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2.xml" ContentType="application/vnd.openxmlformats-officedocument.themeOverrid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3.xml" ContentType="application/vnd.openxmlformats-officedocument.themeOverrid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4.xml" ContentType="application/vnd.openxmlformats-officedocument.themeOverrid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5.xml" ContentType="application/vnd.openxmlformats-officedocument.themeOverrid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6.xml" ContentType="application/vnd.openxmlformats-officedocument.themeOverrid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7.xml" ContentType="application/vnd.openxmlformats-officedocument.themeOverrid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8.xml" ContentType="application/vnd.openxmlformats-officedocument.themeOverrid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9.xml" ContentType="application/vnd.openxmlformats-officedocument.themeOverrid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10.xml" ContentType="application/vnd.openxmlformats-officedocument.themeOverrid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theme/themeOverride11.xml" ContentType="application/vnd.openxmlformats-officedocument.themeOverrid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theme/themeOverride12.xml" ContentType="application/vnd.openxmlformats-officedocument.themeOverrid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theme/themeOverride13.xml" ContentType="application/vnd.openxmlformats-officedocument.themeOverrid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theme/themeOverride14.xml" ContentType="application/vnd.openxmlformats-officedocument.themeOverrid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theme/themeOverride15.xml" ContentType="application/vnd.openxmlformats-officedocument.themeOverrid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theme/themeOverride16.xml" ContentType="application/vnd.openxmlformats-officedocument.themeOverrid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theme/themeOverride17.xml" ContentType="application/vnd.openxmlformats-officedocument.themeOverrid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theme/themeOverride18.xml" ContentType="application/vnd.openxmlformats-officedocument.themeOverrid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theme/themeOverride19.xml" ContentType="application/vnd.openxmlformats-officedocument.themeOverrid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theme/themeOverride20.xml" ContentType="application/vnd.openxmlformats-officedocument.themeOverrid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theme/themeOverride21.xml" ContentType="application/vnd.openxmlformats-officedocument.themeOverrid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theme/themeOverride22.xml" ContentType="application/vnd.openxmlformats-officedocument.themeOverrid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theme/themeOverride23.xml" ContentType="application/vnd.openxmlformats-officedocument.themeOverrid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theme/themeOverride24.xml" ContentType="application/vnd.openxmlformats-officedocument.themeOverrid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theme/themeOverride25.xml" ContentType="application/vnd.openxmlformats-officedocument.themeOverride+xml"/>
  <Override PartName="/xl/drawings/drawing3.xml" ContentType="application/vnd.openxmlformats-officedocument.drawing+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theme/themeOverride26.xml" ContentType="application/vnd.openxmlformats-officedocument.themeOverrid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theme/themeOverride27.xml" ContentType="application/vnd.openxmlformats-officedocument.themeOverrid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theme/themeOverride28.xml" ContentType="application/vnd.openxmlformats-officedocument.themeOverrid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theme/themeOverride29.xml" ContentType="application/vnd.openxmlformats-officedocument.themeOverrid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theme/themeOverride30.xml" ContentType="application/vnd.openxmlformats-officedocument.themeOverrid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theme/themeOverride31.xml" ContentType="application/vnd.openxmlformats-officedocument.themeOverrid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theme/themeOverride32.xml" ContentType="application/vnd.openxmlformats-officedocument.themeOverrid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theme/themeOverride33.xml" ContentType="application/vnd.openxmlformats-officedocument.themeOverrid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theme/themeOverride34.xml" ContentType="application/vnd.openxmlformats-officedocument.themeOverrid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theme/themeOverride35.xml" ContentType="application/vnd.openxmlformats-officedocument.themeOverrid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theme/themeOverride36.xml" ContentType="application/vnd.openxmlformats-officedocument.themeOverrid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theme/themeOverride37.xml" ContentType="application/vnd.openxmlformats-officedocument.themeOverrid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theme/themeOverride38.xml" ContentType="application/vnd.openxmlformats-officedocument.themeOverrid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theme/themeOverride39.xml" ContentType="application/vnd.openxmlformats-officedocument.themeOverrid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theme/themeOverride40.xml" ContentType="application/vnd.openxmlformats-officedocument.themeOverrid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theme/themeOverride41.xml" ContentType="application/vnd.openxmlformats-officedocument.themeOverride+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theme/themeOverride42.xml" ContentType="application/vnd.openxmlformats-officedocument.themeOverride+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theme/themeOverride43.xml" ContentType="application/vnd.openxmlformats-officedocument.themeOverrid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theme/themeOverride44.xml" ContentType="application/vnd.openxmlformats-officedocument.themeOverride+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theme/themeOverride45.xml" ContentType="application/vnd.openxmlformats-officedocument.themeOverrid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theme/themeOverride46.xml" ContentType="application/vnd.openxmlformats-officedocument.themeOverride+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theme/themeOverride47.xml" ContentType="application/vnd.openxmlformats-officedocument.themeOverride+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theme/themeOverride48.xml" ContentType="application/vnd.openxmlformats-officedocument.themeOverride+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theme/themeOverride49.xml" ContentType="application/vnd.openxmlformats-officedocument.themeOverride+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theme/themeOverride50.xml" ContentType="application/vnd.openxmlformats-officedocument.themeOverride+xml"/>
  <Override PartName="/xl/drawings/drawing4.xml" ContentType="application/vnd.openxmlformats-officedocument.drawing+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charts/chart54.xml" ContentType="application/vnd.openxmlformats-officedocument.drawingml.chart+xml"/>
  <Override PartName="/xl/charts/style54.xml" ContentType="application/vnd.ms-office.chartstyle+xml"/>
  <Override PartName="/xl/charts/colors54.xml" ContentType="application/vnd.ms-office.chartcolorstyle+xml"/>
  <Override PartName="/xl/theme/themeOverride51.xml" ContentType="application/vnd.openxmlformats-officedocument.themeOverride+xml"/>
  <Override PartName="/xl/charts/chart55.xml" ContentType="application/vnd.openxmlformats-officedocument.drawingml.chart+xml"/>
  <Override PartName="/xl/charts/style55.xml" ContentType="application/vnd.ms-office.chartstyle+xml"/>
  <Override PartName="/xl/charts/colors55.xml" ContentType="application/vnd.ms-office.chartcolorstyle+xml"/>
  <Override PartName="/xl/theme/themeOverride52.xml" ContentType="application/vnd.openxmlformats-officedocument.themeOverride+xml"/>
  <Override PartName="/xl/charts/chart56.xml" ContentType="application/vnd.openxmlformats-officedocument.drawingml.chart+xml"/>
  <Override PartName="/xl/charts/style56.xml" ContentType="application/vnd.ms-office.chartstyle+xml"/>
  <Override PartName="/xl/charts/colors56.xml" ContentType="application/vnd.ms-office.chartcolorstyle+xml"/>
  <Override PartName="/xl/theme/themeOverride53.xml" ContentType="application/vnd.openxmlformats-officedocument.themeOverride+xml"/>
  <Override PartName="/xl/charts/chart57.xml" ContentType="application/vnd.openxmlformats-officedocument.drawingml.chart+xml"/>
  <Override PartName="/xl/charts/style57.xml" ContentType="application/vnd.ms-office.chartstyle+xml"/>
  <Override PartName="/xl/charts/colors57.xml" ContentType="application/vnd.ms-office.chartcolorstyle+xml"/>
  <Override PartName="/xl/theme/themeOverride54.xml" ContentType="application/vnd.openxmlformats-officedocument.themeOverride+xml"/>
  <Override PartName="/xl/charts/chart58.xml" ContentType="application/vnd.openxmlformats-officedocument.drawingml.chart+xml"/>
  <Override PartName="/xl/charts/style58.xml" ContentType="application/vnd.ms-office.chartstyle+xml"/>
  <Override PartName="/xl/charts/colors58.xml" ContentType="application/vnd.ms-office.chartcolorstyle+xml"/>
  <Override PartName="/xl/theme/themeOverride55.xml" ContentType="application/vnd.openxmlformats-officedocument.themeOverride+xml"/>
  <Override PartName="/xl/charts/chart59.xml" ContentType="application/vnd.openxmlformats-officedocument.drawingml.chart+xml"/>
  <Override PartName="/xl/charts/style59.xml" ContentType="application/vnd.ms-office.chartstyle+xml"/>
  <Override PartName="/xl/charts/colors59.xml" ContentType="application/vnd.ms-office.chartcolorstyle+xml"/>
  <Override PartName="/xl/theme/themeOverride56.xml" ContentType="application/vnd.openxmlformats-officedocument.themeOverride+xml"/>
  <Override PartName="/xl/charts/chart60.xml" ContentType="application/vnd.openxmlformats-officedocument.drawingml.chart+xml"/>
  <Override PartName="/xl/charts/style60.xml" ContentType="application/vnd.ms-office.chartstyle+xml"/>
  <Override PartName="/xl/charts/colors60.xml" ContentType="application/vnd.ms-office.chartcolorstyle+xml"/>
  <Override PartName="/xl/theme/themeOverride57.xml" ContentType="application/vnd.openxmlformats-officedocument.themeOverride+xml"/>
  <Override PartName="/xl/charts/chart61.xml" ContentType="application/vnd.openxmlformats-officedocument.drawingml.chart+xml"/>
  <Override PartName="/xl/charts/style61.xml" ContentType="application/vnd.ms-office.chartstyle+xml"/>
  <Override PartName="/xl/charts/colors61.xml" ContentType="application/vnd.ms-office.chartcolorstyle+xml"/>
  <Override PartName="/xl/theme/themeOverride58.xml" ContentType="application/vnd.openxmlformats-officedocument.themeOverride+xml"/>
  <Override PartName="/xl/charts/chart62.xml" ContentType="application/vnd.openxmlformats-officedocument.drawingml.chart+xml"/>
  <Override PartName="/xl/charts/style62.xml" ContentType="application/vnd.ms-office.chartstyle+xml"/>
  <Override PartName="/xl/charts/colors62.xml" ContentType="application/vnd.ms-office.chartcolorstyle+xml"/>
  <Override PartName="/xl/theme/themeOverride59.xml" ContentType="application/vnd.openxmlformats-officedocument.themeOverride+xml"/>
  <Override PartName="/xl/charts/chart63.xml" ContentType="application/vnd.openxmlformats-officedocument.drawingml.chart+xml"/>
  <Override PartName="/xl/charts/style63.xml" ContentType="application/vnd.ms-office.chartstyle+xml"/>
  <Override PartName="/xl/charts/colors63.xml" ContentType="application/vnd.ms-office.chartcolorstyle+xml"/>
  <Override PartName="/xl/theme/themeOverride60.xml" ContentType="application/vnd.openxmlformats-officedocument.themeOverride+xml"/>
  <Override PartName="/xl/charts/chart64.xml" ContentType="application/vnd.openxmlformats-officedocument.drawingml.chart+xml"/>
  <Override PartName="/xl/charts/style64.xml" ContentType="application/vnd.ms-office.chartstyle+xml"/>
  <Override PartName="/xl/charts/colors64.xml" ContentType="application/vnd.ms-office.chartcolorstyle+xml"/>
  <Override PartName="/xl/theme/themeOverride61.xml" ContentType="application/vnd.openxmlformats-officedocument.themeOverride+xml"/>
  <Override PartName="/xl/charts/chart65.xml" ContentType="application/vnd.openxmlformats-officedocument.drawingml.chart+xml"/>
  <Override PartName="/xl/charts/style65.xml" ContentType="application/vnd.ms-office.chartstyle+xml"/>
  <Override PartName="/xl/charts/colors65.xml" ContentType="application/vnd.ms-office.chartcolorstyle+xml"/>
  <Override PartName="/xl/theme/themeOverride62.xml" ContentType="application/vnd.openxmlformats-officedocument.themeOverride+xml"/>
  <Override PartName="/xl/charts/chart66.xml" ContentType="application/vnd.openxmlformats-officedocument.drawingml.chart+xml"/>
  <Override PartName="/xl/charts/style66.xml" ContentType="application/vnd.ms-office.chartstyle+xml"/>
  <Override PartName="/xl/charts/colors66.xml" ContentType="application/vnd.ms-office.chartcolorstyle+xml"/>
  <Override PartName="/xl/theme/themeOverride63.xml" ContentType="application/vnd.openxmlformats-officedocument.themeOverride+xml"/>
  <Override PartName="/xl/charts/chart67.xml" ContentType="application/vnd.openxmlformats-officedocument.drawingml.chart+xml"/>
  <Override PartName="/xl/charts/style67.xml" ContentType="application/vnd.ms-office.chartstyle+xml"/>
  <Override PartName="/xl/charts/colors67.xml" ContentType="application/vnd.ms-office.chartcolorstyle+xml"/>
  <Override PartName="/xl/theme/themeOverride64.xml" ContentType="application/vnd.openxmlformats-officedocument.themeOverride+xml"/>
  <Override PartName="/xl/charts/chart68.xml" ContentType="application/vnd.openxmlformats-officedocument.drawingml.chart+xml"/>
  <Override PartName="/xl/charts/style68.xml" ContentType="application/vnd.ms-office.chartstyle+xml"/>
  <Override PartName="/xl/charts/colors68.xml" ContentType="application/vnd.ms-office.chartcolorstyle+xml"/>
  <Override PartName="/xl/theme/themeOverride65.xml" ContentType="application/vnd.openxmlformats-officedocument.themeOverride+xml"/>
  <Override PartName="/xl/charts/chart69.xml" ContentType="application/vnd.openxmlformats-officedocument.drawingml.chart+xml"/>
  <Override PartName="/xl/charts/style69.xml" ContentType="application/vnd.ms-office.chartstyle+xml"/>
  <Override PartName="/xl/charts/colors69.xml" ContentType="application/vnd.ms-office.chartcolorstyle+xml"/>
  <Override PartName="/xl/theme/themeOverride66.xml" ContentType="application/vnd.openxmlformats-officedocument.themeOverride+xml"/>
  <Override PartName="/xl/charts/chart70.xml" ContentType="application/vnd.openxmlformats-officedocument.drawingml.chart+xml"/>
  <Override PartName="/xl/charts/style70.xml" ContentType="application/vnd.ms-office.chartstyle+xml"/>
  <Override PartName="/xl/charts/colors70.xml" ContentType="application/vnd.ms-office.chartcolorstyle+xml"/>
  <Override PartName="/xl/theme/themeOverride67.xml" ContentType="application/vnd.openxmlformats-officedocument.themeOverride+xml"/>
  <Override PartName="/xl/charts/chart71.xml" ContentType="application/vnd.openxmlformats-officedocument.drawingml.chart+xml"/>
  <Override PartName="/xl/charts/style71.xml" ContentType="application/vnd.ms-office.chartstyle+xml"/>
  <Override PartName="/xl/charts/colors71.xml" ContentType="application/vnd.ms-office.chartcolorstyle+xml"/>
  <Override PartName="/xl/theme/themeOverride68.xml" ContentType="application/vnd.openxmlformats-officedocument.themeOverride+xml"/>
  <Override PartName="/xl/charts/chart72.xml" ContentType="application/vnd.openxmlformats-officedocument.drawingml.chart+xml"/>
  <Override PartName="/xl/charts/style72.xml" ContentType="application/vnd.ms-office.chartstyle+xml"/>
  <Override PartName="/xl/charts/colors72.xml" ContentType="application/vnd.ms-office.chartcolorstyle+xml"/>
  <Override PartName="/xl/theme/themeOverride69.xml" ContentType="application/vnd.openxmlformats-officedocument.themeOverride+xml"/>
  <Override PartName="/xl/charts/chart73.xml" ContentType="application/vnd.openxmlformats-officedocument.drawingml.chart+xml"/>
  <Override PartName="/xl/charts/style73.xml" ContentType="application/vnd.ms-office.chartstyle+xml"/>
  <Override PartName="/xl/charts/colors73.xml" ContentType="application/vnd.ms-office.chartcolorstyle+xml"/>
  <Override PartName="/xl/theme/themeOverride70.xml" ContentType="application/vnd.openxmlformats-officedocument.themeOverride+xml"/>
  <Override PartName="/xl/charts/chart74.xml" ContentType="application/vnd.openxmlformats-officedocument.drawingml.chart+xml"/>
  <Override PartName="/xl/charts/style74.xml" ContentType="application/vnd.ms-office.chartstyle+xml"/>
  <Override PartName="/xl/charts/colors74.xml" ContentType="application/vnd.ms-office.chartcolorstyle+xml"/>
  <Override PartName="/xl/theme/themeOverride71.xml" ContentType="application/vnd.openxmlformats-officedocument.themeOverride+xml"/>
  <Override PartName="/xl/charts/chart75.xml" ContentType="application/vnd.openxmlformats-officedocument.drawingml.chart+xml"/>
  <Override PartName="/xl/charts/style75.xml" ContentType="application/vnd.ms-office.chartstyle+xml"/>
  <Override PartName="/xl/charts/colors75.xml" ContentType="application/vnd.ms-office.chartcolorstyle+xml"/>
  <Override PartName="/xl/theme/themeOverride72.xml" ContentType="application/vnd.openxmlformats-officedocument.themeOverride+xml"/>
  <Override PartName="/xl/charts/chart76.xml" ContentType="application/vnd.openxmlformats-officedocument.drawingml.chart+xml"/>
  <Override PartName="/xl/charts/style76.xml" ContentType="application/vnd.ms-office.chartstyle+xml"/>
  <Override PartName="/xl/charts/colors76.xml" ContentType="application/vnd.ms-office.chartcolorstyle+xml"/>
  <Override PartName="/xl/theme/themeOverride73.xml" ContentType="application/vnd.openxmlformats-officedocument.themeOverride+xml"/>
  <Override PartName="/xl/charts/chart77.xml" ContentType="application/vnd.openxmlformats-officedocument.drawingml.chart+xml"/>
  <Override PartName="/xl/charts/style77.xml" ContentType="application/vnd.ms-office.chartstyle+xml"/>
  <Override PartName="/xl/charts/colors77.xml" ContentType="application/vnd.ms-office.chartcolorstyle+xml"/>
  <Override PartName="/xl/theme/themeOverride74.xml" ContentType="application/vnd.openxmlformats-officedocument.themeOverride+xml"/>
  <Override PartName="/xl/charts/chart78.xml" ContentType="application/vnd.openxmlformats-officedocument.drawingml.chart+xml"/>
  <Override PartName="/xl/charts/style78.xml" ContentType="application/vnd.ms-office.chartstyle+xml"/>
  <Override PartName="/xl/charts/colors78.xml" ContentType="application/vnd.ms-office.chartcolorstyle+xml"/>
  <Override PartName="/xl/theme/themeOverride75.xml" ContentType="application/vnd.openxmlformats-officedocument.themeOverride+xml"/>
  <Override PartName="/xl/drawings/drawing5.xml" ContentType="application/vnd.openxmlformats-officedocument.drawing+xml"/>
  <Override PartName="/xl/charts/chart79.xml" ContentType="application/vnd.openxmlformats-officedocument.drawingml.chart+xml"/>
  <Override PartName="/xl/charts/style79.xml" ContentType="application/vnd.ms-office.chartstyle+xml"/>
  <Override PartName="/xl/charts/colors79.xml" ContentType="application/vnd.ms-office.chartcolorstyle+xml"/>
  <Override PartName="/xl/charts/chart80.xml" ContentType="application/vnd.openxmlformats-officedocument.drawingml.chart+xml"/>
  <Override PartName="/xl/charts/style80.xml" ContentType="application/vnd.ms-office.chartstyle+xml"/>
  <Override PartName="/xl/charts/colors80.xml" ContentType="application/vnd.ms-office.chartcolorstyle+xml"/>
  <Override PartName="/xl/theme/themeOverride76.xml" ContentType="application/vnd.openxmlformats-officedocument.themeOverride+xml"/>
  <Override PartName="/xl/charts/chart81.xml" ContentType="application/vnd.openxmlformats-officedocument.drawingml.chart+xml"/>
  <Override PartName="/xl/charts/style81.xml" ContentType="application/vnd.ms-office.chartstyle+xml"/>
  <Override PartName="/xl/charts/colors81.xml" ContentType="application/vnd.ms-office.chartcolorstyle+xml"/>
  <Override PartName="/xl/theme/themeOverride77.xml" ContentType="application/vnd.openxmlformats-officedocument.themeOverride+xml"/>
  <Override PartName="/xl/charts/chart82.xml" ContentType="application/vnd.openxmlformats-officedocument.drawingml.chart+xml"/>
  <Override PartName="/xl/charts/style82.xml" ContentType="application/vnd.ms-office.chartstyle+xml"/>
  <Override PartName="/xl/charts/colors82.xml" ContentType="application/vnd.ms-office.chartcolorstyle+xml"/>
  <Override PartName="/xl/theme/themeOverride78.xml" ContentType="application/vnd.openxmlformats-officedocument.themeOverride+xml"/>
  <Override PartName="/xl/charts/chart83.xml" ContentType="application/vnd.openxmlformats-officedocument.drawingml.chart+xml"/>
  <Override PartName="/xl/charts/style83.xml" ContentType="application/vnd.ms-office.chartstyle+xml"/>
  <Override PartName="/xl/charts/colors83.xml" ContentType="application/vnd.ms-office.chartcolorstyle+xml"/>
  <Override PartName="/xl/theme/themeOverride79.xml" ContentType="application/vnd.openxmlformats-officedocument.themeOverride+xml"/>
  <Override PartName="/xl/charts/chart84.xml" ContentType="application/vnd.openxmlformats-officedocument.drawingml.chart+xml"/>
  <Override PartName="/xl/charts/style84.xml" ContentType="application/vnd.ms-office.chartstyle+xml"/>
  <Override PartName="/xl/charts/colors84.xml" ContentType="application/vnd.ms-office.chartcolorstyle+xml"/>
  <Override PartName="/xl/theme/themeOverride80.xml" ContentType="application/vnd.openxmlformats-officedocument.themeOverride+xml"/>
  <Override PartName="/xl/charts/chart85.xml" ContentType="application/vnd.openxmlformats-officedocument.drawingml.chart+xml"/>
  <Override PartName="/xl/charts/style85.xml" ContentType="application/vnd.ms-office.chartstyle+xml"/>
  <Override PartName="/xl/charts/colors85.xml" ContentType="application/vnd.ms-office.chartcolorstyle+xml"/>
  <Override PartName="/xl/theme/themeOverride81.xml" ContentType="application/vnd.openxmlformats-officedocument.themeOverride+xml"/>
  <Override PartName="/xl/charts/chart86.xml" ContentType="application/vnd.openxmlformats-officedocument.drawingml.chart+xml"/>
  <Override PartName="/xl/charts/style86.xml" ContentType="application/vnd.ms-office.chartstyle+xml"/>
  <Override PartName="/xl/charts/colors86.xml" ContentType="application/vnd.ms-office.chartcolorstyle+xml"/>
  <Override PartName="/xl/theme/themeOverride82.xml" ContentType="application/vnd.openxmlformats-officedocument.themeOverride+xml"/>
  <Override PartName="/xl/charts/chart87.xml" ContentType="application/vnd.openxmlformats-officedocument.drawingml.chart+xml"/>
  <Override PartName="/xl/charts/style87.xml" ContentType="application/vnd.ms-office.chartstyle+xml"/>
  <Override PartName="/xl/charts/colors87.xml" ContentType="application/vnd.ms-office.chartcolorstyle+xml"/>
  <Override PartName="/xl/theme/themeOverride83.xml" ContentType="application/vnd.openxmlformats-officedocument.themeOverride+xml"/>
  <Override PartName="/xl/charts/chart88.xml" ContentType="application/vnd.openxmlformats-officedocument.drawingml.chart+xml"/>
  <Override PartName="/xl/charts/style88.xml" ContentType="application/vnd.ms-office.chartstyle+xml"/>
  <Override PartName="/xl/charts/colors88.xml" ContentType="application/vnd.ms-office.chartcolorstyle+xml"/>
  <Override PartName="/xl/theme/themeOverride84.xml" ContentType="application/vnd.openxmlformats-officedocument.themeOverride+xml"/>
  <Override PartName="/xl/charts/chart89.xml" ContentType="application/vnd.openxmlformats-officedocument.drawingml.chart+xml"/>
  <Override PartName="/xl/charts/style89.xml" ContentType="application/vnd.ms-office.chartstyle+xml"/>
  <Override PartName="/xl/charts/colors89.xml" ContentType="application/vnd.ms-office.chartcolorstyle+xml"/>
  <Override PartName="/xl/theme/themeOverride85.xml" ContentType="application/vnd.openxmlformats-officedocument.themeOverride+xml"/>
  <Override PartName="/xl/charts/chart90.xml" ContentType="application/vnd.openxmlformats-officedocument.drawingml.chart+xml"/>
  <Override PartName="/xl/charts/style90.xml" ContentType="application/vnd.ms-office.chartstyle+xml"/>
  <Override PartName="/xl/charts/colors90.xml" ContentType="application/vnd.ms-office.chartcolorstyle+xml"/>
  <Override PartName="/xl/theme/themeOverride86.xml" ContentType="application/vnd.openxmlformats-officedocument.themeOverride+xml"/>
  <Override PartName="/xl/charts/chart91.xml" ContentType="application/vnd.openxmlformats-officedocument.drawingml.chart+xml"/>
  <Override PartName="/xl/charts/style91.xml" ContentType="application/vnd.ms-office.chartstyle+xml"/>
  <Override PartName="/xl/charts/colors91.xml" ContentType="application/vnd.ms-office.chartcolorstyle+xml"/>
  <Override PartName="/xl/theme/themeOverride87.xml" ContentType="application/vnd.openxmlformats-officedocument.themeOverride+xml"/>
  <Override PartName="/xl/charts/chart92.xml" ContentType="application/vnd.openxmlformats-officedocument.drawingml.chart+xml"/>
  <Override PartName="/xl/charts/style92.xml" ContentType="application/vnd.ms-office.chartstyle+xml"/>
  <Override PartName="/xl/charts/colors92.xml" ContentType="application/vnd.ms-office.chartcolorstyle+xml"/>
  <Override PartName="/xl/theme/themeOverride88.xml" ContentType="application/vnd.openxmlformats-officedocument.themeOverride+xml"/>
  <Override PartName="/xl/charts/chart93.xml" ContentType="application/vnd.openxmlformats-officedocument.drawingml.chart+xml"/>
  <Override PartName="/xl/charts/style93.xml" ContentType="application/vnd.ms-office.chartstyle+xml"/>
  <Override PartName="/xl/charts/colors93.xml" ContentType="application/vnd.ms-office.chartcolorstyle+xml"/>
  <Override PartName="/xl/theme/themeOverride89.xml" ContentType="application/vnd.openxmlformats-officedocument.themeOverride+xml"/>
  <Override PartName="/xl/charts/chart94.xml" ContentType="application/vnd.openxmlformats-officedocument.drawingml.chart+xml"/>
  <Override PartName="/xl/charts/style94.xml" ContentType="application/vnd.ms-office.chartstyle+xml"/>
  <Override PartName="/xl/charts/colors94.xml" ContentType="application/vnd.ms-office.chartcolorstyle+xml"/>
  <Override PartName="/xl/theme/themeOverride90.xml" ContentType="application/vnd.openxmlformats-officedocument.themeOverride+xml"/>
  <Override PartName="/xl/charts/chart95.xml" ContentType="application/vnd.openxmlformats-officedocument.drawingml.chart+xml"/>
  <Override PartName="/xl/charts/style95.xml" ContentType="application/vnd.ms-office.chartstyle+xml"/>
  <Override PartName="/xl/charts/colors95.xml" ContentType="application/vnd.ms-office.chartcolorstyle+xml"/>
  <Override PartName="/xl/theme/themeOverride91.xml" ContentType="application/vnd.openxmlformats-officedocument.themeOverride+xml"/>
  <Override PartName="/xl/charts/chart96.xml" ContentType="application/vnd.openxmlformats-officedocument.drawingml.chart+xml"/>
  <Override PartName="/xl/charts/style96.xml" ContentType="application/vnd.ms-office.chartstyle+xml"/>
  <Override PartName="/xl/charts/colors96.xml" ContentType="application/vnd.ms-office.chartcolorstyle+xml"/>
  <Override PartName="/xl/theme/themeOverride92.xml" ContentType="application/vnd.openxmlformats-officedocument.themeOverride+xml"/>
  <Override PartName="/xl/charts/chart97.xml" ContentType="application/vnd.openxmlformats-officedocument.drawingml.chart+xml"/>
  <Override PartName="/xl/charts/style97.xml" ContentType="application/vnd.ms-office.chartstyle+xml"/>
  <Override PartName="/xl/charts/colors97.xml" ContentType="application/vnd.ms-office.chartcolorstyle+xml"/>
  <Override PartName="/xl/theme/themeOverride93.xml" ContentType="application/vnd.openxmlformats-officedocument.themeOverride+xml"/>
  <Override PartName="/xl/charts/chart98.xml" ContentType="application/vnd.openxmlformats-officedocument.drawingml.chart+xml"/>
  <Override PartName="/xl/charts/style98.xml" ContentType="application/vnd.ms-office.chartstyle+xml"/>
  <Override PartName="/xl/charts/colors98.xml" ContentType="application/vnd.ms-office.chartcolorstyle+xml"/>
  <Override PartName="/xl/theme/themeOverride94.xml" ContentType="application/vnd.openxmlformats-officedocument.themeOverride+xml"/>
  <Override PartName="/xl/charts/chart99.xml" ContentType="application/vnd.openxmlformats-officedocument.drawingml.chart+xml"/>
  <Override PartName="/xl/charts/style99.xml" ContentType="application/vnd.ms-office.chartstyle+xml"/>
  <Override PartName="/xl/charts/colors99.xml" ContentType="application/vnd.ms-office.chartcolorstyle+xml"/>
  <Override PartName="/xl/theme/themeOverride95.xml" ContentType="application/vnd.openxmlformats-officedocument.themeOverride+xml"/>
  <Override PartName="/xl/charts/chart100.xml" ContentType="application/vnd.openxmlformats-officedocument.drawingml.chart+xml"/>
  <Override PartName="/xl/charts/style100.xml" ContentType="application/vnd.ms-office.chartstyle+xml"/>
  <Override PartName="/xl/charts/colors100.xml" ContentType="application/vnd.ms-office.chartcolorstyle+xml"/>
  <Override PartName="/xl/theme/themeOverride96.xml" ContentType="application/vnd.openxmlformats-officedocument.themeOverride+xml"/>
  <Override PartName="/xl/charts/chart101.xml" ContentType="application/vnd.openxmlformats-officedocument.drawingml.chart+xml"/>
  <Override PartName="/xl/charts/style101.xml" ContentType="application/vnd.ms-office.chartstyle+xml"/>
  <Override PartName="/xl/charts/colors101.xml" ContentType="application/vnd.ms-office.chartcolorstyle+xml"/>
  <Override PartName="/xl/theme/themeOverride97.xml" ContentType="application/vnd.openxmlformats-officedocument.themeOverride+xml"/>
  <Override PartName="/xl/charts/chart102.xml" ContentType="application/vnd.openxmlformats-officedocument.drawingml.chart+xml"/>
  <Override PartName="/xl/charts/style102.xml" ContentType="application/vnd.ms-office.chartstyle+xml"/>
  <Override PartName="/xl/charts/colors102.xml" ContentType="application/vnd.ms-office.chartcolorstyle+xml"/>
  <Override PartName="/xl/theme/themeOverride98.xml" ContentType="application/vnd.openxmlformats-officedocument.themeOverride+xml"/>
  <Override PartName="/xl/charts/chart103.xml" ContentType="application/vnd.openxmlformats-officedocument.drawingml.chart+xml"/>
  <Override PartName="/xl/charts/style103.xml" ContentType="application/vnd.ms-office.chartstyle+xml"/>
  <Override PartName="/xl/charts/colors103.xml" ContentType="application/vnd.ms-office.chartcolorstyle+xml"/>
  <Override PartName="/xl/theme/themeOverride99.xml" ContentType="application/vnd.openxmlformats-officedocument.themeOverride+xml"/>
  <Override PartName="/xl/charts/chart104.xml" ContentType="application/vnd.openxmlformats-officedocument.drawingml.chart+xml"/>
  <Override PartName="/xl/charts/style104.xml" ContentType="application/vnd.ms-office.chartstyle+xml"/>
  <Override PartName="/xl/charts/colors104.xml" ContentType="application/vnd.ms-office.chartcolorstyle+xml"/>
  <Override PartName="/xl/theme/themeOverride100.xml" ContentType="application/vnd.openxmlformats-officedocument.themeOverride+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C:\Users\rob.best\Documents\Carbon Free Boston\Model generation\Carbon Free Boston\20180917 Final Calibration\"/>
    </mc:Choice>
  </mc:AlternateContent>
  <bookViews>
    <workbookView xWindow="0" yWindow="0" windowWidth="28800" windowHeight="11310" tabRatio="799" activeTab="2"/>
  </bookViews>
  <sheets>
    <sheet name="Project" sheetId="6" r:id="rId1"/>
    <sheet name="Units" sheetId="19" r:id="rId2"/>
    <sheet name="Input Summary" sheetId="18" r:id="rId3"/>
    <sheet name="Pre-1950 Space Conditioning" sheetId="15" r:id="rId4"/>
    <sheet name="1950-1980 Space Conditioning" sheetId="22" r:id="rId5"/>
    <sheet name="1980-2000 Space Conditioning" sheetId="23" r:id="rId6"/>
    <sheet name="Post-2000 Space Conditioning" sheetId="24" r:id="rId7"/>
    <sheet name="Pre-1950 Schedules" sheetId="16" r:id="rId8"/>
    <sheet name="1950-1980 Schedules" sheetId="25" r:id="rId9"/>
    <sheet name="1980-2000 Schedules" sheetId="28" r:id="rId10"/>
    <sheet name="Post-2000 Schedules" sheetId="27" r:id="rId11"/>
    <sheet name="Review" sheetId="9" r:id="rId12"/>
  </sheets>
  <externalReferences>
    <externalReference r:id="rId13"/>
  </externalReferences>
  <definedNames>
    <definedName name="Air_Change">Units!$C$21</definedName>
    <definedName name="Airflow">Units!$C$23</definedName>
    <definedName name="Area">Units!$C$22</definedName>
    <definedName name="Area_Ventilation">Units!$C$20</definedName>
    <definedName name="Capacity">Units!$C$25</definedName>
    <definedName name="DHW_Demand">Units!$C$18</definedName>
    <definedName name="Glazing_Conduction">Units!$C$10</definedName>
    <definedName name="Glazing_Solar_Heat_Gain">Units!$C$11</definedName>
    <definedName name="Infiltration">Units!$C$12</definedName>
    <definedName name="Internal_Heat_Gains">Units!$C$15</definedName>
    <definedName name="Occupant_Density">Units!$C$13</definedName>
    <definedName name="Occupant_Heat_Gain">Units!$C$14</definedName>
    <definedName name="Occupant_Ventilation">Units!$C$19</definedName>
    <definedName name="Opaque_Construction">Units!$C$8</definedName>
    <definedName name="Process_Loads">Units!$C$16</definedName>
    <definedName name="Project_Name">Project!$C$8</definedName>
    <definedName name="Project_Number">Project!$C$9</definedName>
    <definedName name="Slab_on_Grade_Constructions">Units!$C$9</definedName>
    <definedName name="Temperature">Units!$C$17</definedName>
    <definedName name="Water_flow">Units!$C$24</definedName>
    <definedName name="Z_FA433F4C_6E8D_45F7_A793_314DA9DB3CC9_.wvu.PrintTitles" localSheetId="2" hidden="1">'Input Summary'!#REF!</definedName>
    <definedName name="Z_FA433F4C_6E8D_45F7_A793_314DA9DB3CC9_.wvu.PrintTitles" localSheetId="11" hidden="1">Review!#REF!</definedName>
  </definedNames>
  <calcPr calcId="152511"/>
</workbook>
</file>

<file path=xl/calcChain.xml><?xml version="1.0" encoding="utf-8"?>
<calcChain xmlns="http://schemas.openxmlformats.org/spreadsheetml/2006/main">
  <c r="F21" i="24" l="1"/>
  <c r="E21" i="24"/>
  <c r="E20" i="24"/>
  <c r="E19" i="24"/>
  <c r="F18" i="24"/>
  <c r="E18" i="24"/>
  <c r="E16" i="24"/>
  <c r="E15" i="24"/>
  <c r="E14" i="24"/>
  <c r="F13" i="24"/>
  <c r="E13" i="24"/>
  <c r="F12" i="24"/>
  <c r="E12" i="24"/>
  <c r="E11" i="24"/>
  <c r="F10" i="24"/>
  <c r="E10" i="24"/>
  <c r="F21" i="23"/>
  <c r="E21" i="23"/>
  <c r="E20" i="23"/>
  <c r="E19" i="23"/>
  <c r="F18" i="23"/>
  <c r="E18" i="23"/>
  <c r="E16" i="23"/>
  <c r="E15" i="23"/>
  <c r="E14" i="23"/>
  <c r="F13" i="23"/>
  <c r="E13" i="23"/>
  <c r="F12" i="23"/>
  <c r="E12" i="23"/>
  <c r="E11" i="23"/>
  <c r="F10" i="23"/>
  <c r="E10" i="23"/>
  <c r="F21" i="22"/>
  <c r="E21" i="22"/>
  <c r="E20" i="22"/>
  <c r="E19" i="22"/>
  <c r="F18" i="22"/>
  <c r="E18" i="22"/>
  <c r="E16" i="22"/>
  <c r="E15" i="22"/>
  <c r="E14" i="22"/>
  <c r="F13" i="22"/>
  <c r="E13" i="22"/>
  <c r="F12" i="22"/>
  <c r="E12" i="22"/>
  <c r="E11" i="22"/>
  <c r="F10" i="22"/>
  <c r="E10" i="22"/>
  <c r="F10" i="15"/>
  <c r="C11" i="18" l="1"/>
  <c r="C10" i="18"/>
  <c r="J11" i="18" l="1"/>
  <c r="H11" i="18"/>
  <c r="F11" i="18"/>
  <c r="D11" i="18"/>
  <c r="D27" i="18" l="1"/>
  <c r="D26" i="18"/>
  <c r="C30" i="18"/>
  <c r="B165" i="16" l="1"/>
  <c r="B162" i="16"/>
  <c r="B159" i="16"/>
  <c r="B156" i="16"/>
  <c r="B153" i="16"/>
  <c r="B130" i="16"/>
  <c r="B127" i="16"/>
  <c r="B124" i="16"/>
  <c r="B121" i="16"/>
  <c r="B118" i="16"/>
  <c r="B95" i="16"/>
  <c r="B92" i="16"/>
  <c r="B89" i="16"/>
  <c r="B86" i="16"/>
  <c r="B83" i="16"/>
  <c r="B80" i="16"/>
  <c r="B57" i="16"/>
  <c r="B54" i="16"/>
  <c r="B51" i="16"/>
  <c r="B48" i="16"/>
  <c r="B45" i="16"/>
  <c r="B22" i="16"/>
  <c r="B19" i="16"/>
  <c r="B16" i="16"/>
  <c r="B13" i="16"/>
  <c r="B10" i="16"/>
  <c r="B4" i="16"/>
  <c r="AC3" i="16"/>
  <c r="B3" i="16"/>
  <c r="AC2" i="16"/>
  <c r="B2" i="16"/>
  <c r="H21" i="15" l="1"/>
  <c r="G21" i="15"/>
  <c r="F21" i="15"/>
  <c r="E21" i="15"/>
  <c r="H20" i="15"/>
  <c r="G20" i="15"/>
  <c r="E20" i="15"/>
  <c r="H19" i="15"/>
  <c r="G19" i="15"/>
  <c r="E19" i="15"/>
  <c r="H18" i="15"/>
  <c r="G18" i="15"/>
  <c r="F18" i="15"/>
  <c r="E18" i="15"/>
  <c r="H17" i="15"/>
  <c r="G17" i="15"/>
  <c r="H16" i="15"/>
  <c r="G16" i="15"/>
  <c r="E16" i="15"/>
  <c r="H15" i="15"/>
  <c r="G15" i="15"/>
  <c r="E15" i="15"/>
  <c r="H14" i="15"/>
  <c r="G14" i="15"/>
  <c r="E14" i="15"/>
  <c r="H13" i="15"/>
  <c r="G13" i="15"/>
  <c r="F13" i="15"/>
  <c r="E13" i="15"/>
  <c r="H12" i="15"/>
  <c r="G12" i="15"/>
  <c r="F12" i="15"/>
  <c r="E12" i="15"/>
  <c r="H11" i="15"/>
  <c r="G11" i="15"/>
  <c r="E11" i="15"/>
  <c r="H10" i="15"/>
  <c r="G10" i="15"/>
  <c r="E10" i="15"/>
  <c r="D99" i="18"/>
  <c r="D98" i="18"/>
  <c r="B95" i="28" l="1"/>
  <c r="H21" i="23"/>
  <c r="G21" i="23"/>
  <c r="H20" i="23"/>
  <c r="G20" i="23"/>
  <c r="H19" i="23"/>
  <c r="G19" i="23"/>
  <c r="H18" i="23"/>
  <c r="G18" i="23"/>
  <c r="H17" i="23"/>
  <c r="G17" i="23"/>
  <c r="H16" i="23"/>
  <c r="G16" i="23"/>
  <c r="H15" i="23"/>
  <c r="G15" i="23"/>
  <c r="H14" i="23"/>
  <c r="G14" i="23"/>
  <c r="H13" i="23"/>
  <c r="G13" i="23"/>
  <c r="H12" i="23"/>
  <c r="G12" i="23"/>
  <c r="H11" i="23"/>
  <c r="G11" i="23"/>
  <c r="H10" i="23"/>
  <c r="G10" i="23"/>
  <c r="H99" i="18"/>
  <c r="H98" i="18"/>
  <c r="B95" i="25"/>
  <c r="H21" i="22"/>
  <c r="G21" i="22"/>
  <c r="H20" i="22"/>
  <c r="G20" i="22"/>
  <c r="H19" i="22"/>
  <c r="G19" i="22"/>
  <c r="H18" i="22"/>
  <c r="G18" i="22"/>
  <c r="H17" i="22"/>
  <c r="G17" i="22"/>
  <c r="H16" i="22"/>
  <c r="G16" i="22"/>
  <c r="H15" i="22"/>
  <c r="G15" i="22"/>
  <c r="H14" i="22"/>
  <c r="G14" i="22"/>
  <c r="H13" i="22"/>
  <c r="G13" i="22"/>
  <c r="H12" i="22"/>
  <c r="G12" i="22"/>
  <c r="H11" i="22"/>
  <c r="G11" i="22"/>
  <c r="H10" i="22"/>
  <c r="G10" i="22"/>
  <c r="F99" i="18"/>
  <c r="F98" i="18"/>
  <c r="B92" i="27" l="1"/>
  <c r="H17" i="24" l="1"/>
  <c r="G17" i="24"/>
  <c r="H13" i="24"/>
  <c r="G13" i="24"/>
  <c r="H12" i="24"/>
  <c r="G12" i="24"/>
  <c r="H18" i="24"/>
  <c r="G18" i="24"/>
  <c r="H21" i="24"/>
  <c r="G21" i="24"/>
  <c r="H20" i="24"/>
  <c r="G20" i="24"/>
  <c r="H19" i="24"/>
  <c r="G19" i="24"/>
  <c r="H16" i="24"/>
  <c r="G16" i="24"/>
  <c r="H15" i="24"/>
  <c r="G15" i="24"/>
  <c r="H14" i="24"/>
  <c r="G14" i="24"/>
  <c r="H11" i="24"/>
  <c r="G11" i="24"/>
  <c r="H10" i="24"/>
  <c r="G10" i="24"/>
  <c r="J99" i="18" l="1"/>
  <c r="J98" i="18"/>
  <c r="B24" i="18"/>
  <c r="J21" i="18"/>
  <c r="H21" i="18"/>
  <c r="F21" i="18"/>
  <c r="D21" i="18"/>
  <c r="B21" i="18"/>
  <c r="F18" i="18"/>
  <c r="D18" i="18"/>
  <c r="H18" i="18"/>
  <c r="J18" i="18"/>
  <c r="B165" i="28" l="1"/>
  <c r="B162" i="28"/>
  <c r="B159" i="28"/>
  <c r="B156" i="28"/>
  <c r="B153" i="28"/>
  <c r="B130" i="28"/>
  <c r="B127" i="28"/>
  <c r="B124" i="28"/>
  <c r="B121" i="28"/>
  <c r="B118" i="28"/>
  <c r="B92" i="28"/>
  <c r="B89" i="28"/>
  <c r="B86" i="28"/>
  <c r="B83" i="28"/>
  <c r="B80" i="28"/>
  <c r="B57" i="28"/>
  <c r="B54" i="28"/>
  <c r="B51" i="28"/>
  <c r="B48" i="28"/>
  <c r="B45" i="28"/>
  <c r="B22" i="28"/>
  <c r="B19" i="28"/>
  <c r="B16" i="28"/>
  <c r="B13" i="28"/>
  <c r="B10" i="28"/>
  <c r="B4" i="28"/>
  <c r="AC3" i="28"/>
  <c r="B3" i="28"/>
  <c r="AC2" i="28"/>
  <c r="B2" i="28"/>
  <c r="J101" i="18" l="1"/>
  <c r="H101" i="18"/>
  <c r="F101" i="18"/>
  <c r="D101" i="18"/>
  <c r="J97" i="18"/>
  <c r="H97" i="18"/>
  <c r="F97" i="18"/>
  <c r="D97" i="18"/>
  <c r="J79" i="18"/>
  <c r="H79" i="18"/>
  <c r="F79" i="18"/>
  <c r="D79" i="18"/>
  <c r="H93" i="18" l="1"/>
  <c r="F93" i="18"/>
  <c r="H65" i="18"/>
  <c r="F65" i="18"/>
  <c r="H48" i="18"/>
  <c r="F48" i="18"/>
  <c r="H33" i="18"/>
  <c r="F33" i="18"/>
  <c r="H30" i="18"/>
  <c r="H27" i="18"/>
  <c r="H26" i="18"/>
  <c r="H20" i="18"/>
  <c r="H17" i="18"/>
  <c r="H14" i="18"/>
  <c r="H13" i="18"/>
  <c r="H12" i="18"/>
  <c r="H10" i="18"/>
  <c r="F30" i="18"/>
  <c r="F27" i="18"/>
  <c r="F26" i="18"/>
  <c r="F20" i="18"/>
  <c r="F17" i="18"/>
  <c r="F14" i="18"/>
  <c r="F13" i="18"/>
  <c r="F12" i="18"/>
  <c r="F10" i="18"/>
  <c r="B165" i="27" l="1"/>
  <c r="B162" i="27"/>
  <c r="B159" i="27"/>
  <c r="B156" i="27"/>
  <c r="B153" i="27"/>
  <c r="B130" i="27"/>
  <c r="B127" i="27"/>
  <c r="B124" i="27"/>
  <c r="B121" i="27"/>
  <c r="B118" i="27"/>
  <c r="B95" i="27"/>
  <c r="B89" i="27"/>
  <c r="B86" i="27"/>
  <c r="B83" i="27"/>
  <c r="B80" i="27"/>
  <c r="B57" i="27"/>
  <c r="B54" i="27"/>
  <c r="B51" i="27"/>
  <c r="B48" i="27"/>
  <c r="B45" i="27"/>
  <c r="B22" i="27"/>
  <c r="B19" i="27"/>
  <c r="B16" i="27"/>
  <c r="B13" i="27"/>
  <c r="B10" i="27"/>
  <c r="B4" i="27"/>
  <c r="AC3" i="27"/>
  <c r="B3" i="27"/>
  <c r="AC2" i="27"/>
  <c r="B2" i="27"/>
  <c r="B165" i="25"/>
  <c r="B162" i="25"/>
  <c r="B159" i="25"/>
  <c r="B156" i="25"/>
  <c r="B153" i="25"/>
  <c r="B130" i="25"/>
  <c r="B127" i="25"/>
  <c r="B124" i="25"/>
  <c r="B121" i="25"/>
  <c r="B118" i="25"/>
  <c r="B92" i="25"/>
  <c r="B89" i="25"/>
  <c r="B86" i="25"/>
  <c r="B83" i="25"/>
  <c r="B80" i="25"/>
  <c r="B57" i="25"/>
  <c r="B54" i="25"/>
  <c r="B51" i="25"/>
  <c r="B48" i="25"/>
  <c r="B45" i="25"/>
  <c r="B22" i="25"/>
  <c r="B19" i="25"/>
  <c r="B16" i="25"/>
  <c r="B13" i="25"/>
  <c r="B10" i="25"/>
  <c r="B4" i="25"/>
  <c r="AC3" i="25"/>
  <c r="B3" i="25"/>
  <c r="AC2" i="25"/>
  <c r="B2" i="25"/>
  <c r="O9" i="24"/>
  <c r="N9" i="24"/>
  <c r="M9" i="24"/>
  <c r="L9" i="24"/>
  <c r="K9" i="24"/>
  <c r="H9" i="24"/>
  <c r="G9" i="24"/>
  <c r="F9" i="24"/>
  <c r="E9" i="24"/>
  <c r="B4" i="24"/>
  <c r="AD3" i="24"/>
  <c r="B3" i="24"/>
  <c r="AD2" i="24"/>
  <c r="B2" i="24"/>
  <c r="O9" i="23"/>
  <c r="N9" i="23"/>
  <c r="M9" i="23"/>
  <c r="L9" i="23"/>
  <c r="K9" i="23"/>
  <c r="H9" i="23"/>
  <c r="G9" i="23"/>
  <c r="F9" i="23"/>
  <c r="E9" i="23"/>
  <c r="B4" i="23"/>
  <c r="AD3" i="23"/>
  <c r="B3" i="23"/>
  <c r="AD2" i="23"/>
  <c r="B2" i="23"/>
  <c r="O9" i="22"/>
  <c r="N9" i="22"/>
  <c r="M9" i="22"/>
  <c r="L9" i="22"/>
  <c r="K9" i="22"/>
  <c r="H9" i="22"/>
  <c r="G9" i="22"/>
  <c r="F9" i="22"/>
  <c r="E9" i="22"/>
  <c r="B4" i="22"/>
  <c r="AD3" i="22"/>
  <c r="B3" i="22"/>
  <c r="AD2" i="22"/>
  <c r="B2" i="22"/>
  <c r="O9" i="15" l="1"/>
  <c r="Q3" i="18"/>
  <c r="Q2" i="18"/>
  <c r="B23" i="18"/>
  <c r="B20" i="18"/>
  <c r="F27" i="9"/>
  <c r="F26" i="9"/>
  <c r="F25" i="9"/>
  <c r="F24" i="9"/>
  <c r="F23" i="9"/>
  <c r="F18" i="19"/>
  <c r="F12" i="19"/>
  <c r="F19" i="19"/>
  <c r="F11" i="19"/>
  <c r="J118" i="18"/>
  <c r="J119" i="18"/>
  <c r="J120" i="18"/>
  <c r="J121" i="18"/>
  <c r="J122" i="18"/>
  <c r="J123" i="18"/>
  <c r="J124" i="18"/>
  <c r="J125" i="18"/>
  <c r="J126" i="18"/>
  <c r="J127" i="18"/>
  <c r="J128" i="18"/>
  <c r="J129" i="18"/>
  <c r="J130" i="18"/>
  <c r="J131" i="18"/>
  <c r="J132" i="18"/>
  <c r="J133" i="18"/>
  <c r="J134" i="18"/>
  <c r="C118" i="18"/>
  <c r="I118" i="18" s="1"/>
  <c r="C119" i="18"/>
  <c r="I119" i="18" s="1"/>
  <c r="C120" i="18"/>
  <c r="I120" i="18" s="1"/>
  <c r="C121" i="18"/>
  <c r="I121" i="18" s="1"/>
  <c r="C122" i="18"/>
  <c r="I122" i="18" s="1"/>
  <c r="C123" i="18"/>
  <c r="I123" i="18" s="1"/>
  <c r="C124" i="18"/>
  <c r="I124" i="18" s="1"/>
  <c r="C125" i="18"/>
  <c r="I125" i="18" s="1"/>
  <c r="C126" i="18"/>
  <c r="I126" i="18" s="1"/>
  <c r="C127" i="18"/>
  <c r="I127" i="18" s="1"/>
  <c r="C128" i="18"/>
  <c r="I128" i="18" s="1"/>
  <c r="C129" i="18"/>
  <c r="I129" i="18" s="1"/>
  <c r="C130" i="18"/>
  <c r="I130" i="18" s="1"/>
  <c r="C131" i="18"/>
  <c r="I131" i="18" s="1"/>
  <c r="C132" i="18"/>
  <c r="I132" i="18" s="1"/>
  <c r="C133" i="18"/>
  <c r="I133" i="18" s="1"/>
  <c r="C134" i="18"/>
  <c r="I134" i="18" s="1"/>
  <c r="J33" i="18"/>
  <c r="D33" i="18"/>
  <c r="N9" i="15"/>
  <c r="M9" i="15"/>
  <c r="L9" i="15"/>
  <c r="K9" i="15"/>
  <c r="H9" i="15"/>
  <c r="G9" i="15"/>
  <c r="F9" i="15"/>
  <c r="E9" i="15"/>
  <c r="D10" i="18"/>
  <c r="G2" i="19"/>
  <c r="G3" i="19"/>
  <c r="J93" i="18"/>
  <c r="J65" i="18"/>
  <c r="J48" i="18"/>
  <c r="J30" i="18"/>
  <c r="J27" i="18"/>
  <c r="J26" i="18"/>
  <c r="J20" i="18"/>
  <c r="J17" i="18"/>
  <c r="J14" i="18"/>
  <c r="J13" i="18"/>
  <c r="J12" i="18"/>
  <c r="J10" i="18"/>
  <c r="D93" i="18"/>
  <c r="D65" i="18"/>
  <c r="D48" i="18"/>
  <c r="D30" i="18"/>
  <c r="D20" i="18"/>
  <c r="D17" i="18"/>
  <c r="D13" i="18"/>
  <c r="D14" i="18"/>
  <c r="D12" i="18"/>
  <c r="G3" i="6"/>
  <c r="B4" i="18"/>
  <c r="B3" i="18"/>
  <c r="B2" i="18"/>
  <c r="B4" i="9"/>
  <c r="B3" i="9"/>
  <c r="B2" i="9"/>
  <c r="B4" i="15"/>
  <c r="B3" i="15"/>
  <c r="B2" i="15"/>
  <c r="G3" i="9"/>
  <c r="G2" i="9"/>
  <c r="AD3" i="15"/>
  <c r="AD2" i="15"/>
  <c r="G2" i="6"/>
</calcChain>
</file>

<file path=xl/comments1.xml><?xml version="1.0" encoding="utf-8"?>
<comments xmlns="http://schemas.openxmlformats.org/spreadsheetml/2006/main">
  <authors>
    <author>Holly Lattin</author>
  </authors>
  <commentList>
    <comment ref="B10" authorId="0" shapeId="0">
      <text>
        <r>
          <rPr>
            <sz val="10.5"/>
            <color indexed="81"/>
            <rFont val="Times New Roman"/>
            <family val="1"/>
          </rPr>
          <t>Condensed reviews are recommended for earlier project phases. Detailed reviews are recommended for later project phases and/or review of a beginner energy modeler's work.</t>
        </r>
      </text>
    </comment>
  </commentList>
</comments>
</file>

<file path=xl/sharedStrings.xml><?xml version="1.0" encoding="utf-8"?>
<sst xmlns="http://schemas.openxmlformats.org/spreadsheetml/2006/main" count="3045" uniqueCount="635">
  <si>
    <t>Input</t>
  </si>
  <si>
    <t>General Information</t>
  </si>
  <si>
    <t>Whole Building Energy Modelling Calculation Plan</t>
  </si>
  <si>
    <t>Calculation</t>
  </si>
  <si>
    <t>Date of last update: 8/28/2017</t>
  </si>
  <si>
    <t>Notes</t>
  </si>
  <si>
    <t>By: Holly Lattin / Ben Brannon</t>
  </si>
  <si>
    <t>Project Overview</t>
  </si>
  <si>
    <t>Source/Comments</t>
  </si>
  <si>
    <t>Project Name</t>
  </si>
  <si>
    <t>Project Number</t>
  </si>
  <si>
    <t>Project Description</t>
  </si>
  <si>
    <t>Modelling Scope</t>
  </si>
  <si>
    <t>Software, Version</t>
  </si>
  <si>
    <t>Project Start Date</t>
  </si>
  <si>
    <t>Project Completion Date</t>
  </si>
  <si>
    <t>General Data</t>
  </si>
  <si>
    <t>Project Vintage</t>
  </si>
  <si>
    <t>Principal Building Type</t>
  </si>
  <si>
    <t>Actual Floor Area (Gross)</t>
  </si>
  <si>
    <t>Actual Floor Area (Net)</t>
  </si>
  <si>
    <t>Modelled Floor Area (Gross)</t>
  </si>
  <si>
    <t>Modelled Floor Area (Net)</t>
  </si>
  <si>
    <t>Benchmark Site Energy Use Intensity (EUI)</t>
  </si>
  <si>
    <t>Sustainability Targets</t>
  </si>
  <si>
    <t>Codes &amp; Standards</t>
  </si>
  <si>
    <t>Applicable Codes &amp; Standards</t>
  </si>
  <si>
    <t>Energy Code Compliance Path</t>
  </si>
  <si>
    <t>Geography</t>
  </si>
  <si>
    <t>Project Location</t>
  </si>
  <si>
    <t>Weather File</t>
  </si>
  <si>
    <t>Heating and Cooling Design Conditions</t>
  </si>
  <si>
    <t>Site Elevation</t>
  </si>
  <si>
    <t>Project Climate Zone(s)</t>
  </si>
  <si>
    <t>Building Orientation</t>
  </si>
  <si>
    <t>Site Shading</t>
  </si>
  <si>
    <t>Model Image</t>
  </si>
  <si>
    <t>Utility rates</t>
  </si>
  <si>
    <t>Electricity Rate/Structure</t>
  </si>
  <si>
    <t>Natural Gas Rate/Structure</t>
  </si>
  <si>
    <t>District Heating Rate/Structure</t>
  </si>
  <si>
    <t>District Cooling Rate/Structure</t>
  </si>
  <si>
    <t>Other Utility Rates</t>
  </si>
  <si>
    <t>Carbon Emission Factors</t>
  </si>
  <si>
    <t>Electricity (grid-supplied)</t>
  </si>
  <si>
    <t>Electricity (grid-displaced)</t>
  </si>
  <si>
    <t>Natural Gas</t>
  </si>
  <si>
    <t>Other Carbon Emission Factors</t>
  </si>
  <si>
    <t>Record of Model Files /Runs</t>
  </si>
  <si>
    <t>At a minimum, file locations should be documented here for each major project milestone.</t>
  </si>
  <si>
    <t>File Name</t>
  </si>
  <si>
    <t>Description</t>
  </si>
  <si>
    <t>File Reference Location</t>
  </si>
  <si>
    <t>Date Created</t>
  </si>
  <si>
    <t>Created By</t>
  </si>
  <si>
    <t>Example: Iris 1</t>
  </si>
  <si>
    <t>Example: Primary model, backups along the way stored at:</t>
  </si>
  <si>
    <t>Example: \\global.arup.com\americas\Jobs\S-F\240000\245844-00\4 Internal Project Data\4-04 Calculations\Mech\Energy Modeling\Models</t>
  </si>
  <si>
    <t>Example: 2/2/2007</t>
  </si>
  <si>
    <t>Example: Ben Brannon</t>
  </si>
  <si>
    <t>Example: Iris 2</t>
  </si>
  <si>
    <t>Example: Backup of work progress - Basement Complete</t>
  </si>
  <si>
    <t>Example: C:\...</t>
  </si>
  <si>
    <t>Example: 3/6/2008</t>
  </si>
  <si>
    <t>Example: Iris 3</t>
  </si>
  <si>
    <t>Example: Backup of work progress - Bldg A L1 and L2 geometry complete</t>
  </si>
  <si>
    <t>Example: Iris 4</t>
  </si>
  <si>
    <t>Example: Backup of work progress- Building A Geometry complete</t>
  </si>
  <si>
    <t>Example: 3/9/2008</t>
  </si>
  <si>
    <t>Example: …</t>
  </si>
  <si>
    <t>Units &amp; Filing Structure</t>
  </si>
  <si>
    <t>Model Units (Auto fills to other tabs)</t>
  </si>
  <si>
    <t>Common Unit Conversions</t>
  </si>
  <si>
    <t>Opaque Construction U-Value</t>
  </si>
  <si>
    <t>Divide</t>
  </si>
  <si>
    <t>by</t>
  </si>
  <si>
    <t>To Obtain</t>
  </si>
  <si>
    <t>Slab-on-Grade U-Value / F-Factor</t>
  </si>
  <si>
    <t>Btu/hr-ft²-F</t>
  </si>
  <si>
    <t>W/m²-K</t>
  </si>
  <si>
    <t>Glazing Construction U-Value</t>
  </si>
  <si>
    <t>SHGC</t>
  </si>
  <si>
    <t>SC</t>
  </si>
  <si>
    <t>Glazing Solar Heat Gain</t>
  </si>
  <si>
    <t>cfm/ft²</t>
  </si>
  <si>
    <t xml:space="preserve">L/s/m² </t>
  </si>
  <si>
    <t>Infiltration / Air Permeability</t>
  </si>
  <si>
    <t>ft²</t>
  </si>
  <si>
    <t>m²</t>
  </si>
  <si>
    <t>Occupant Density</t>
  </si>
  <si>
    <t>ft</t>
  </si>
  <si>
    <t>m</t>
  </si>
  <si>
    <t>Occupant Heat Gain</t>
  </si>
  <si>
    <t>Btu/h</t>
  </si>
  <si>
    <t>W</t>
  </si>
  <si>
    <t>Lighting &amp; Equipment Heat Gains</t>
  </si>
  <si>
    <t>gal</t>
  </si>
  <si>
    <t>liters</t>
  </si>
  <si>
    <t>Process Loads</t>
  </si>
  <si>
    <t>gpm</t>
  </si>
  <si>
    <t>L/s</t>
  </si>
  <si>
    <t>Temperature</t>
  </si>
  <si>
    <t>cfm</t>
  </si>
  <si>
    <t>DHW Demand</t>
  </si>
  <si>
    <r>
      <t>ft H</t>
    </r>
    <r>
      <rPr>
        <vertAlign val="subscript"/>
        <sz val="10"/>
        <rFont val="Times New Roman"/>
        <family val="1"/>
      </rPr>
      <t>2</t>
    </r>
    <r>
      <rPr>
        <sz val="10"/>
        <rFont val="Times New Roman"/>
        <family val="1"/>
      </rPr>
      <t>O</t>
    </r>
  </si>
  <si>
    <t>psi</t>
  </si>
  <si>
    <t>Occupant-Based Ventilation</t>
  </si>
  <si>
    <t>kPa</t>
  </si>
  <si>
    <t>Area-Based Ventilation</t>
  </si>
  <si>
    <t>Pa</t>
  </si>
  <si>
    <t>in wg</t>
  </si>
  <si>
    <t>Air Change Requirement</t>
  </si>
  <si>
    <t>EER</t>
  </si>
  <si>
    <t>COP</t>
  </si>
  <si>
    <t>Area</t>
  </si>
  <si>
    <t>kW</t>
  </si>
  <si>
    <t>tons</t>
  </si>
  <si>
    <t>Airflow</t>
  </si>
  <si>
    <t>Water flow</t>
  </si>
  <si>
    <t>HP</t>
  </si>
  <si>
    <t>Heating and Cooling Capacity</t>
  </si>
  <si>
    <t>Multiply</t>
  </si>
  <si>
    <t>Temperature Conversion</t>
  </si>
  <si>
    <t>Recommended Filing Structure [Link]</t>
  </si>
  <si>
    <r>
      <t>T</t>
    </r>
    <r>
      <rPr>
        <vertAlign val="subscript"/>
        <sz val="12"/>
        <color theme="1"/>
        <rFont val="Times New Roman"/>
        <family val="1"/>
      </rPr>
      <t>(°C)</t>
    </r>
    <r>
      <rPr>
        <sz val="12"/>
        <color theme="1"/>
        <rFont val="Times New Roman"/>
        <family val="1"/>
      </rPr>
      <t xml:space="preserve"> = [T</t>
    </r>
    <r>
      <rPr>
        <vertAlign val="subscript"/>
        <sz val="12"/>
        <color theme="1"/>
        <rFont val="Times New Roman"/>
        <family val="1"/>
      </rPr>
      <t>(°F)</t>
    </r>
    <r>
      <rPr>
        <sz val="12"/>
        <color theme="1"/>
        <rFont val="Times New Roman"/>
        <family val="1"/>
      </rPr>
      <t xml:space="preserve"> - 32] × 5/9</t>
    </r>
  </si>
  <si>
    <t>01 Correspondence Specific to Energy Modelling</t>
  </si>
  <si>
    <r>
      <t>T</t>
    </r>
    <r>
      <rPr>
        <vertAlign val="subscript"/>
        <sz val="12"/>
        <color theme="1"/>
        <rFont val="Times New Roman"/>
        <family val="1"/>
      </rPr>
      <t>(°F)</t>
    </r>
    <r>
      <rPr>
        <sz val="12"/>
        <color theme="1"/>
        <rFont val="Times New Roman"/>
        <family val="1"/>
      </rPr>
      <t xml:space="preserve"> = T</t>
    </r>
    <r>
      <rPr>
        <vertAlign val="subscript"/>
        <sz val="12"/>
        <color theme="1"/>
        <rFont val="Times New Roman"/>
        <family val="1"/>
      </rPr>
      <t>(°C)</t>
    </r>
    <r>
      <rPr>
        <sz val="12"/>
        <color theme="1"/>
        <rFont val="Times New Roman"/>
        <family val="1"/>
      </rPr>
      <t xml:space="preserve"> × 9/5 + 32 </t>
    </r>
  </si>
  <si>
    <t>02 Calculation Plan</t>
  </si>
  <si>
    <t>03 Input Data</t>
  </si>
  <si>
    <t xml:space="preserve">     01 Weather Data</t>
  </si>
  <si>
    <t xml:space="preserve">     02 Zoning Diagram</t>
  </si>
  <si>
    <t xml:space="preserve">     03 Envelope Data</t>
  </si>
  <si>
    <t xml:space="preserve">     04 Lighting Data</t>
  </si>
  <si>
    <t xml:space="preserve">     05 Equipment and Other Internal Gains</t>
  </si>
  <si>
    <t xml:space="preserve">     06 Service Hot Water</t>
  </si>
  <si>
    <t xml:space="preserve">     07 Airside System Data</t>
  </si>
  <si>
    <t xml:space="preserve">     08 Waterside System Data</t>
  </si>
  <si>
    <t xml:space="preserve">     09 Utility Data</t>
  </si>
  <si>
    <t xml:space="preserve">     10 Special Systems</t>
  </si>
  <si>
    <t xml:space="preserve">     11 Equipment Submetering</t>
  </si>
  <si>
    <t>04 Model Files</t>
  </si>
  <si>
    <t>05 Results</t>
  </si>
  <si>
    <t>06 Reference Documents</t>
  </si>
  <si>
    <t>Opaque Construction Units</t>
  </si>
  <si>
    <t>Btu/hr-ft²-F (U-Value)</t>
  </si>
  <si>
    <t>hr-ft²-F/Btu (R-Value)</t>
  </si>
  <si>
    <t>W/m²-K (U-Value)</t>
  </si>
  <si>
    <t>m²-K/W (R-Value)</t>
  </si>
  <si>
    <t>Slab-on-grade Units</t>
  </si>
  <si>
    <t>Btu/hr-ft-F</t>
  </si>
  <si>
    <t>W/m-K</t>
  </si>
  <si>
    <t>Solar Heat Gain Units</t>
  </si>
  <si>
    <t>G-Value</t>
  </si>
  <si>
    <t>Infiltration / Air Permeability Units</t>
  </si>
  <si>
    <t>(cfm/ft² facade)</t>
  </si>
  <si>
    <t>(L/s/m² facade)</t>
  </si>
  <si>
    <t>(cfm/ft² floor area)</t>
  </si>
  <si>
    <t>(L/s/m² floor area)</t>
  </si>
  <si>
    <t>ACH</t>
  </si>
  <si>
    <t>(m³/h-m²)</t>
  </si>
  <si>
    <t>Occupant Density Units</t>
  </si>
  <si>
    <t>(ft²/person)</t>
  </si>
  <si>
    <t>(people/1000 ft²)</t>
  </si>
  <si>
    <t>(m²/person)</t>
  </si>
  <si>
    <t>(people/100 m²)</t>
  </si>
  <si>
    <t>(# of people)</t>
  </si>
  <si>
    <t>Occupant Heat Gain Units</t>
  </si>
  <si>
    <t>(Btu/h/person)</t>
  </si>
  <si>
    <t>(W/person)</t>
  </si>
  <si>
    <t>Internal Gain Units</t>
  </si>
  <si>
    <t>(W/ft²)</t>
  </si>
  <si>
    <t>(W/m²)</t>
  </si>
  <si>
    <t>Process Load Units</t>
  </si>
  <si>
    <t>(Btu/h)</t>
  </si>
  <si>
    <t>(W)</t>
  </si>
  <si>
    <t>Temperature Units</t>
  </si>
  <si>
    <t>(°F)</t>
  </si>
  <si>
    <t>(°C)</t>
  </si>
  <si>
    <t>DHW Demand Units</t>
  </si>
  <si>
    <t>(gal/person/hour)</t>
  </si>
  <si>
    <t>(gal/person/day)</t>
  </si>
  <si>
    <t>(L/person/hour)</t>
  </si>
  <si>
    <t>(L/person/day)</t>
  </si>
  <si>
    <t>Occupant-Based Ventilation Units</t>
  </si>
  <si>
    <t>(cfm/person)</t>
  </si>
  <si>
    <t>(L/s/person)</t>
  </si>
  <si>
    <t>Area-Based Ventilation Units</t>
  </si>
  <si>
    <t>(cfm/ft²)</t>
  </si>
  <si>
    <t>(L/s/m²)</t>
  </si>
  <si>
    <t>(ACH)</t>
  </si>
  <si>
    <t>Air-Change Requirements</t>
  </si>
  <si>
    <t>(cfm)</t>
  </si>
  <si>
    <t>(L/s)</t>
  </si>
  <si>
    <t>(ft²)</t>
  </si>
  <si>
    <t>(m²)</t>
  </si>
  <si>
    <r>
      <t>m</t>
    </r>
    <r>
      <rPr>
        <sz val="10"/>
        <color theme="0" tint="-0.499984740745262"/>
        <rFont val="Calibri"/>
        <family val="2"/>
      </rPr>
      <t>³</t>
    </r>
    <r>
      <rPr>
        <sz val="10"/>
        <color theme="0" tint="-0.499984740745262"/>
        <rFont val="Times New Roman"/>
        <family val="1"/>
      </rPr>
      <t>/s</t>
    </r>
  </si>
  <si>
    <t>Water Flow</t>
  </si>
  <si>
    <t>L/min</t>
  </si>
  <si>
    <t>kBtu/h</t>
  </si>
  <si>
    <t>Input Summary</t>
  </si>
  <si>
    <t>Copy columns as needed for each model variant. Columns that have been superseded may be hidden.</t>
  </si>
  <si>
    <t>Source / Comments</t>
  </si>
  <si>
    <t>Envelope</t>
  </si>
  <si>
    <t>Value</t>
  </si>
  <si>
    <t>Units</t>
  </si>
  <si>
    <t>Window to Wall Ratio</t>
  </si>
  <si>
    <t>%</t>
  </si>
  <si>
    <t>Glazing Assembly Solar Heat Gain</t>
  </si>
  <si>
    <t>Glazing Assembly VLT</t>
  </si>
  <si>
    <t>Skylight to Roof Ratio</t>
  </si>
  <si>
    <t>Skylight U-Value</t>
  </si>
  <si>
    <t>Skylight Solar Heat Gain</t>
  </si>
  <si>
    <t>Skylight VLT</t>
  </si>
  <si>
    <t>Local Shading Devices</t>
  </si>
  <si>
    <t>Occupancy</t>
  </si>
  <si>
    <t>Space Type</t>
  </si>
  <si>
    <t>Lighting &amp; Receptacles</t>
  </si>
  <si>
    <t>Interior Lighting Power Density</t>
  </si>
  <si>
    <t>Lighting Power Density</t>
  </si>
  <si>
    <t>Daylighting Controls</t>
  </si>
  <si>
    <t>Other Lighting Control Credits</t>
  </si>
  <si>
    <t xml:space="preserve">Receptacle Equipment Power Density </t>
  </si>
  <si>
    <t>Equipment Power Density</t>
  </si>
  <si>
    <t>Process Load Type</t>
  </si>
  <si>
    <t>Equipment Load</t>
  </si>
  <si>
    <t>Schedules</t>
  </si>
  <si>
    <t>Internal Gain Schedules</t>
  </si>
  <si>
    <t>Schedule</t>
  </si>
  <si>
    <t>Example: Lobby</t>
  </si>
  <si>
    <t>Example: Office</t>
  </si>
  <si>
    <t>Example: Kitchen</t>
  </si>
  <si>
    <t>Process Load Schedules</t>
  </si>
  <si>
    <t>Building Hours of Operation</t>
  </si>
  <si>
    <t>HVAC Airside</t>
  </si>
  <si>
    <t>Primary HVAC System Type - Dominant space type</t>
  </si>
  <si>
    <t>Other HVAC System Type(s)</t>
  </si>
  <si>
    <t>System Parameters and Controls (Economizer, DCV, energy recovery, etc.)</t>
  </si>
  <si>
    <t>HVAC Waterside</t>
  </si>
  <si>
    <t>Cooling Source Parameters</t>
  </si>
  <si>
    <t>Chilled Water Loop &amp; Pump Parameters</t>
  </si>
  <si>
    <t>Condenser Water Loop &amp; Pump Parameters</t>
  </si>
  <si>
    <t>Cooling tower Parameters</t>
  </si>
  <si>
    <t>Heating Source Parameters</t>
  </si>
  <si>
    <t>Hot Water Loop &amp; Pump Parameters</t>
  </si>
  <si>
    <t>Service Hot Water</t>
  </si>
  <si>
    <t>Domestic Hot Water System Parameters</t>
  </si>
  <si>
    <t>Renewable Energy Systems</t>
  </si>
  <si>
    <t>Renewable Energy System Description and Parameters</t>
  </si>
  <si>
    <t>General Notes</t>
  </si>
  <si>
    <t>Space Conditioning &amp; Ventilation</t>
  </si>
  <si>
    <t>Zone Types</t>
  </si>
  <si>
    <t>Name</t>
  </si>
  <si>
    <t>Conditioned</t>
  </si>
  <si>
    <t>Thermostat Schedule</t>
  </si>
  <si>
    <t>Heating Setback</t>
  </si>
  <si>
    <t>Heating Setpoint</t>
  </si>
  <si>
    <t>Cooling Setpoint</t>
  </si>
  <si>
    <t>Cooling Setback</t>
  </si>
  <si>
    <t>Min Relative Humidity</t>
  </si>
  <si>
    <t>Max Relative Humidity</t>
  </si>
  <si>
    <t>Area-Based Exhaust</t>
  </si>
  <si>
    <t>Minimum Air Change Requirements</t>
  </si>
  <si>
    <t>Zone Level
DCV</t>
  </si>
  <si>
    <t>DCV Setpoint</t>
  </si>
  <si>
    <t>(Y/N)</t>
  </si>
  <si>
    <t>(%)</t>
  </si>
  <si>
    <t>(ppm)</t>
  </si>
  <si>
    <t>Schedules (optional)</t>
  </si>
  <si>
    <t>Day of Week</t>
  </si>
  <si>
    <t>1:00</t>
  </si>
  <si>
    <t>2:00</t>
  </si>
  <si>
    <t>3:00</t>
  </si>
  <si>
    <t>4:00</t>
  </si>
  <si>
    <t>5:00</t>
  </si>
  <si>
    <t>6:00</t>
  </si>
  <si>
    <t>7:00</t>
  </si>
  <si>
    <t>8:00</t>
  </si>
  <si>
    <t>9:00</t>
  </si>
  <si>
    <t>10:00</t>
  </si>
  <si>
    <t>11:00</t>
  </si>
  <si>
    <t>12:00</t>
  </si>
  <si>
    <t>13:00</t>
  </si>
  <si>
    <t>14:00</t>
  </si>
  <si>
    <t>15:00</t>
  </si>
  <si>
    <t>16:00</t>
  </si>
  <si>
    <t>17:00</t>
  </si>
  <si>
    <t>18:00</t>
  </si>
  <si>
    <t>19:00</t>
  </si>
  <si>
    <t>20:00</t>
  </si>
  <si>
    <t>21:00</t>
  </si>
  <si>
    <t>22:00</t>
  </si>
  <si>
    <t>23:00</t>
  </si>
  <si>
    <t>Weekday</t>
  </si>
  <si>
    <t>Sat</t>
  </si>
  <si>
    <t>Sun/Holiday</t>
  </si>
  <si>
    <t>Lighting</t>
  </si>
  <si>
    <t>Receptacles</t>
  </si>
  <si>
    <t>Domestic Hot Water</t>
  </si>
  <si>
    <t>N/A</t>
  </si>
  <si>
    <t>Yes</t>
  </si>
  <si>
    <t>No</t>
  </si>
  <si>
    <t>Review</t>
  </si>
  <si>
    <t>Notes:</t>
  </si>
  <si>
    <t>- Create a copy of the Review tab for each model review</t>
  </si>
  <si>
    <t>- The reviewer should review the model itself, and not rely on what is documented in the Calc Plan</t>
  </si>
  <si>
    <t>Modeller</t>
  </si>
  <si>
    <t>Reviewer</t>
  </si>
  <si>
    <t>Reviewed by:</t>
  </si>
  <si>
    <t>Date of review:</t>
  </si>
  <si>
    <t>Review type:</t>
  </si>
  <si>
    <t>Project Information (section to be filled out by modeller prior to review)</t>
  </si>
  <si>
    <t>Project phase &amp; modelling protocol:</t>
  </si>
  <si>
    <t>Example: 100% Design Development, ASHRAE 90.1-2010 proposed and baseline model</t>
  </si>
  <si>
    <t>Link to archived model file:</t>
  </si>
  <si>
    <t>Link to zoning diagram:</t>
  </si>
  <si>
    <t>Link to relevant drawing set:</t>
  </si>
  <si>
    <t>Link to current results:</t>
  </si>
  <si>
    <t>Link to energy model report:</t>
  </si>
  <si>
    <t>Self-review of model is complete (Column G)</t>
  </si>
  <si>
    <t>If "No", please indicate why self-review has not been performed:</t>
  </si>
  <si>
    <t>Questions for reviewer and/or comments about model</t>
  </si>
  <si>
    <t>Model Metrics</t>
  </si>
  <si>
    <t>Proposed</t>
  </si>
  <si>
    <t>Baseline</t>
  </si>
  <si>
    <t>Benchmark (if known)</t>
  </si>
  <si>
    <t>Energy Use Intensity (EUI)</t>
  </si>
  <si>
    <t>Heating Plant Capacity</t>
  </si>
  <si>
    <t>Cooling Plant Capacity</t>
  </si>
  <si>
    <t>Total Design Supply Airflow</t>
  </si>
  <si>
    <t>Total Outdoor Airflow</t>
  </si>
  <si>
    <t>Documentation and file storage</t>
  </si>
  <si>
    <t>Inputs documented in this workbook or elsewhere</t>
  </si>
  <si>
    <t>Files archived and saved in appropriate location on network</t>
  </si>
  <si>
    <t xml:space="preserve">Detailed calculations (in support of input values) are documented and saved </t>
  </si>
  <si>
    <t>Comments</t>
  </si>
  <si>
    <t>Weather</t>
  </si>
  <si>
    <t>Appropriate and correct weather file is used. A copy is saved on the network in the "Weather Data" folder.</t>
  </si>
  <si>
    <t>Climate zone is correct for project location</t>
  </si>
  <si>
    <t>Appropriate and correct Design Day data is used (check against Basis of Design report)</t>
  </si>
  <si>
    <t>Geometry and Shading</t>
  </si>
  <si>
    <t>Building compass orientation is correct</t>
  </si>
  <si>
    <t>Building elevation above sea level is correct</t>
  </si>
  <si>
    <t>Overhangs and/or other shading devices, or site shading, if modelled, are correctly configured in the software</t>
  </si>
  <si>
    <t>Zoning</t>
  </si>
  <si>
    <t>The number of zones in the model is appropriate for the desired level of analysis. Rooms of a similar type and internal load density with the same exposure may be zoned together.</t>
  </si>
  <si>
    <t xml:space="preserve">Zoning is the same between model variants, unless variation is justified by an evaluated measure </t>
  </si>
  <si>
    <t>Envelope and Construction</t>
  </si>
  <si>
    <t>Window to gross wall ratio seems reasonable for the building and matches design drawings</t>
  </si>
  <si>
    <t>Construction types are correctly assigned to proposed and baseline models</t>
  </si>
  <si>
    <t>Window U-values, SHGC/G-values, and VLT are whole-assembly values (including framing impacts) and are input as required by the software</t>
  </si>
  <si>
    <t>Opaque U-values are whole-assembly values and are input as required by the software. Insulation values of steel or wood-framed walls are appropriately de-rated in accordance with ASHRAE Appendix A or other reference standard.</t>
  </si>
  <si>
    <t>U-values of horizontal constructions and glazing are derated for horizontal convection (U-values should be worse than vertical assemblies)</t>
  </si>
  <si>
    <t>For natural ventilation models: window opening sizes, opening positions and the ventilation methodology are correct</t>
  </si>
  <si>
    <t xml:space="preserve">Model accounts for an appropriate level of thermal mass. (Check that construction layer build-up reasonably matches design, or room mass settings are appropriate for the building construction type.) </t>
  </si>
  <si>
    <t>Modelled infiltration rates are reasonable and identical between model variants, unless modification is justified for a measure evaluation</t>
  </si>
  <si>
    <t>Internal Loads</t>
  </si>
  <si>
    <t>Interior lighting power densities are reasonable given the building use(s)</t>
  </si>
  <si>
    <t>Decorative lighting is accounted for in lighting power density values or separately, as appropriate</t>
  </si>
  <si>
    <t>Daylight control is included where appropriate</t>
  </si>
  <si>
    <t>Credit is taken for reduced lighting power due to occupancy sensors where appropriate</t>
  </si>
  <si>
    <t>Receptacle loads and occupant densities are the same for all model variants, unless modification is justified for a measure evaluation</t>
  </si>
  <si>
    <t>Peak and scheduled equipment loads represent anticipated actual draws from the equipment rather than nameplate values</t>
  </si>
  <si>
    <t>Electrical room: entire building switchgear capacity is not assigned as an electric load</t>
  </si>
  <si>
    <t>Schedules are the same for all model variants, unless modification is justified for a measure evaluation</t>
  </si>
  <si>
    <t>Internal load schedules set the load to 100% on for the cooling design condition and 100% off for the heating design condition</t>
  </si>
  <si>
    <t>Internal gain schedules vary throughout the day appropriately</t>
  </si>
  <si>
    <t>Schedules used are reasonable (i.e. taken from a reference standard, and/or informed by conversation with building owner)</t>
  </si>
  <si>
    <t>Any continuous loads have an appropriate schedule applied (e.g. escalators, process equipment)</t>
  </si>
  <si>
    <t>Elevator schedule is included, if applicable</t>
  </si>
  <si>
    <t>Exterior lighting schedule or photocell control is included, if applicable</t>
  </si>
  <si>
    <t>Space Conditioning</t>
  </si>
  <si>
    <t>All conditioned zones are assigned to HVAC systems</t>
  </si>
  <si>
    <t>Any included unconditioned zones are set to be unconditioned in the model</t>
  </si>
  <si>
    <t>Thermostat setpoints and driftpoints are correct</t>
  </si>
  <si>
    <t>Airside Systems</t>
  </si>
  <si>
    <t>Airside systems reasonably approximate the designed systems</t>
  </si>
  <si>
    <t>Supply air temperatures and control strategies (e.g. SAT reset, economizer control) match the proposed design and baseline requirements</t>
  </si>
  <si>
    <t>System schedules are consistent with design (e.g. fan schedules align with occupancy schedules such that the HVAC systems are enabled during occupied hours)</t>
  </si>
  <si>
    <t>Ventilation is included per the design intent. Ventilation rates meet applicable codes.</t>
  </si>
  <si>
    <t>Ventilation design flow rates and schedules are identical between model variants unless modification is justified</t>
  </si>
  <si>
    <t>Exhaust is properly accounted for within the capabilities of the software tool. Room exhaust is distinguished from system level exhaust.</t>
  </si>
  <si>
    <t>Schedules set the ventilation flows to 100% for the heating and cooling design conditions</t>
  </si>
  <si>
    <t>Ventilation is scheduled ON during occupied hours and OFF during unoccupied hours, or otherwise according to the design sequence of operation</t>
  </si>
  <si>
    <t>Demand controlled ventilation is modelled if applicable</t>
  </si>
  <si>
    <t>Proposed fan power is correctly modelled per the design brake horsepowers and motor efficiencies. Baseline fan power includes any applicable pressure drop adjustments. Any included return and exhaust fan power is accounted for.</t>
  </si>
  <si>
    <t>Fan drives are modelled correctly as either variable or constant speed</t>
  </si>
  <si>
    <t>Pressure drop across heat recovery devices is accounted for (and not double counted)</t>
  </si>
  <si>
    <t>Waterside Systems and Plant Equipment</t>
  </si>
  <si>
    <t>Equipment types and efficiencies match the proposed design and baseline requirements</t>
  </si>
  <si>
    <t>Part-load curves are based on actual equipment data or reasonably approximate part-load performance</t>
  </si>
  <si>
    <t>Capacity of heating and cooling plants is reasonable (check SF/capacity)</t>
  </si>
  <si>
    <t>Pumps and heat rejection fans are modelled correctly as either variable or constant speed</t>
  </si>
  <si>
    <t>Control of the plant equipment in the model reasonably approximates the design sequence of operations (e.g. boiler and chiller staging, loop temperatures and reset controls)</t>
  </si>
  <si>
    <t>If packaged equipment is used, efficiencies of equipment are broken out into supply fan, condenser fan, and compressor</t>
  </si>
  <si>
    <t>Domestic hot water has been included for both models, as appropriate</t>
  </si>
  <si>
    <t>Utility Rates</t>
  </si>
  <si>
    <t>Rates are included.  They are the same for all model variants, unless modification is justified</t>
  </si>
  <si>
    <t>If Peak and Off-Peak rates apply, they are correctly implemented</t>
  </si>
  <si>
    <t>Utility rates change often. Documentation of the utility rate(s) used for the analysis has been saved with the model files.</t>
  </si>
  <si>
    <t>Metrics Checks</t>
  </si>
  <si>
    <t>Building predicted annual energy costs are reasonable</t>
  </si>
  <si>
    <t xml:space="preserve">Building EUI (Energy Use Index, energy use per square foot) is relatively close to benchmarks for your building type. Refer to the BEM Toolkit for sources of benchmarking data. </t>
  </si>
  <si>
    <t>Annual cooling and heating load profiles make sense</t>
  </si>
  <si>
    <t>The HVAC systems effectively satisfy the building loads (i.e. any "unmet" load hours are acceptable for the analysis). If high unmet loads occur, investigate and revise the model to resolve any problems</t>
  </si>
  <si>
    <t>Energy Results by End Use</t>
  </si>
  <si>
    <t>Differences in energy used by end use category between model variants can be explained by actual measures</t>
  </si>
  <si>
    <t>Fan and pump power differences between model variants are roughly proportional to cooling and heating differences</t>
  </si>
  <si>
    <t>Correct and consistent units are used when reporting the energy results</t>
  </si>
  <si>
    <t>Energy uses which should be the same between variant models (e.g. plug loads) are indeed the same</t>
  </si>
  <si>
    <t>Percentage of energy used by various end uses is reasonable given the building use(s)</t>
  </si>
  <si>
    <t>Review Close-Out</t>
  </si>
  <si>
    <t>Do the results of the energy model make sense according to experiential expertise, engineering judgment, and rules of thumb? If not, review the results again after the modeller has addressed the review comments.</t>
  </si>
  <si>
    <t>LEED Specific Review Items</t>
  </si>
  <si>
    <t>LEED Minimum Energy Performance Calculator is complete and highlighted comments on the Performance Outputs tab have been addressed.</t>
  </si>
  <si>
    <t>Modelled floor area and space types are consistent with information reported in PIf3: Occupant and Usage Data.</t>
  </si>
  <si>
    <t>Modelled system parameters align with the mechanical schedules provided for PIf4: Schedule and Overview Documents.</t>
  </si>
  <si>
    <t>Modelled outdoor airflow is consistent with design OA reported in IEQp1 62.1 Calculator and AHU schedules.</t>
  </si>
  <si>
    <t>Outdoor air is modelled per the design in the proposed, and per Appendix G requirements in the baseline.</t>
  </si>
  <si>
    <t xml:space="preserve">Whenever credit is taken for demand control ventilation in the Proposed Case, the outside air ventilation rates for the Baseline Case are modelled using minimum ASHRAE 62.1 rates. </t>
  </si>
  <si>
    <t>Any exceptional calculations have been documented in the LEED Minimum Energy Performance Calculator and a supplemental detailed narrative has been provided.</t>
  </si>
  <si>
    <t>Any LEED CIRs related to the project have been clearly referenced in the documentation.</t>
  </si>
  <si>
    <t>Core &amp; shell projects: Model follows LEED C&amp;S Appendices guidance. All unfinished spaces are included and modelled identically in the baseline and proposed, unless tenant lease agreement requires improvement over baseline requirements.</t>
  </si>
  <si>
    <t>Utility rates are sourced from the same place (either EIA rates or actual utility rates for the project).</t>
  </si>
  <si>
    <r>
      <t xml:space="preserve">District energy systems are modelled per the guidance in the reference manual (v4) or the </t>
    </r>
    <r>
      <rPr>
        <i/>
        <sz val="10"/>
        <color theme="1"/>
        <rFont val="Times New Roman"/>
        <family val="1"/>
      </rPr>
      <t xml:space="preserve">Treatment of District and Campus Thermal Energy In LEED </t>
    </r>
    <r>
      <rPr>
        <sz val="10"/>
        <color theme="1"/>
        <rFont val="Times New Roman"/>
        <family val="1"/>
      </rPr>
      <t>(v2009).</t>
    </r>
  </si>
  <si>
    <t>Tilted surfaces are correctly modelled as walls or roofs as defined by ASHRAE 90.1 (per 90.1-2010, roofs are horizontal or tilted at an angle of less than 60° from horizontal).</t>
  </si>
  <si>
    <t>Answer Options</t>
  </si>
  <si>
    <t>Unclear</t>
  </si>
  <si>
    <t>Review Type</t>
  </si>
  <si>
    <t>Condensed</t>
  </si>
  <si>
    <t>Detailed</t>
  </si>
  <si>
    <t>Carbon Free Boston</t>
  </si>
  <si>
    <t>259104-00</t>
  </si>
  <si>
    <t>Modeling of the building stock for the city of Boston and testing of carbon reduction policies.</t>
  </si>
  <si>
    <t>Prototype models of 15 buildings with conceptual testing of ECMs</t>
  </si>
  <si>
    <t>EnergyPlus v8.6</t>
  </si>
  <si>
    <t>Four vintages to be tested: Pre-1950, 1950-1980, 1980-2000, and post-2000</t>
  </si>
  <si>
    <t>Varies by vintage.</t>
  </si>
  <si>
    <t>Boston, MA</t>
  </si>
  <si>
    <t>Boston-Logan Airport TMY3</t>
  </si>
  <si>
    <t>ASHRAE 1%/99%</t>
  </si>
  <si>
    <t>20 ft.</t>
  </si>
  <si>
    <t>ASHRAE CZ5A</t>
  </si>
  <si>
    <t>Varies.</t>
  </si>
  <si>
    <t>Modeled with no shading.</t>
  </si>
  <si>
    <t>Varies (Eversource and National Grid)</t>
  </si>
  <si>
    <t>Varies</t>
  </si>
  <si>
    <t>Pre-1950</t>
  </si>
  <si>
    <t>1950-1980</t>
  </si>
  <si>
    <t>1980-2000</t>
  </si>
  <si>
    <t>Post-2000</t>
  </si>
  <si>
    <t>Exterior Wall R-Value</t>
  </si>
  <si>
    <t>Roof R-Value</t>
  </si>
  <si>
    <t>Floor: Slab-on-grade R-Value / F-Factor</t>
  </si>
  <si>
    <t>Glazing Assembly R-Value</t>
  </si>
  <si>
    <t>Underground Walls R-Value</t>
  </si>
  <si>
    <t>Y</t>
  </si>
  <si>
    <t>N</t>
  </si>
  <si>
    <t>DOE 2004 Reference Energy Model, Chicago</t>
  </si>
  <si>
    <t>DOE Post-1980 Reference Energy Model, Chicago</t>
  </si>
  <si>
    <t>DOE Pre-1980 Reference Energy Model, Chicago</t>
  </si>
  <si>
    <t>Gas Equipment Power Density</t>
  </si>
  <si>
    <t>Refrigeration</t>
  </si>
  <si>
    <t>Space, Case</t>
  </si>
  <si>
    <t>Condenser</t>
  </si>
  <si>
    <t>Cases</t>
  </si>
  <si>
    <t>Cooling Capacity</t>
  </si>
  <si>
    <t>Condenser Name</t>
  </si>
  <si>
    <t>Hotel</t>
  </si>
  <si>
    <t>Hotel Room Windows</t>
  </si>
  <si>
    <t>Lobby/Restaurant/Common Area Windows</t>
  </si>
  <si>
    <t>Basement</t>
  </si>
  <si>
    <t>Storage</t>
  </si>
  <si>
    <t>Laundry</t>
  </si>
  <si>
    <t>Lobby</t>
  </si>
  <si>
    <t>Guest Room</t>
  </si>
  <si>
    <t>Corridor</t>
  </si>
  <si>
    <t>Banquet</t>
  </si>
  <si>
    <t>Dining</t>
  </si>
  <si>
    <t>Kitchen</t>
  </si>
  <si>
    <t>Exterior Lights</t>
  </si>
  <si>
    <t>Elevators</t>
  </si>
  <si>
    <t>Kitchen, Walk-In Freezer</t>
  </si>
  <si>
    <t>Kitchen, Display</t>
  </si>
  <si>
    <t>Rack 1 Condenser</t>
  </si>
  <si>
    <t>Rack 2 Condenser</t>
  </si>
  <si>
    <t>GuestRoom_Occ_Sch</t>
  </si>
  <si>
    <t>Lobby_Occ_Sch</t>
  </si>
  <si>
    <t>Common_Occ_Sch</t>
  </si>
  <si>
    <t>None</t>
  </si>
  <si>
    <t>BLDG_ELEVATORS</t>
  </si>
  <si>
    <t>24/7, 7 days per week. Varies by space type</t>
  </si>
  <si>
    <t>Differential dry bulb economizer on VAV with reheat</t>
  </si>
  <si>
    <t>Guest rooms served by 100% OA with four-pipe fan coil</t>
  </si>
  <si>
    <t>VAV with reheat in common areas, electric chillers for cooling, natural gas boiler for heating</t>
  </si>
  <si>
    <t>Variable speed pump, 44F chilled water loop</t>
  </si>
  <si>
    <t>(2) Electric Air-Cooled Chiller, COP = 5.5</t>
  </si>
  <si>
    <t>Natural gas boiler, 78% efficient; Unit heater (electric) 100% efficient for top floor corridor</t>
  </si>
  <si>
    <t>Variable speed pump, 180F heating hot water</t>
  </si>
  <si>
    <t>Natural gas boiler, 80% efficient, 140F loop temperature, variable speed pump</t>
  </si>
  <si>
    <t>Constant heating or cooling temp</t>
  </si>
  <si>
    <t>Setpoint active 8 am to 12 am</t>
  </si>
  <si>
    <t>Common Spaces</t>
  </si>
  <si>
    <t>Guest Rooms</t>
  </si>
  <si>
    <t>Common Areas</t>
  </si>
  <si>
    <t>Kitchen Electric Equipment</t>
  </si>
  <si>
    <t>Kitchen Gas Equipment</t>
  </si>
  <si>
    <t>Laundry Electric Equipment</t>
  </si>
  <si>
    <t>Laundry Gas Equipment</t>
  </si>
  <si>
    <t>Kitchen Exhaust Fan</t>
  </si>
  <si>
    <t>Constant Air with reheat in common areas, air-cooled chillers for cooling, natural gas boilers for heating</t>
  </si>
  <si>
    <t>Differential dry bulb economizer on CAV with reheat</t>
  </si>
  <si>
    <t>(2) Electric Air-Cooled Chiler, COP=2.64</t>
  </si>
  <si>
    <t>Natural gas boiler, 76% efficient; Unit heater (electric) 100% efficient for top floor corridor</t>
  </si>
  <si>
    <t>Ktichen Electric Equipment</t>
  </si>
  <si>
    <t>(2) Electric Air-Cooled Chiller, COP = 2.5</t>
  </si>
  <si>
    <t>Natural gas boiler, 70% efficient; Unit heater (electric) 100% efficient for top floor corridor</t>
  </si>
  <si>
    <t>Natural gas boiler, 78% efficient, 140F loop temperature, variable speed pump</t>
  </si>
  <si>
    <t>Kitchen Exhaust</t>
  </si>
  <si>
    <t>External overhangs or awnings</t>
  </si>
  <si>
    <t>For Further Discussion</t>
  </si>
  <si>
    <t>Natural gas boiler, 70% efficient</t>
  </si>
  <si>
    <t>Post-1950- DOE reference model
Pre-1950s- CBECS</t>
  </si>
  <si>
    <t>Post-1950- DOE reference model
Pre-1950s- 100% fluorescent according to CBECS. Assume same as 1950-1980</t>
  </si>
  <si>
    <t>Post-1950- DOE reference model
Pre-1950s- assume same as post-1950</t>
  </si>
  <si>
    <t>Post-1950- DOE reference model
Pre-1950s- not reported in CBECS. Assume same as 1950-1980</t>
  </si>
  <si>
    <t>Post-1950- DOE reference model
Pre-1950s- natural gas fired boiler from CBECS</t>
  </si>
  <si>
    <t>Post-1950- DOE reference model
Pre-1950s- natural gas fired instantaneous water heater from CBECS</t>
  </si>
  <si>
    <t>CBECS data shows lower WWR. Consider adjusting this.</t>
  </si>
  <si>
    <t>Post-1950- DOE reference model
Pre-1950s- Assuming historic rolled steel sash with single glazing (U-1.3, according to ASHRAE HANDBOOK 1977 Fundamentals). 100% single pane windows and 0% of the windows have been replaced based on CBECS statistics.</t>
  </si>
  <si>
    <t>Post-1950- DOE reference model
Pre-1950: SHGC 0.8 (http://www.energy.ca.gov/title24/archive/2001standards/residential_manual/res_manual_form_s.PDF )</t>
  </si>
  <si>
    <t>Post-1950- DOE reference model
Pre-1950s- VLT 70% (https://tyvekbku.com/reading/SG_WindowTechnologies_EnergyImpact.pdf)</t>
  </si>
  <si>
    <t>Post-1950- DOE reference model
Pre-1950s- Assume 50% increase compared to 1950-1980.</t>
  </si>
  <si>
    <t>Post-1950- DOE reference model
Pre-1950s- Assume Wood Framing (R-2.46) with no insulation. Assume no insulation upgrade.(CBECS)</t>
  </si>
  <si>
    <t>Post-1950- DOE reference model
Pre-1950s- Assume brick wall (R-2.4) with no insulation. Assume no insulation upgrade.(CBECS)</t>
  </si>
  <si>
    <t>CBECS -1950, sample size: 1</t>
  </si>
  <si>
    <t>CBECS 1950-1980, sample size: 3</t>
  </si>
  <si>
    <t>CBECS 1980-2000, sample size: 3</t>
  </si>
  <si>
    <t>CBECS 2000-, sample size: 3</t>
  </si>
  <si>
    <t>Wall construction material
      100% Brick, stone, or stucco
Exterior wall replacement
Insulation upgrade</t>
  </si>
  <si>
    <t>Wall construction material
      33% Brick, stone, or stucco
      67% Concrete block or poured concrete (above grade)
Exterior wall replacement
      33% Yes
Insulation upgrade</t>
  </si>
  <si>
    <t>Wall construction material
      67% Brick, stone, or stucco
      33% Aluminum, asbestos, plastic, or wood materials (siding, shingles, tiles, or shakes)
Exterior wall replacement
Insulation upgrade</t>
  </si>
  <si>
    <t>Wall construction material
      33% Pre-cast concrete panels
      33% Aluminum, asbestos, plastic, or wood materials (siding, shingles, tiles, or shakes)
      33% Sheet metal panels</t>
  </si>
  <si>
    <t>Roof replacement
Roof construction material
      100% Slate or tile shingles</t>
  </si>
  <si>
    <t>Roof replacement
      33% Yes
Roof construction material
      100% Built-up (tar, felts, or fiberglass and a ballast, such as stone)</t>
  </si>
  <si>
    <t>Roof replacement
      33% Yes
Roof construction material
      33% Plastic, rubber, or synthetic sheeting (single or multiple ply)
      33% Built-up (tar, felts, or fiberglass and a ballast, such as stone)
      33% Metal surfacing</t>
  </si>
  <si>
    <t>Roof construction material
      67% Plastic, rubber, or synthetic sheeting (single or multiple ply)
      33% Metal surfacing</t>
  </si>
  <si>
    <t>Percent exterior glass
      100% 2 to 10 percent</t>
  </si>
  <si>
    <t>Percent exterior glass
      33% 11 to 25 percent
      33% 51 to 75 percent</t>
  </si>
  <si>
    <t>Percent exterior glass
      33% 11 to 25 percent
      67% 2 to 10 percent</t>
  </si>
  <si>
    <t>Percent exterior glass
      33% 11 to 25 percent
      33% 2 to 10 percent</t>
  </si>
  <si>
    <t>Window replacement
Tinted window glass
Window glass type
      100% Single layer glass</t>
  </si>
  <si>
    <t>Window replacement
      33% Yes
Tinted window glass
Window glass type
      33% Combination of both
      67% Multi-layer glass</t>
  </si>
  <si>
    <t>Window replacement
Tinted window glass
      67% Yes
Window glass type
      100% Multi-layer glass</t>
  </si>
  <si>
    <t>Tinted window glass
      67% Yes
Window glass type
      100% Multi-layer glass</t>
  </si>
  <si>
    <t>External overhangs or awnings
      33% Yes</t>
  </si>
  <si>
    <t>Occupancy (Individual Variables)
   Number of employees
      avg: 0.00016949152542372882 per sqft
   Number of guest rooms
      avg: 0.001694915254237288 per sqft</t>
  </si>
  <si>
    <t>Occupancy (Individual Variables)
   Number of employees
      avg: 0.0003392156862745098 per sqft
   Number of guest rooms
      avg: 0.001196078431372549 per sqft</t>
  </si>
  <si>
    <t>Occupancy (Individual Variables)
   Number of employees
      avg: 0.0004466876971608833 per sqft
   Number of guest rooms
      avg: 0.0013249211356466876 per sqft</t>
  </si>
  <si>
    <t>Occupancy (Individual Variables)
   Number of employees
      avg: 8.152173913043479e-05 per sqft
   Number of guest rooms
      avg: 0.0015694219340896814 per sqft</t>
  </si>
  <si>
    <t>Lighting type
   Fluorescent bulbs
      100% Yes
   Compact fluorescent bulbs
      100% Yes
Lighting upgrade</t>
  </si>
  <si>
    <t>Lighting type
   Light-emitting diode (LED) bulbs
      33% Yes
   Incandescent bulbs
      100% Yes
   Fluorescent bulbs
      100% Yes
   High intensity discharge (HID) bulbs
      33% Yes
   Halogen bulbs
      33% Yes
   Compact fluorescent bulbs
      100% Yes
Lighting upgrade
      33% Yes</t>
  </si>
  <si>
    <t>Lighting type
   Light-emitting diode (LED) bulbs
      67% Yes
   Incandescent bulbs
      67% Yes
   Fluorescent bulbs
      100% Yes
   High intensity discharge (HID) bulbs
      67% Yes
   Halogen bulbs
      33% Yes
   Compact fluorescent bulbs
      100% Yes
Lighting upgrade
      33% Yes</t>
  </si>
  <si>
    <t>Lighting type
   Light-emitting diode (LED) bulbs
      67% Yes
   Fluorescent bulbs
      67% Yes
   Compact fluorescent bulbs
      100% Yes</t>
  </si>
  <si>
    <t>Lighting controls</t>
  </si>
  <si>
    <t>Lighting controls
   Multi-level lighting or dimming
      33% Yes
   Occupancy sensors
      33% Yes</t>
  </si>
  <si>
    <t>Lighting controls
   Multi-level lighting or dimming
      33% Yes</t>
  </si>
  <si>
    <t>Lighting controls
   BAS controls lighting
      33% Yes
   Occupancy sensors
      67% Yes
   Light scheduling
      33% Yes</t>
  </si>
  <si>
    <t>Plug loads (Individual Variables)
   Number of computers
      avg: 0.001016949152542373 per sqft
   Number of residential refrigerators
      avg: 0.00033898305084745765 per sqft
Electrical upgrade</t>
  </si>
  <si>
    <t>Plug loads (Individual Variables)
   Number of ice makers
      avg: 2.832244008714597e-05 per sqft
   Number of closed case refrigeration units
      avg: 4.651162790697674e-05 per sqft
   Number of refrigerated vending machines
      avg: 2.745098039215686e-05 per sqft
   Number of walk-in units
      avg: 1.1627906976744185e-05 per sqft
   Number of residential refrigerators
      avg: 0.0002745098039215686 per sqft
   Number of computers
      avg: 0.0002182952182952183 per sqft
   Number of compact refrigerators
      avg: 0.0010490196078431374 per sqft
Electrical upgrade</t>
  </si>
  <si>
    <t>Plug loads (Individual Variables)
   Number of ice makers
      avg: 4.4854881266490766e-05 per sqft
   Number of closed case refrigeration units
      avg: 0.00014775725593667546 per sqft
   Number of refrigerated vending machines
      avg: 5.804416403785489e-05 per sqft
   Number of residential refrigerators
      avg: 1.7021276595744682e-05 per sqft
   Number of computers
      avg: 0.00022965299684542587 per sqft
   Number of compact refrigerators
      avg: 0.0003911671924290221 per sqft
   Number of walk-in units
      avg: 3.16622691292876e-05 per sqft
   Number of open case refrigeration units
      avg: 1.7021276595744682e-05 per sqft
Electrical upgrade</t>
  </si>
  <si>
    <t>Plug loads (Individual Variables)
   Number of computers
      avg: 5.9782608695652175e-05 per sqft
   Number of refrigerated vending machines
      avg: 2.5510204081632654e-05 per sqft
   Plug load control
      33% Yes
   Number of residential refrigerators
      avg: 0.0003834510595358224 per sqft
   Number of closed case refrigeration units
      avg: 1.0204081632653061e-05 per sqft</t>
  </si>
  <si>
    <t>Cooking fuel source
   Natural gas used for cooking
      100% Yes
Process load (Individual Variables)
   Number of servers
      avg: 0 per sqft
Manufacturing fuel source</t>
  </si>
  <si>
    <t>Cooking fuel source
   Electricity used for cooking
      33% Yes
   Natural gas used for cooking
      33% Yes
Process load (Individual Variables)
   Elevators
      67% Yes
   Data center or server farm sqft category
      33% 500 square feet or less
   Number of servers
      avg: 1.6632016632016632e-05 per sqft
Manufacturing fuel source</t>
  </si>
  <si>
    <t>Process load (Individual Variables)
   Elevators
      67% Yes
   Number of servers
      avg: 1.388888888888889e-05 per sqft
Cooking fuel source
   Natural gas used for cooking
      67% Yes
Manufacturing fuel source</t>
  </si>
  <si>
    <t>Cooking fuel source
   Electricity used for cooking
      67% Yes
   Natural gas used for cooking
      33% Yes
Process load (Individual Variables)
   Elevators
      67% Yes
   Number of servers
      avg: 0 per sqft
Manufacturing fuel source</t>
  </si>
  <si>
    <t>HVAC equipment upgrade
Main heating equipment
      100% Boilers inside (or adjacent to) the building that produce steam or hot water</t>
  </si>
  <si>
    <t>HVAC equipment upgrade
      67% Yes
Heating ventilation type
   Heating ventilation: Central air handling with VAV
      33% Yes
   Heating ventilation: Dedicated outside air system
      33% Yes
Cooling ventilation type
   Cooling ventilation: Dedicated outside air system
      33% Yes
   Cooling ventilation: Central air-handling unit with VAV
      67% Yes
Main heating equipment
      33% Individual space heaters (other than heat pumps)
      67% Boilers inside (or adjacent to) the building that produce steam or hot water</t>
  </si>
  <si>
    <t>HVAC equipment upgrade
      33% Yes
Heating ventilation type
   Heating ventilation: None of these
      33% Yes
   Heating ventilation: Central air handling with VAV
      67% Yes
Cooling ventilation type
   Cooling ventilation: Central air-handling unit with VAV
      67% Yes
Main heating equipment
      33% Boilers inside (or adjacent to) the building that produce steam or hot water
      67% Packaged central unit (roof mounted)</t>
  </si>
  <si>
    <t>Heating ventilation type
   Heating ventilation: Central air handling with CAV
      33% Yes
Cooling ventilation type
   Cooling ventilation: Central air-handling unit with CAV
      33% Yes
   Cooling ventilation: Central air-handling unit with VAV
      33% Yes
Main heating equipment
      67% District steam or hot water piped in from outside the building
      33% Heat pumps (other than components of a packaged unit)</t>
  </si>
  <si>
    <t>How reduce heating
      100% Part of the Building Automation System</t>
  </si>
  <si>
    <t>How reduce cooling
      33% Part of the Building Automation System
      33% Manually change thermostat
Economizer cycle
      33% Yes
How reduce heating
      33% Part of the Building Automation System
      33% Manually change thermostat</t>
  </si>
  <si>
    <t>How reduce cooling
      33% Part of the Building Automation System
      33% Manually change thermostat
Economizer cycle
      67% Yes
How reduce heating
      33% Manually change thermostat
      33% Part of the Building Automation System
      33% Programmable thermostat</t>
  </si>
  <si>
    <t>How reduce cooling
      33% Part of the Building Automation System
Economizer cycle
      67% Yes
How reduce heating
      33% Part of the Building Automation System</t>
  </si>
  <si>
    <t>Cooling fuel source</t>
  </si>
  <si>
    <t>Main cooling replaced
      67% Yes
Chiller type
   Chiller type: Water cooled
      33% Yes
Cooling fuel source
   Electricity used for cooling
      100% Yes</t>
  </si>
  <si>
    <t>Main cooling replaced
      67% Yes
Cooling fuel source
   Electricity used for cooling
      67% Yes</t>
  </si>
  <si>
    <t>Cooling fuel source
   District chilled water used for cooling
      33% Yes
   Electricity used for cooling
      67% Yes</t>
  </si>
  <si>
    <t>Heating fuel source
   Natural gas used for main heating
      100% Yes
Main heating replaced
      100% Yes</t>
  </si>
  <si>
    <t>Heating fuel source
   Natural gas used for main heating
      67% Yes
   Electricity used for main heating
      33% Yes
Main heating replaced
      33% Yes</t>
  </si>
  <si>
    <t>Heating fuel source
   Fuel oil used for main heating
      33% Yes
   Electricity used for main heating
      67% Yes
Main heating replaced
      67% Yes</t>
  </si>
  <si>
    <t>Heating fuel source
   District steam used for main heating
      33% Yes
   District hot water used for main heating
      33% Yes
   Electricity used for main heating
      33% Yes</t>
  </si>
  <si>
    <t>DHW fuel source
   Natural gas used for water heating
      100% Yes
Plumbing system upgrade
DHW heater type</t>
  </si>
  <si>
    <t>DHW fuel source
   Propane used for water heating
      33% Yes
   Natural gas used for water heating
      67% Yes
Plumbing system upgrade
DHW heater type
   Instant hot water
      67% Yes</t>
  </si>
  <si>
    <t>Plumbing system upgrade
DHW fuel source
   Fuel oil used for water heating
      33% Yes
   Natural gas used for water heating
      67% Yes
DHW heater type
   Instant hot water
      67% Yes</t>
  </si>
  <si>
    <t>DHW fuel source
   District hot water used for water heating
      33% Yes
   Natural gas used for water heating
      33% Yes
   Electricity used for water heating
      33% Yes
   District steam used for water heating
      33% Yes
   Solar used for water heating
      33% Yes
DHW heater type
   Instant hot water
      100% Yes</t>
  </si>
  <si>
    <t>Is the Pre-1950 assumptions realistic? Such low u-values would probably make the hotel rooms uncomfortable. (CBECS sample size small.)</t>
  </si>
  <si>
    <t>Is the pre-1950 glazing performance really that much worse than post-1950?</t>
  </si>
  <si>
    <t>Is post-2000 lighting so much better than pre-2000 vintages?</t>
  </si>
  <si>
    <t>Add some lighting controls (CBECS)?</t>
  </si>
  <si>
    <t>Add some process loads for kitchen equipment?</t>
  </si>
  <si>
    <t>Is gas used for laundry for all vintages?</t>
  </si>
  <si>
    <t>Are walk-in-freezer efficiencies constant across vintages?</t>
  </si>
  <si>
    <t>Add "Unit heater (electric) 100% efficient for top floor corridor" to Pre-1950 (for consistency)?</t>
  </si>
  <si>
    <t>Mix of fuels.
Change to instantaneuos water heaters (CBECS)?
Why is 1980-2000 efficiency worse than 1950-1980? More systems have been replaced?</t>
  </si>
  <si>
    <t>Natural gas fired instantaneous water heater, 80% efficient.</t>
  </si>
  <si>
    <t>Cafe</t>
  </si>
  <si>
    <t>Mech</t>
  </si>
  <si>
    <t>Retail</t>
  </si>
  <si>
    <t>Room</t>
  </si>
  <si>
    <t>Mass Wall - Commercial</t>
  </si>
  <si>
    <t>Mass Wall - Residential</t>
  </si>
  <si>
    <t>Cooling COP</t>
  </si>
  <si>
    <t>Heating Efficiency</t>
  </si>
  <si>
    <t>HotWater</t>
  </si>
  <si>
    <t>Unitary</t>
  </si>
  <si>
    <t>AirCooled</t>
  </si>
  <si>
    <t>ElectricCentrifugalChiller</t>
  </si>
  <si>
    <t>HotWaterBoiler</t>
  </si>
  <si>
    <t>NaturalGas</t>
  </si>
  <si>
    <t>CAV system, but only VAV allows for CHW cooling</t>
  </si>
  <si>
    <t>DedicatedOutdoorAir</t>
  </si>
  <si>
    <t>FanCoil</t>
  </si>
  <si>
    <t>Electric</t>
  </si>
  <si>
    <t>(gal/minute)</t>
  </si>
  <si>
    <t>External / Site Lighting Power (W)</t>
  </si>
  <si>
    <t>HVAC System</t>
  </si>
  <si>
    <t>HVAC System Heating Coil Type</t>
  </si>
  <si>
    <t>HVAC Zone Equipment</t>
  </si>
  <si>
    <t>HVAC Zone Equipment Heating Coil Type</t>
  </si>
  <si>
    <t>HVAC Plant Condenser Type</t>
  </si>
  <si>
    <t>HVAC Plant Chiller Type</t>
  </si>
  <si>
    <t>HVAC Plant Boiler Fuel</t>
  </si>
  <si>
    <t>HVAC Plant Boiler Type</t>
  </si>
  <si>
    <t>Water Heater Fuel</t>
  </si>
  <si>
    <t>Water Heater Efficiency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</si>
</sst>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
    <numFmt numFmtId="166" formatCode="#,##0.0"/>
  </numFmts>
  <fonts count="56">
    <font>
      <sz val="12"/>
      <color theme="1"/>
      <name val="Times New Roman"/>
      <family val="1"/>
    </font>
    <font>
      <sz val="11"/>
      <color theme="1"/>
      <name val="Calibri"/>
      <family val="2"/>
      <scheme val="minor"/>
    </font>
    <font>
      <sz val="11"/>
      <color theme="1"/>
      <name val="Calibri"/>
      <family val="2"/>
      <scheme val="minor"/>
    </font>
    <font>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rgb="FFFA7D00"/>
      <name val="Calibri"/>
      <family val="2"/>
      <scheme val="minor"/>
    </font>
    <font>
      <b/>
      <sz val="10"/>
      <color theme="3"/>
      <name val="Calibri"/>
      <family val="2"/>
      <scheme val="minor"/>
    </font>
    <font>
      <sz val="10"/>
      <color rgb="FF3F3F76"/>
      <name val="Calibri"/>
      <family val="2"/>
      <scheme val="minor"/>
    </font>
    <font>
      <i/>
      <sz val="9"/>
      <color rgb="FF7F7F7F"/>
      <name val="Calibri"/>
      <family val="2"/>
      <scheme val="minor"/>
    </font>
    <font>
      <sz val="9"/>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8"/>
      <color theme="1"/>
      <name val="Times New Roman"/>
      <family val="1"/>
    </font>
    <font>
      <sz val="14"/>
      <color theme="1"/>
      <name val="Times New Roman"/>
      <family val="1"/>
    </font>
    <font>
      <sz val="10.5"/>
      <color rgb="FF333333"/>
      <name val="Times New Roman"/>
      <family val="1"/>
    </font>
    <font>
      <sz val="14"/>
      <color theme="0"/>
      <name val="Times New Roman"/>
      <family val="1"/>
    </font>
    <font>
      <sz val="22"/>
      <name val="Times New Roman"/>
      <family val="1"/>
    </font>
    <font>
      <sz val="10.5"/>
      <color theme="0"/>
      <name val="Times New Roman"/>
      <family val="1"/>
    </font>
    <font>
      <sz val="16"/>
      <color theme="1"/>
      <name val="Times New Roman"/>
      <family val="1"/>
    </font>
    <font>
      <b/>
      <sz val="22"/>
      <name val="Times New Roman"/>
      <family val="1"/>
    </font>
    <font>
      <sz val="10.5"/>
      <color indexed="81"/>
      <name val="Times New Roman"/>
      <family val="1"/>
    </font>
    <font>
      <b/>
      <sz val="10.5"/>
      <color rgb="FF333333"/>
      <name val="Times New Roman"/>
      <family val="1"/>
    </font>
    <font>
      <i/>
      <sz val="10"/>
      <color rgb="FFFF0000"/>
      <name val="Calibri"/>
      <family val="2"/>
      <scheme val="minor"/>
    </font>
    <font>
      <i/>
      <sz val="10"/>
      <color rgb="FFFF0000"/>
      <name val="Calibri"/>
      <family val="2"/>
    </font>
    <font>
      <sz val="10"/>
      <name val="Arial"/>
      <family val="2"/>
    </font>
    <font>
      <sz val="10"/>
      <color indexed="8"/>
      <name val="Calibri"/>
      <family val="2"/>
    </font>
    <font>
      <sz val="10"/>
      <name val="Calibri"/>
      <family val="2"/>
    </font>
    <font>
      <b/>
      <sz val="10"/>
      <name val="Calibri"/>
      <family val="2"/>
    </font>
    <font>
      <b/>
      <sz val="10"/>
      <color indexed="8"/>
      <name val="Calibri"/>
      <family val="2"/>
    </font>
    <font>
      <sz val="10.5"/>
      <color indexed="8"/>
      <name val="Times New Roman"/>
      <family val="1"/>
    </font>
    <font>
      <sz val="14"/>
      <name val="Times New Roman"/>
      <family val="1"/>
    </font>
    <font>
      <sz val="10"/>
      <color theme="1"/>
      <name val="Times New Roman"/>
      <family val="1"/>
    </font>
    <font>
      <sz val="10"/>
      <name val="Times New Roman"/>
      <family val="1"/>
    </font>
    <font>
      <b/>
      <sz val="10"/>
      <name val="Times New Roman"/>
      <family val="1"/>
    </font>
    <font>
      <i/>
      <sz val="10"/>
      <color theme="1"/>
      <name val="Times New Roman"/>
      <family val="1"/>
    </font>
    <font>
      <vertAlign val="subscript"/>
      <sz val="10"/>
      <name val="Times New Roman"/>
      <family val="1"/>
    </font>
    <font>
      <sz val="8"/>
      <color indexed="8"/>
      <name val="MS Sans Serif"/>
      <family val="2"/>
    </font>
    <font>
      <vertAlign val="subscript"/>
      <sz val="12"/>
      <color theme="1"/>
      <name val="Times New Roman"/>
      <family val="1"/>
    </font>
    <font>
      <b/>
      <sz val="10"/>
      <color indexed="8"/>
      <name val="Times New Roman"/>
      <family val="1"/>
    </font>
    <font>
      <sz val="10"/>
      <color indexed="8"/>
      <name val="Times New Roman"/>
      <family val="1"/>
    </font>
    <font>
      <b/>
      <sz val="10"/>
      <color theme="0" tint="-0.499984740745262"/>
      <name val="Times New Roman"/>
      <family val="1"/>
    </font>
    <font>
      <sz val="10"/>
      <color theme="0" tint="-0.499984740745262"/>
      <name val="Times New Roman"/>
      <family val="1"/>
    </font>
    <font>
      <sz val="10"/>
      <color theme="0" tint="-0.499984740745262"/>
      <name val="Calibri"/>
      <family val="2"/>
    </font>
    <font>
      <sz val="12"/>
      <color theme="0" tint="-0.499984740745262"/>
      <name val="Times New Roman"/>
      <family val="1"/>
    </font>
    <font>
      <sz val="9"/>
      <name val="宋体"/>
      <family val="3"/>
      <charset val="134"/>
    </font>
  </fonts>
  <fills count="43">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28AF73"/>
        <bgColor indexed="64"/>
      </patternFill>
    </fill>
    <fill>
      <patternFill patternType="solid">
        <fgColor rgb="FFD22D7D"/>
        <bgColor indexed="64"/>
      </patternFill>
    </fill>
    <fill>
      <patternFill patternType="solid">
        <fgColor rgb="FFF05023"/>
        <bgColor indexed="64"/>
      </patternFill>
    </fill>
    <fill>
      <patternFill patternType="solid">
        <fgColor rgb="FFFA9B1E"/>
        <bgColor indexed="64"/>
      </patternFill>
    </fill>
    <fill>
      <patternFill patternType="solid">
        <fgColor rgb="FF28AAE1"/>
        <bgColor indexed="64"/>
      </patternFill>
    </fill>
    <fill>
      <patternFill patternType="solid">
        <fgColor rgb="FF696EB4"/>
        <bgColor indexed="64"/>
      </patternFill>
    </fill>
    <fill>
      <patternFill patternType="solid">
        <fgColor rgb="FF666666"/>
        <bgColor indexed="64"/>
      </patternFill>
    </fill>
    <fill>
      <patternFill patternType="solid">
        <fgColor rgb="FFD4EEF9"/>
        <bgColor indexed="64"/>
      </patternFill>
    </fill>
    <fill>
      <patternFill patternType="solid">
        <fgColor rgb="FFA5A8D2"/>
        <bgColor indexed="64"/>
      </patternFill>
    </fill>
    <fill>
      <patternFill patternType="solid">
        <fgColor rgb="FFE1E2F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auto="1"/>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s>
  <cellStyleXfs count="71">
    <xf numFmtId="0" fontId="0" fillId="0" borderId="0"/>
    <xf numFmtId="0" fontId="4" fillId="0" borderId="0" applyNumberFormat="0" applyFill="0" applyBorder="0" applyAlignment="0" applyProtection="0"/>
    <xf numFmtId="9" fontId="3"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9" fillId="0" borderId="0" applyNumberFormat="0" applyFill="0" applyBorder="0" applyAlignment="0" applyProtection="0"/>
    <xf numFmtId="0" fontId="10" fillId="2" borderId="5" applyNumberFormat="0" applyAlignment="0" applyProtection="0"/>
    <xf numFmtId="0" fontId="8" fillId="3" borderId="5" applyNumberFormat="0" applyAlignment="0" applyProtection="0"/>
    <xf numFmtId="0" fontId="12" fillId="4" borderId="6" applyNumberFormat="0" applyAlignment="0" applyProtection="0"/>
    <xf numFmtId="0" fontId="11" fillId="0" borderId="0" applyNumberForma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0" fontId="13" fillId="5" borderId="0" applyNumberFormat="0" applyBorder="0" applyAlignment="0" applyProtection="0"/>
    <xf numFmtId="0" fontId="14" fillId="6" borderId="0" applyNumberFormat="0" applyBorder="0" applyAlignment="0" applyProtection="0"/>
    <xf numFmtId="0" fontId="15" fillId="7" borderId="0" applyNumberFormat="0" applyBorder="0" applyAlignment="0" applyProtection="0"/>
    <xf numFmtId="0" fontId="16" fillId="3" borderId="7" applyNumberFormat="0" applyAlignment="0" applyProtection="0"/>
    <xf numFmtId="0" fontId="17" fillId="0" borderId="8" applyNumberFormat="0" applyFill="0" applyAlignment="0" applyProtection="0"/>
    <xf numFmtId="0" fontId="18" fillId="8"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21" fillId="32" borderId="0" applyNumberFormat="0" applyBorder="0" applyAlignment="0" applyProtection="0"/>
    <xf numFmtId="0" fontId="22" fillId="0" borderId="0" applyNumberFormat="0" applyFill="0" applyBorder="0" applyAlignment="0" applyProtection="0"/>
    <xf numFmtId="0" fontId="27" fillId="0" borderId="0">
      <alignment horizontal="left" vertical="center" indent="2"/>
    </xf>
    <xf numFmtId="0" fontId="23" fillId="0" borderId="0"/>
    <xf numFmtId="0" fontId="24" fillId="33" borderId="0"/>
    <xf numFmtId="0" fontId="42" fillId="0" borderId="0">
      <alignment horizontal="left" vertical="center" wrapText="1"/>
    </xf>
    <xf numFmtId="0" fontId="42" fillId="0" borderId="0">
      <alignment horizontal="right" vertical="center" wrapText="1" indent="1"/>
    </xf>
    <xf numFmtId="0" fontId="25" fillId="0" borderId="1">
      <alignment horizontal="left" wrapText="1"/>
    </xf>
    <xf numFmtId="0" fontId="26" fillId="34" borderId="0"/>
    <xf numFmtId="0" fontId="24" fillId="35" borderId="0"/>
    <xf numFmtId="0" fontId="24" fillId="36" borderId="0"/>
    <xf numFmtId="0" fontId="24" fillId="37" borderId="0"/>
    <xf numFmtId="0" fontId="26" fillId="38" borderId="0"/>
    <xf numFmtId="0" fontId="26" fillId="39" borderId="0"/>
    <xf numFmtId="0" fontId="43" fillId="42" borderId="1">
      <alignment horizontal="left" vertical="center" wrapText="1"/>
    </xf>
    <xf numFmtId="164" fontId="43" fillId="41" borderId="1">
      <alignment horizontal="left" vertical="center" wrapText="1"/>
    </xf>
    <xf numFmtId="0" fontId="42" fillId="40" borderId="1">
      <alignment horizontal="left" vertical="center" wrapText="1"/>
    </xf>
    <xf numFmtId="0" fontId="42" fillId="0" borderId="0">
      <alignment horizontal="center" vertical="center" wrapText="1"/>
    </xf>
    <xf numFmtId="0" fontId="2" fillId="0" borderId="0"/>
    <xf numFmtId="0" fontId="40" fillId="0" borderId="0">
      <alignment vertical="top"/>
    </xf>
    <xf numFmtId="0" fontId="35" fillId="0" borderId="0"/>
    <xf numFmtId="0" fontId="35" fillId="0" borderId="0"/>
    <xf numFmtId="9" fontId="35" fillId="0" borderId="0" applyFont="0" applyFill="0" applyBorder="0" applyAlignment="0" applyProtection="0"/>
    <xf numFmtId="0" fontId="47" fillId="0" borderId="0" applyNumberFormat="0" applyFill="0" applyBorder="0" applyAlignment="0" applyProtection="0"/>
    <xf numFmtId="0" fontId="1" fillId="0" borderId="0"/>
  </cellStyleXfs>
  <cellXfs count="249">
    <xf numFmtId="0" fontId="0" fillId="0" borderId="0" xfId="0"/>
    <xf numFmtId="0" fontId="0" fillId="0" borderId="0" xfId="0"/>
    <xf numFmtId="0" fontId="0" fillId="0" borderId="0" xfId="0"/>
    <xf numFmtId="0" fontId="0" fillId="0" borderId="0" xfId="0"/>
    <xf numFmtId="0" fontId="42" fillId="0" borderId="0" xfId="51">
      <alignment horizontal="left" vertical="center" wrapText="1"/>
    </xf>
    <xf numFmtId="0" fontId="23" fillId="0" borderId="0" xfId="49" applyAlignment="1"/>
    <xf numFmtId="0" fontId="25" fillId="0" borderId="1" xfId="53">
      <alignment horizontal="left" wrapText="1"/>
    </xf>
    <xf numFmtId="0" fontId="0" fillId="0" borderId="0" xfId="0"/>
    <xf numFmtId="0" fontId="42" fillId="0" borderId="0" xfId="51" applyAlignment="1">
      <alignment horizontal="center" vertical="center" wrapText="1"/>
    </xf>
    <xf numFmtId="0" fontId="42" fillId="0" borderId="0" xfId="51" applyAlignment="1">
      <alignment horizontal="right" vertical="center" wrapText="1" indent="2"/>
    </xf>
    <xf numFmtId="0" fontId="0" fillId="0" borderId="0" xfId="0" applyFill="1"/>
    <xf numFmtId="0" fontId="26" fillId="0" borderId="0" xfId="55" applyFont="1" applyFill="1"/>
    <xf numFmtId="0" fontId="28" fillId="0" borderId="0" xfId="51" applyFont="1" applyFill="1">
      <alignment horizontal="left" vertical="center" wrapText="1"/>
    </xf>
    <xf numFmtId="0" fontId="0" fillId="0" borderId="0" xfId="0" applyFont="1"/>
    <xf numFmtId="0" fontId="29" fillId="0" borderId="0" xfId="49" applyFont="1" applyAlignment="1"/>
    <xf numFmtId="0" fontId="0" fillId="0" borderId="0" xfId="0"/>
    <xf numFmtId="0" fontId="42" fillId="0" borderId="0" xfId="52">
      <alignment horizontal="right" vertical="center" wrapText="1" indent="1"/>
    </xf>
    <xf numFmtId="0" fontId="42" fillId="0" borderId="0" xfId="63">
      <alignment horizontal="center" vertical="center" wrapText="1"/>
    </xf>
    <xf numFmtId="0" fontId="30" fillId="0" borderId="0" xfId="48" applyFont="1" applyAlignment="1">
      <alignment vertical="center"/>
    </xf>
    <xf numFmtId="0" fontId="0" fillId="0" borderId="0" xfId="0"/>
    <xf numFmtId="0" fontId="0" fillId="0" borderId="0" xfId="0"/>
    <xf numFmtId="0" fontId="0" fillId="0" borderId="15" xfId="0" applyBorder="1"/>
    <xf numFmtId="0" fontId="43" fillId="42" borderId="1" xfId="60" applyBorder="1">
      <alignment horizontal="left" vertical="center" wrapText="1"/>
    </xf>
    <xf numFmtId="0" fontId="0" fillId="0" borderId="18" xfId="0" applyBorder="1"/>
    <xf numFmtId="0" fontId="0" fillId="0" borderId="19" xfId="0" applyBorder="1"/>
    <xf numFmtId="0" fontId="0" fillId="0" borderId="12" xfId="0" applyBorder="1"/>
    <xf numFmtId="0" fontId="0" fillId="0" borderId="0" xfId="0"/>
    <xf numFmtId="0" fontId="42" fillId="0" borderId="0" xfId="51">
      <alignment horizontal="left" vertical="center" wrapText="1"/>
    </xf>
    <xf numFmtId="0" fontId="32" fillId="0" borderId="1" xfId="53" applyFont="1">
      <alignment horizontal="left" wrapText="1"/>
    </xf>
    <xf numFmtId="0" fontId="0" fillId="0" borderId="0" xfId="0"/>
    <xf numFmtId="0" fontId="2" fillId="0" borderId="0" xfId="64" applyFill="1"/>
    <xf numFmtId="0" fontId="2" fillId="0" borderId="0" xfId="64"/>
    <xf numFmtId="0" fontId="34" fillId="0" borderId="0" xfId="66" applyFont="1" applyFill="1" applyBorder="1" applyAlignment="1">
      <alignment horizontal="left" vertical="center"/>
    </xf>
    <xf numFmtId="0" fontId="36" fillId="0" borderId="0" xfId="65" applyFont="1" applyFill="1" applyBorder="1" applyAlignment="1">
      <alignment vertical="center" wrapText="1"/>
    </xf>
    <xf numFmtId="0" fontId="37" fillId="0" borderId="0" xfId="66" applyFont="1" applyFill="1" applyBorder="1" applyAlignment="1">
      <alignment vertical="center" wrapText="1"/>
    </xf>
    <xf numFmtId="0" fontId="36" fillId="0" borderId="0" xfId="65" applyFont="1" applyFill="1" applyBorder="1" applyAlignment="1">
      <alignment horizontal="center" vertical="center" wrapText="1"/>
    </xf>
    <xf numFmtId="165" fontId="36" fillId="0" borderId="0" xfId="65" applyNumberFormat="1" applyFont="1" applyFill="1" applyBorder="1" applyAlignment="1">
      <alignment horizontal="center" vertical="center" wrapText="1"/>
    </xf>
    <xf numFmtId="165" fontId="37" fillId="0" borderId="0" xfId="65" applyNumberFormat="1" applyFont="1" applyFill="1" applyBorder="1" applyAlignment="1">
      <alignment horizontal="center" vertical="center" wrapText="1"/>
    </xf>
    <xf numFmtId="9" fontId="36" fillId="0" borderId="0" xfId="65" applyNumberFormat="1" applyFont="1" applyFill="1" applyBorder="1" applyAlignment="1">
      <alignment horizontal="center" vertical="center" wrapText="1"/>
    </xf>
    <xf numFmtId="0" fontId="37" fillId="0" borderId="0" xfId="67" applyFont="1" applyFill="1"/>
    <xf numFmtId="0" fontId="34" fillId="0" borderId="0" xfId="65" applyFont="1" applyFill="1" applyBorder="1" applyAlignment="1">
      <alignment horizontal="left" vertical="center"/>
    </xf>
    <xf numFmtId="0" fontId="36" fillId="0" borderId="0" xfId="65" applyFont="1" applyFill="1" applyBorder="1" applyAlignment="1">
      <alignment horizontal="centerContinuous" vertical="center" wrapText="1"/>
    </xf>
    <xf numFmtId="165" fontId="36" fillId="0" borderId="0" xfId="65" applyNumberFormat="1" applyFont="1" applyFill="1" applyBorder="1" applyAlignment="1">
      <alignment horizontal="centerContinuous" vertical="center" wrapText="1"/>
    </xf>
    <xf numFmtId="165" fontId="37" fillId="0" borderId="0" xfId="65" applyNumberFormat="1" applyFont="1" applyFill="1" applyBorder="1" applyAlignment="1">
      <alignment horizontal="centerContinuous" vertical="center" wrapText="1"/>
    </xf>
    <xf numFmtId="3" fontId="36" fillId="0" borderId="0" xfId="65" applyNumberFormat="1" applyFont="1" applyFill="1" applyBorder="1" applyAlignment="1">
      <alignment horizontal="center" vertical="center" wrapText="1"/>
    </xf>
    <xf numFmtId="1" fontId="34" fillId="0" borderId="0" xfId="65" applyNumberFormat="1" applyFont="1" applyFill="1" applyBorder="1" applyAlignment="1">
      <alignment horizontal="left" vertical="center"/>
    </xf>
    <xf numFmtId="1" fontId="36" fillId="0" borderId="0" xfId="65" applyNumberFormat="1" applyFont="1" applyFill="1" applyBorder="1" applyAlignment="1">
      <alignment horizontal="center" vertical="center" wrapText="1"/>
    </xf>
    <xf numFmtId="1" fontId="37" fillId="0" borderId="0" xfId="65" applyNumberFormat="1" applyFont="1" applyFill="1" applyBorder="1" applyAlignment="1">
      <alignment horizontal="center" vertical="center" wrapText="1"/>
    </xf>
    <xf numFmtId="9" fontId="38" fillId="0" borderId="0" xfId="65" applyNumberFormat="1" applyFont="1" applyFill="1" applyBorder="1" applyAlignment="1">
      <alignment horizontal="center" vertical="center" wrapText="1"/>
    </xf>
    <xf numFmtId="0" fontId="36" fillId="0" borderId="0" xfId="65" applyFont="1" applyFill="1" applyBorder="1" applyAlignment="1">
      <alignment horizontal="center" vertical="center" wrapText="1" readingOrder="1"/>
    </xf>
    <xf numFmtId="165" fontId="34" fillId="0" borderId="0" xfId="65" applyNumberFormat="1" applyFont="1" applyFill="1" applyBorder="1" applyAlignment="1">
      <alignment horizontal="left" vertical="center"/>
    </xf>
    <xf numFmtId="165" fontId="36" fillId="0" borderId="0" xfId="65" applyNumberFormat="1" applyFont="1" applyFill="1" applyBorder="1" applyAlignment="1">
      <alignment horizontal="center" vertical="center" wrapText="1" readingOrder="1"/>
    </xf>
    <xf numFmtId="165" fontId="37" fillId="0" borderId="0" xfId="65" applyNumberFormat="1" applyFont="1" applyFill="1" applyBorder="1" applyAlignment="1">
      <alignment horizontal="center" vertical="center" wrapText="1" readingOrder="1"/>
    </xf>
    <xf numFmtId="9" fontId="36" fillId="0" borderId="0" xfId="65" applyNumberFormat="1" applyFont="1" applyFill="1" applyBorder="1" applyAlignment="1">
      <alignment horizontal="center" vertical="center" wrapText="1" readingOrder="1"/>
    </xf>
    <xf numFmtId="3" fontId="39" fillId="0" borderId="0" xfId="65" applyNumberFormat="1" applyFont="1" applyFill="1" applyBorder="1" applyAlignment="1">
      <alignment horizontal="center" vertical="center" wrapText="1" readingOrder="1"/>
    </xf>
    <xf numFmtId="3" fontId="34" fillId="0" borderId="0" xfId="65" applyNumberFormat="1" applyFont="1" applyFill="1" applyBorder="1" applyAlignment="1">
      <alignment horizontal="left" vertical="center"/>
    </xf>
    <xf numFmtId="166" fontId="39" fillId="0" borderId="0" xfId="65" applyNumberFormat="1" applyFont="1" applyFill="1" applyBorder="1" applyAlignment="1">
      <alignment horizontal="center" vertical="center" wrapText="1" readingOrder="1"/>
    </xf>
    <xf numFmtId="0" fontId="37" fillId="0" borderId="0" xfId="65" applyFont="1" applyFill="1" applyBorder="1" applyAlignment="1">
      <alignment horizontal="left" vertical="center" wrapText="1"/>
    </xf>
    <xf numFmtId="3" fontId="37" fillId="0" borderId="0" xfId="65" applyNumberFormat="1" applyFont="1" applyFill="1" applyBorder="1" applyAlignment="1">
      <alignment horizontal="left" vertical="center" wrapText="1"/>
    </xf>
    <xf numFmtId="0" fontId="36" fillId="0" borderId="0" xfId="65" applyFont="1" applyFill="1" applyBorder="1" applyAlignment="1">
      <alignment horizontal="left" vertical="center" wrapText="1"/>
    </xf>
    <xf numFmtId="3" fontId="36" fillId="0" borderId="0" xfId="65" applyNumberFormat="1" applyFont="1" applyFill="1" applyBorder="1" applyAlignment="1">
      <alignment horizontal="left" vertical="center" wrapText="1"/>
    </xf>
    <xf numFmtId="0" fontId="37" fillId="0" borderId="0" xfId="65" applyFont="1" applyFill="1" applyBorder="1" applyAlignment="1">
      <alignment vertical="center" wrapText="1"/>
    </xf>
    <xf numFmtId="0" fontId="37" fillId="0" borderId="0" xfId="66" applyFont="1" applyFill="1" applyBorder="1" applyAlignment="1">
      <alignment horizontal="left" vertical="center" wrapText="1"/>
    </xf>
    <xf numFmtId="0" fontId="37" fillId="0" borderId="0" xfId="66" applyFont="1" applyFill="1" applyBorder="1" applyAlignment="1">
      <alignment horizontal="center" vertical="center" wrapText="1"/>
    </xf>
    <xf numFmtId="0" fontId="26" fillId="38" borderId="20" xfId="58" applyBorder="1"/>
    <xf numFmtId="0" fontId="26" fillId="38" borderId="20" xfId="58" applyBorder="1" applyAlignment="1">
      <alignment horizontal="left"/>
    </xf>
    <xf numFmtId="0" fontId="36" fillId="0" borderId="1" xfId="65" applyFont="1" applyFill="1" applyBorder="1" applyAlignment="1">
      <alignment vertical="center" wrapText="1"/>
    </xf>
    <xf numFmtId="0" fontId="24" fillId="0" borderId="1" xfId="63" applyFont="1" applyBorder="1">
      <alignment horizontal="center" vertical="center" wrapText="1"/>
    </xf>
    <xf numFmtId="0" fontId="0" fillId="0" borderId="0" xfId="0"/>
    <xf numFmtId="0" fontId="42" fillId="0" borderId="0" xfId="0" applyFont="1"/>
    <xf numFmtId="0" fontId="0" fillId="0" borderId="0" xfId="0"/>
    <xf numFmtId="0" fontId="0" fillId="0" borderId="0" xfId="0"/>
    <xf numFmtId="0" fontId="0" fillId="0" borderId="0" xfId="0"/>
    <xf numFmtId="0" fontId="42" fillId="0" borderId="0" xfId="0" quotePrefix="1" applyFont="1"/>
    <xf numFmtId="0" fontId="44" fillId="0" borderId="0" xfId="48" applyFont="1" applyAlignment="1">
      <alignment vertical="center"/>
    </xf>
    <xf numFmtId="0" fontId="0" fillId="0" borderId="0" xfId="0"/>
    <xf numFmtId="0" fontId="0" fillId="0" borderId="0" xfId="0"/>
    <xf numFmtId="0" fontId="0" fillId="0" borderId="0" xfId="0"/>
    <xf numFmtId="0" fontId="26" fillId="38" borderId="0" xfId="58" applyAlignment="1">
      <alignment horizontal="center"/>
    </xf>
    <xf numFmtId="0" fontId="43" fillId="0" borderId="1" xfId="0" applyFont="1" applyBorder="1" applyAlignment="1">
      <alignment horizontal="center"/>
    </xf>
    <xf numFmtId="164" fontId="43" fillId="0" borderId="1" xfId="0" applyNumberFormat="1" applyFont="1" applyBorder="1" applyAlignment="1">
      <alignment horizontal="center"/>
    </xf>
    <xf numFmtId="2" fontId="43" fillId="0" borderId="1" xfId="0" applyNumberFormat="1" applyFont="1" applyBorder="1" applyAlignment="1">
      <alignment horizontal="center"/>
    </xf>
    <xf numFmtId="1" fontId="43" fillId="0" borderId="1" xfId="0" applyNumberFormat="1" applyFont="1" applyBorder="1" applyAlignment="1">
      <alignment horizontal="center"/>
    </xf>
    <xf numFmtId="3" fontId="43" fillId="0" borderId="1" xfId="0" applyNumberFormat="1" applyFont="1" applyBorder="1" applyAlignment="1">
      <alignment horizontal="center"/>
    </xf>
    <xf numFmtId="0" fontId="42" fillId="0" borderId="0" xfId="51" applyFill="1" applyBorder="1" applyAlignment="1">
      <alignment horizontal="left" vertical="center" wrapText="1"/>
    </xf>
    <xf numFmtId="0" fontId="43" fillId="42" borderId="18" xfId="60" applyBorder="1">
      <alignment horizontal="left" vertical="center" wrapText="1"/>
    </xf>
    <xf numFmtId="0" fontId="43" fillId="42" borderId="12" xfId="60" applyBorder="1">
      <alignment horizontal="left" vertical="center" wrapText="1"/>
    </xf>
    <xf numFmtId="0" fontId="43" fillId="42" borderId="1" xfId="60" applyBorder="1" applyAlignment="1">
      <alignment horizontal="left" vertical="center" wrapText="1"/>
    </xf>
    <xf numFmtId="0" fontId="0" fillId="0" borderId="0" xfId="0"/>
    <xf numFmtId="49" fontId="43" fillId="42" borderId="12" xfId="60" applyNumberFormat="1" applyBorder="1">
      <alignment horizontal="left" vertical="center" wrapText="1"/>
    </xf>
    <xf numFmtId="0" fontId="43" fillId="0" borderId="12" xfId="65" applyFont="1" applyFill="1" applyBorder="1" applyAlignment="1">
      <alignment vertical="center" wrapText="1" readingOrder="1"/>
    </xf>
    <xf numFmtId="0" fontId="49" fillId="0" borderId="12" xfId="65" applyFont="1" applyBorder="1" applyAlignment="1">
      <alignment horizontal="center" vertical="top"/>
    </xf>
    <xf numFmtId="0" fontId="50" fillId="0" borderId="13" xfId="65" applyFont="1" applyBorder="1" applyAlignment="1">
      <alignment horizontal="center" vertical="top"/>
    </xf>
    <xf numFmtId="0" fontId="50" fillId="0" borderId="14" xfId="65" applyFont="1" applyBorder="1" applyAlignment="1">
      <alignment horizontal="center" vertical="top"/>
    </xf>
    <xf numFmtId="0" fontId="43" fillId="42" borderId="1" xfId="60" applyFont="1" applyAlignment="1">
      <alignment vertical="center" wrapText="1"/>
    </xf>
    <xf numFmtId="0" fontId="43" fillId="42" borderId="1" xfId="60" applyNumberFormat="1" applyFont="1" applyAlignment="1">
      <alignment vertical="center" wrapText="1"/>
    </xf>
    <xf numFmtId="0" fontId="43" fillId="42" borderId="1" xfId="60" applyFont="1" applyAlignment="1">
      <alignment horizontal="left" vertical="center" wrapText="1"/>
    </xf>
    <xf numFmtId="0" fontId="43" fillId="0" borderId="21" xfId="65" applyFont="1" applyFill="1" applyBorder="1" applyAlignment="1">
      <alignment vertical="center" wrapText="1"/>
    </xf>
    <xf numFmtId="2" fontId="43" fillId="42" borderId="1" xfId="60" applyNumberFormat="1" applyFont="1" applyBorder="1">
      <alignment horizontal="left" vertical="center" wrapText="1"/>
    </xf>
    <xf numFmtId="0" fontId="43" fillId="0" borderId="22" xfId="65" applyFont="1" applyFill="1" applyBorder="1" applyAlignment="1">
      <alignment vertical="center" wrapText="1"/>
    </xf>
    <xf numFmtId="0" fontId="43" fillId="0" borderId="19" xfId="65" applyFont="1" applyFill="1" applyBorder="1" applyAlignment="1">
      <alignment vertical="center" wrapText="1"/>
    </xf>
    <xf numFmtId="2" fontId="43" fillId="42" borderId="1" xfId="60" applyNumberFormat="1" applyAlignment="1">
      <alignment horizontal="center" vertical="center" wrapText="1"/>
    </xf>
    <xf numFmtId="0" fontId="49" fillId="0" borderId="18" xfId="65" applyFont="1" applyBorder="1" applyAlignment="1">
      <alignment horizontal="center" vertical="top"/>
    </xf>
    <xf numFmtId="0" fontId="42" fillId="0" borderId="18" xfId="0" applyFont="1" applyBorder="1" applyAlignment="1">
      <alignment horizontal="center"/>
    </xf>
    <xf numFmtId="0" fontId="42" fillId="0" borderId="19" xfId="0" applyFont="1" applyBorder="1" applyAlignment="1">
      <alignment horizontal="center"/>
    </xf>
    <xf numFmtId="0" fontId="42" fillId="0" borderId="12" xfId="0" applyFont="1" applyBorder="1" applyAlignment="1">
      <alignment horizontal="center"/>
    </xf>
    <xf numFmtId="0" fontId="43" fillId="42" borderId="1" xfId="60" quotePrefix="1">
      <alignment horizontal="left" vertical="center" wrapText="1"/>
    </xf>
    <xf numFmtId="0" fontId="0" fillId="0" borderId="0" xfId="0"/>
    <xf numFmtId="0" fontId="43" fillId="0" borderId="0" xfId="51" applyFont="1">
      <alignment horizontal="left" vertical="center" wrapText="1"/>
    </xf>
    <xf numFmtId="0" fontId="0" fillId="0" borderId="0" xfId="0"/>
    <xf numFmtId="0" fontId="51" fillId="0" borderId="1" xfId="53" applyFont="1">
      <alignment horizontal="left" wrapText="1"/>
    </xf>
    <xf numFmtId="0" fontId="52" fillId="0" borderId="1" xfId="53" applyFont="1">
      <alignment horizontal="left" wrapText="1"/>
    </xf>
    <xf numFmtId="0" fontId="53" fillId="0" borderId="0" xfId="66" applyFont="1" applyFill="1" applyBorder="1" applyAlignment="1">
      <alignment vertical="center" wrapText="1"/>
    </xf>
    <xf numFmtId="0" fontId="52" fillId="0" borderId="0" xfId="0" applyFont="1"/>
    <xf numFmtId="3" fontId="53" fillId="0" borderId="0" xfId="65" applyNumberFormat="1" applyFont="1" applyFill="1" applyBorder="1" applyAlignment="1">
      <alignment horizontal="left" vertical="center" wrapText="1"/>
    </xf>
    <xf numFmtId="0" fontId="54" fillId="0" borderId="0" xfId="0" applyFont="1"/>
    <xf numFmtId="0" fontId="44" fillId="0" borderId="13" xfId="65" applyFont="1" applyFill="1" applyBorder="1" applyAlignment="1">
      <alignment vertical="center" wrapText="1"/>
    </xf>
    <xf numFmtId="0" fontId="44" fillId="0" borderId="22" xfId="65" applyFont="1" applyFill="1" applyBorder="1" applyAlignment="1">
      <alignment vertical="center" wrapText="1" readingOrder="1"/>
    </xf>
    <xf numFmtId="0" fontId="44" fillId="0" borderId="13" xfId="65" applyFont="1" applyFill="1" applyBorder="1" applyAlignment="1">
      <alignment vertical="center" wrapText="1" readingOrder="1"/>
    </xf>
    <xf numFmtId="0" fontId="44" fillId="0" borderId="1" xfId="65" applyFont="1" applyFill="1" applyBorder="1" applyAlignment="1">
      <alignment vertical="center" wrapText="1"/>
    </xf>
    <xf numFmtId="0" fontId="44" fillId="0" borderId="24" xfId="65" applyFont="1" applyFill="1" applyBorder="1" applyAlignment="1">
      <alignment vertical="center" wrapText="1"/>
    </xf>
    <xf numFmtId="0" fontId="44" fillId="0" borderId="21" xfId="65" applyFont="1" applyFill="1" applyBorder="1" applyAlignment="1">
      <alignment vertical="center" wrapText="1"/>
    </xf>
    <xf numFmtId="0" fontId="44" fillId="0" borderId="18" xfId="65" applyFont="1" applyFill="1" applyBorder="1" applyAlignment="1">
      <alignment vertical="center" wrapText="1"/>
    </xf>
    <xf numFmtId="0" fontId="44" fillId="0" borderId="22" xfId="65" applyFont="1" applyFill="1" applyBorder="1" applyAlignment="1">
      <alignment vertical="center" wrapText="1"/>
    </xf>
    <xf numFmtId="0" fontId="44" fillId="0" borderId="12" xfId="65" applyFont="1" applyFill="1" applyBorder="1" applyAlignment="1">
      <alignment vertical="center" wrapText="1"/>
    </xf>
    <xf numFmtId="0" fontId="42" fillId="40" borderId="1" xfId="62">
      <alignment horizontal="left" vertical="center" wrapText="1"/>
    </xf>
    <xf numFmtId="0" fontId="27" fillId="0" borderId="0" xfId="48">
      <alignment horizontal="left" vertical="center" indent="2"/>
    </xf>
    <xf numFmtId="0" fontId="26" fillId="38" borderId="0" xfId="58"/>
    <xf numFmtId="0" fontId="26" fillId="38" borderId="21" xfId="58" applyBorder="1"/>
    <xf numFmtId="0" fontId="26" fillId="38" borderId="0" xfId="58" applyBorder="1"/>
    <xf numFmtId="0" fontId="43" fillId="42" borderId="1" xfId="60" applyFont="1" applyBorder="1">
      <alignment horizontal="left" vertical="center" wrapText="1"/>
    </xf>
    <xf numFmtId="164" fontId="43" fillId="41" borderId="1" xfId="61">
      <alignment horizontal="left" vertical="center" wrapText="1"/>
    </xf>
    <xf numFmtId="0" fontId="42" fillId="0" borderId="0" xfId="51">
      <alignment horizontal="left" vertical="center" wrapText="1"/>
    </xf>
    <xf numFmtId="0" fontId="0" fillId="0" borderId="0" xfId="0"/>
    <xf numFmtId="0" fontId="43" fillId="42" borderId="1" xfId="60">
      <alignment horizontal="lef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3" fillId="42" borderId="1" xfId="60" applyFont="1" applyBorder="1" applyAlignment="1">
      <alignment horizontal="left" vertical="center" wrapText="1"/>
    </xf>
    <xf numFmtId="0" fontId="33" fillId="0" borderId="0" xfId="64" applyFont="1" applyAlignment="1">
      <alignment horizontal="left" vertical="top" wrapText="1"/>
    </xf>
    <xf numFmtId="0" fontId="42" fillId="0" borderId="0" xfId="51" applyAlignment="1">
      <alignment horizontal="left" vertical="center" wrapText="1"/>
    </xf>
    <xf numFmtId="0" fontId="0" fillId="0" borderId="0" xfId="0" applyAlignment="1"/>
    <xf numFmtId="0" fontId="42" fillId="40" borderId="1" xfId="62" applyBorder="1" applyAlignment="1">
      <alignment horizontal="left" vertical="center" wrapText="1"/>
    </xf>
    <xf numFmtId="0" fontId="42" fillId="0" borderId="0" xfId="51" applyAlignment="1">
      <alignment vertical="center" wrapText="1"/>
    </xf>
    <xf numFmtId="0" fontId="33" fillId="0" borderId="0" xfId="64" applyFont="1" applyAlignment="1">
      <alignment horizontal="left" vertical="top" wrapText="1"/>
    </xf>
    <xf numFmtId="0" fontId="43" fillId="42" borderId="1" xfId="60" applyAlignment="1">
      <alignment horizontal="center" vertical="center" wrapText="1"/>
    </xf>
    <xf numFmtId="0" fontId="43" fillId="42" borderId="1" xfId="60" applyFont="1" applyBorder="1" applyAlignment="1">
      <alignment horizontal="left" vertical="center" wrapText="1"/>
    </xf>
    <xf numFmtId="0" fontId="43" fillId="42" borderId="1" xfId="60" applyAlignment="1">
      <alignment horizontal="center" vertical="center" wrapText="1"/>
    </xf>
    <xf numFmtId="0" fontId="43" fillId="42" borderId="1" xfId="60" applyFont="1" applyAlignment="1">
      <alignment horizontal="right" vertical="center" wrapText="1"/>
    </xf>
    <xf numFmtId="0" fontId="43" fillId="42" borderId="1" xfId="60" applyFont="1" applyBorder="1" applyAlignment="1">
      <alignment horizontal="right" vertical="center" wrapText="1"/>
    </xf>
    <xf numFmtId="3" fontId="43" fillId="42" borderId="13" xfId="60" applyNumberFormat="1" applyBorder="1" applyAlignment="1">
      <alignment horizontal="left" vertical="center" wrapText="1"/>
    </xf>
    <xf numFmtId="3" fontId="43" fillId="42" borderId="1" xfId="60" applyNumberFormat="1" applyFont="1" applyBorder="1" applyAlignment="1">
      <alignment horizontal="center" vertical="center" wrapText="1"/>
    </xf>
    <xf numFmtId="3" fontId="43" fillId="42" borderId="1" xfId="60" applyNumberFormat="1" applyFont="1" applyBorder="1">
      <alignment horizontal="left" vertical="center" wrapText="1"/>
    </xf>
    <xf numFmtId="0" fontId="50" fillId="0" borderId="13" xfId="65" applyFont="1" applyBorder="1" applyAlignment="1">
      <alignment horizontal="right" vertical="top"/>
    </xf>
    <xf numFmtId="9" fontId="43" fillId="42" borderId="1" xfId="60" applyNumberFormat="1" applyFont="1" applyAlignment="1">
      <alignment horizontal="right" vertical="center" wrapText="1"/>
    </xf>
    <xf numFmtId="20" fontId="42" fillId="0" borderId="0" xfId="63" applyNumberFormat="1">
      <alignment horizontal="center" vertical="center" wrapText="1"/>
    </xf>
    <xf numFmtId="0" fontId="43" fillId="42" borderId="1" xfId="60" applyAlignment="1">
      <alignment horizontal="center" vertical="center" wrapText="1"/>
    </xf>
    <xf numFmtId="0" fontId="42" fillId="0" borderId="0" xfId="51" applyFill="1">
      <alignment horizontal="left" vertical="center" wrapText="1"/>
    </xf>
    <xf numFmtId="0" fontId="43" fillId="42" borderId="1" xfId="60" applyAlignment="1">
      <alignment horizontal="center" vertical="center" wrapText="1"/>
    </xf>
    <xf numFmtId="0" fontId="43" fillId="42" borderId="1" xfId="60" applyFont="1" applyBorder="1" applyAlignment="1">
      <alignment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2" fillId="40" borderId="1" xfId="62" applyAlignment="1">
      <alignment horizontal="left" vertical="center" wrapText="1"/>
    </xf>
    <xf numFmtId="0" fontId="33" fillId="0" borderId="0" xfId="64" applyFont="1" applyAlignment="1">
      <alignment horizontal="left" vertical="top" wrapText="1"/>
    </xf>
    <xf numFmtId="0" fontId="43" fillId="42" borderId="1" xfId="60" applyFont="1" applyBorder="1" applyAlignment="1">
      <alignment horizontal="left" vertical="center" wrapText="1"/>
    </xf>
    <xf numFmtId="2" fontId="43" fillId="42" borderId="1" xfId="60" applyNumberFormat="1" applyFont="1" applyBorder="1" applyAlignment="1">
      <alignment horizontal="right" vertical="center" wrapText="1"/>
    </xf>
    <xf numFmtId="0" fontId="42" fillId="40" borderId="1" xfId="62" applyAlignment="1">
      <alignment horizontal="left" vertical="center" wrapText="1"/>
    </xf>
    <xf numFmtId="0" fontId="33" fillId="0" borderId="0" xfId="64" applyFont="1" applyAlignment="1">
      <alignment horizontal="left" vertical="top" wrapText="1"/>
    </xf>
    <xf numFmtId="0" fontId="42" fillId="0" borderId="0" xfId="63" applyAlignment="1">
      <alignment horizontal="left" vertical="center" wrapText="1"/>
    </xf>
    <xf numFmtId="0" fontId="42" fillId="40" borderId="1" xfId="62" applyAlignment="1">
      <alignment horizontal="left" vertical="center" wrapText="1"/>
    </xf>
    <xf numFmtId="0" fontId="42" fillId="40" borderId="1" xfId="62" applyAlignment="1">
      <alignment horizontal="left" vertical="center" wrapText="1"/>
    </xf>
    <xf numFmtId="0" fontId="43" fillId="42" borderId="1" xfId="60" applyAlignment="1">
      <alignment horizontal="center" vertical="center" wrapText="1"/>
    </xf>
    <xf numFmtId="2" fontId="43" fillId="42" borderId="1" xfId="60" applyNumberFormat="1" applyFont="1" applyAlignment="1">
      <alignment vertical="center" wrapText="1"/>
    </xf>
    <xf numFmtId="0" fontId="0" fillId="0" borderId="0" xfId="0" applyBorder="1"/>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2" fillId="0" borderId="0" xfId="51" applyFont="1" applyAlignment="1">
      <alignment horizontal="left" vertical="center" wrapText="1"/>
    </xf>
    <xf numFmtId="0" fontId="43" fillId="42" borderId="13" xfId="60" applyBorder="1" applyAlignment="1">
      <alignment horizontal="lef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2" fillId="40" borderId="1" xfId="62" applyAlignment="1">
      <alignment horizontal="left" vertical="center" wrapText="1"/>
    </xf>
    <xf numFmtId="0" fontId="42" fillId="40" borderId="13" xfId="62" applyBorder="1" applyAlignment="1">
      <alignment horizontal="left" vertical="center" wrapText="1"/>
    </xf>
    <xf numFmtId="0" fontId="42" fillId="40" borderId="14" xfId="62" applyBorder="1" applyAlignment="1">
      <alignment horizontal="left" vertical="center" wrapText="1"/>
    </xf>
    <xf numFmtId="0" fontId="26" fillId="38" borderId="0" xfId="58" applyAlignment="1">
      <alignment horizontal="left"/>
    </xf>
    <xf numFmtId="0" fontId="26" fillId="38" borderId="23" xfId="58" applyBorder="1" applyAlignment="1">
      <alignment horizontal="left"/>
    </xf>
    <xf numFmtId="0" fontId="42" fillId="40" borderId="24" xfId="62" applyBorder="1" applyAlignment="1">
      <alignment horizontal="center" vertical="center" wrapText="1"/>
    </xf>
    <xf numFmtId="0" fontId="42" fillId="40" borderId="16" xfId="62" applyBorder="1" applyAlignment="1">
      <alignment horizontal="center" vertical="center" wrapText="1"/>
    </xf>
    <xf numFmtId="0" fontId="42" fillId="40" borderId="22" xfId="62" applyBorder="1" applyAlignment="1">
      <alignment horizontal="center" vertical="center" wrapText="1"/>
    </xf>
    <xf numFmtId="0" fontId="42" fillId="40" borderId="17" xfId="62" applyBorder="1" applyAlignment="1">
      <alignment horizontal="center" vertical="center" wrapText="1"/>
    </xf>
    <xf numFmtId="0" fontId="43" fillId="42" borderId="24" xfId="60" applyBorder="1" applyAlignment="1">
      <alignment horizontal="center" vertical="center" wrapText="1"/>
    </xf>
    <xf numFmtId="0" fontId="43" fillId="42" borderId="15" xfId="60" applyBorder="1" applyAlignment="1">
      <alignment horizontal="center" vertical="center" wrapText="1"/>
    </xf>
    <xf numFmtId="0" fontId="43" fillId="42" borderId="16" xfId="60" applyBorder="1" applyAlignment="1">
      <alignment horizontal="center" vertical="center" wrapText="1"/>
    </xf>
    <xf numFmtId="0" fontId="43" fillId="42" borderId="22" xfId="60" applyBorder="1" applyAlignment="1">
      <alignment horizontal="center" vertical="center" wrapText="1"/>
    </xf>
    <xf numFmtId="0" fontId="43" fillId="42" borderId="23" xfId="60" applyBorder="1" applyAlignment="1">
      <alignment horizontal="center" vertical="center" wrapText="1"/>
    </xf>
    <xf numFmtId="0" fontId="43" fillId="42" borderId="17" xfId="60" applyBorder="1" applyAlignment="1">
      <alignment horizontal="center" vertical="center" wrapText="1"/>
    </xf>
    <xf numFmtId="17" fontId="43" fillId="42" borderId="13" xfId="60" applyNumberFormat="1" applyBorder="1" applyAlignment="1">
      <alignment horizontal="left" vertical="center" wrapText="1"/>
    </xf>
    <xf numFmtId="0" fontId="27" fillId="0" borderId="0" xfId="48" applyAlignment="1">
      <alignment horizontal="left" vertical="center" indent="2"/>
    </xf>
    <xf numFmtId="0" fontId="26" fillId="38" borderId="0" xfId="58" applyAlignment="1"/>
    <xf numFmtId="0" fontId="0" fillId="0" borderId="13" xfId="0" applyFont="1" applyBorder="1" applyAlignment="1">
      <alignment horizontal="center"/>
    </xf>
    <xf numFmtId="0" fontId="0" fillId="0" borderId="11" xfId="0" applyFont="1" applyBorder="1" applyAlignment="1">
      <alignment horizontal="center"/>
    </xf>
    <xf numFmtId="0" fontId="0" fillId="0" borderId="14" xfId="0" applyFont="1" applyBorder="1" applyAlignment="1">
      <alignment horizontal="center"/>
    </xf>
    <xf numFmtId="0" fontId="26" fillId="38" borderId="13" xfId="58" applyBorder="1" applyAlignment="1">
      <alignment horizontal="left"/>
    </xf>
    <xf numFmtId="0" fontId="26" fillId="38" borderId="14" xfId="58" applyBorder="1" applyAlignment="1">
      <alignment horizontal="left"/>
    </xf>
    <xf numFmtId="0" fontId="26" fillId="38" borderId="13" xfId="58" applyBorder="1" applyAlignment="1">
      <alignment horizontal="center"/>
    </xf>
    <xf numFmtId="0" fontId="26" fillId="38" borderId="11" xfId="58" applyBorder="1" applyAlignment="1">
      <alignment horizontal="center"/>
    </xf>
    <xf numFmtId="0" fontId="26" fillId="38" borderId="14" xfId="58" applyBorder="1" applyAlignment="1">
      <alignment horizontal="center"/>
    </xf>
    <xf numFmtId="0" fontId="42" fillId="0" borderId="0" xfId="63" applyAlignment="1">
      <alignment horizontal="left" vertical="center" wrapText="1"/>
    </xf>
    <xf numFmtId="0" fontId="26" fillId="38" borderId="21" xfId="58" applyBorder="1" applyAlignment="1"/>
    <xf numFmtId="0" fontId="26" fillId="38" borderId="0" xfId="58" applyBorder="1" applyAlignment="1"/>
    <xf numFmtId="0" fontId="43" fillId="42" borderId="1" xfId="60" applyFont="1" applyBorder="1" applyAlignment="1">
      <alignment horizontal="left" vertical="center" wrapText="1"/>
    </xf>
    <xf numFmtId="0" fontId="26" fillId="38" borderId="23" xfId="58" applyBorder="1" applyAlignment="1"/>
    <xf numFmtId="0" fontId="41" fillId="42" borderId="13" xfId="60" applyFont="1" applyBorder="1" applyAlignment="1">
      <alignment horizontal="center" vertical="center" wrapText="1"/>
    </xf>
    <xf numFmtId="0" fontId="41" fillId="42" borderId="14" xfId="60" applyFont="1" applyBorder="1" applyAlignment="1">
      <alignment horizontal="center" vertical="center" wrapText="1"/>
    </xf>
    <xf numFmtId="0" fontId="42" fillId="40" borderId="18" xfId="62" applyBorder="1" applyAlignment="1">
      <alignment horizontal="left" vertical="center" wrapText="1"/>
    </xf>
    <xf numFmtId="0" fontId="42" fillId="40" borderId="12" xfId="62" applyBorder="1" applyAlignment="1">
      <alignment horizontal="left" vertical="center" wrapText="1"/>
    </xf>
    <xf numFmtId="0" fontId="49" fillId="0" borderId="18" xfId="65" applyFont="1" applyBorder="1" applyAlignment="1">
      <alignment horizontal="center" vertical="center"/>
    </xf>
    <xf numFmtId="0" fontId="49" fillId="0" borderId="12" xfId="65" applyFont="1" applyBorder="1" applyAlignment="1">
      <alignment horizontal="center" vertical="center"/>
    </xf>
    <xf numFmtId="0" fontId="33" fillId="0" borderId="0" xfId="64" applyFont="1" applyAlignment="1">
      <alignment horizontal="left" vertical="top" wrapText="1"/>
    </xf>
    <xf numFmtId="0" fontId="41" fillId="42" borderId="1" xfId="60" applyFont="1" applyBorder="1" applyAlignment="1">
      <alignment horizontal="center" vertical="center" wrapText="1"/>
    </xf>
    <xf numFmtId="0" fontId="27" fillId="0" borderId="21" xfId="48" applyBorder="1" applyAlignment="1">
      <alignment horizontal="left" vertical="center"/>
    </xf>
    <xf numFmtId="0" fontId="27" fillId="0" borderId="0" xfId="48" applyAlignment="1">
      <alignment horizontal="left" vertical="center"/>
    </xf>
    <xf numFmtId="0" fontId="43" fillId="42" borderId="13" xfId="60" applyFont="1" applyBorder="1" applyAlignment="1">
      <alignment horizontal="center" vertical="center" wrapText="1"/>
    </xf>
    <xf numFmtId="0" fontId="43" fillId="42" borderId="14" xfId="60" applyFont="1" applyBorder="1" applyAlignment="1">
      <alignment horizontal="center" vertical="center" wrapText="1"/>
    </xf>
    <xf numFmtId="0" fontId="43" fillId="42" borderId="13" xfId="60" applyFont="1" applyBorder="1" applyAlignment="1">
      <alignment horizontal="left" vertical="center" wrapText="1"/>
    </xf>
    <xf numFmtId="0" fontId="43" fillId="42" borderId="14" xfId="60" applyFont="1" applyBorder="1" applyAlignment="1">
      <alignment horizontal="left" vertical="center" wrapText="1"/>
    </xf>
    <xf numFmtId="164" fontId="43" fillId="41" borderId="1" xfId="61" applyAlignment="1">
      <alignment horizontal="left" vertical="center" wrapText="1"/>
    </xf>
    <xf numFmtId="0" fontId="43" fillId="42" borderId="1" xfId="60" applyAlignment="1">
      <alignment horizontal="center" vertical="center" wrapText="1"/>
    </xf>
    <xf numFmtId="0" fontId="42" fillId="40" borderId="18" xfId="62" applyBorder="1" applyAlignment="1">
      <alignment horizontal="center" vertical="center" wrapText="1"/>
    </xf>
    <xf numFmtId="0" fontId="42" fillId="40" borderId="19" xfId="62" applyBorder="1" applyAlignment="1">
      <alignment horizontal="center" vertical="center" wrapText="1"/>
    </xf>
    <xf numFmtId="0" fontId="42" fillId="40" borderId="12" xfId="62" applyBorder="1" applyAlignment="1">
      <alignment horizontal="center" vertical="center" wrapText="1"/>
    </xf>
    <xf numFmtId="0" fontId="42" fillId="0" borderId="0" xfId="51" applyAlignment="1">
      <alignment horizontal="left" vertical="center" wrapText="1"/>
    </xf>
    <xf numFmtId="0" fontId="43" fillId="42" borderId="18" xfId="60" applyBorder="1" applyAlignment="1">
      <alignment horizontal="center" vertical="center" wrapText="1"/>
    </xf>
    <xf numFmtId="0" fontId="43" fillId="42" borderId="19" xfId="60" applyBorder="1" applyAlignment="1">
      <alignment horizontal="center" vertical="center" wrapText="1"/>
    </xf>
    <xf numFmtId="0" fontId="43" fillId="42" borderId="12" xfId="60" applyBorder="1" applyAlignment="1">
      <alignment horizontal="center" vertical="center" wrapText="1"/>
    </xf>
    <xf numFmtId="0" fontId="42" fillId="0" borderId="20" xfId="51" applyBorder="1" applyAlignment="1">
      <alignment horizontal="left" vertical="center" wrapText="1"/>
    </xf>
    <xf numFmtId="0" fontId="0" fillId="0" borderId="0" xfId="0" applyAlignment="1"/>
    <xf numFmtId="0" fontId="26" fillId="38" borderId="13" xfId="58" applyBorder="1" applyAlignment="1"/>
    <xf numFmtId="0" fontId="26" fillId="38" borderId="11" xfId="58" applyBorder="1" applyAlignment="1"/>
    <xf numFmtId="0" fontId="26" fillId="38" borderId="14" xfId="58" applyBorder="1" applyAlignment="1"/>
    <xf numFmtId="0" fontId="42" fillId="0" borderId="0" xfId="51" applyAlignment="1">
      <alignment vertical="center" wrapText="1"/>
    </xf>
    <xf numFmtId="0" fontId="42" fillId="0" borderId="15" xfId="51" applyBorder="1" applyAlignment="1">
      <alignment horizontal="left" vertical="center" wrapText="1"/>
    </xf>
    <xf numFmtId="0" fontId="42" fillId="0" borderId="16" xfId="51" applyBorder="1" applyAlignment="1">
      <alignment horizontal="left" vertical="center" wrapText="1"/>
    </xf>
    <xf numFmtId="0" fontId="42" fillId="0" borderId="23" xfId="51" applyBorder="1" applyAlignment="1">
      <alignment horizontal="left" vertical="center" wrapText="1"/>
    </xf>
    <xf numFmtId="0" fontId="42" fillId="0" borderId="17" xfId="51" applyBorder="1" applyAlignment="1">
      <alignment horizontal="left" vertical="center" wrapText="1"/>
    </xf>
    <xf numFmtId="0" fontId="26" fillId="38" borderId="1" xfId="58" applyBorder="1" applyAlignment="1"/>
    <xf numFmtId="0" fontId="42" fillId="0" borderId="0" xfId="51" applyBorder="1" applyAlignment="1">
      <alignment horizontal="left" vertical="center" wrapText="1"/>
    </xf>
    <xf numFmtId="0" fontId="42" fillId="0" borderId="11" xfId="51" applyBorder="1" applyAlignment="1">
      <alignment horizontal="left" vertical="center" wrapText="1"/>
    </xf>
    <xf numFmtId="0" fontId="42" fillId="0" borderId="14" xfId="51" applyBorder="1" applyAlignment="1">
      <alignment horizontal="left" vertical="center" wrapText="1"/>
    </xf>
  </cellXfs>
  <cellStyles count="71">
    <cellStyle name="20% - Accent1" xfId="24" builtinId="30" hidden="1"/>
    <cellStyle name="20% - Accent2" xfId="28" builtinId="34" hidden="1"/>
    <cellStyle name="20% - Accent3" xfId="32" builtinId="38" hidden="1"/>
    <cellStyle name="20% - Accent4" xfId="36" builtinId="42" hidden="1"/>
    <cellStyle name="20% - Accent5" xfId="40" builtinId="46" hidden="1"/>
    <cellStyle name="20% - Accent6" xfId="44" builtinId="50" hidden="1"/>
    <cellStyle name="40% - Accent1" xfId="25" builtinId="31" hidden="1"/>
    <cellStyle name="40% - Accent2" xfId="29" builtinId="35" hidden="1"/>
    <cellStyle name="40% - Accent3" xfId="33" builtinId="39" hidden="1"/>
    <cellStyle name="40% - Accent4" xfId="37" builtinId="43" hidden="1"/>
    <cellStyle name="40% - Accent5" xfId="41" builtinId="47" hidden="1"/>
    <cellStyle name="40% - Accent6" xfId="45" builtinId="51" hidden="1"/>
    <cellStyle name="60% - Accent1" xfId="26" builtinId="32" hidden="1"/>
    <cellStyle name="60% - Accent2" xfId="30" builtinId="36" hidden="1"/>
    <cellStyle name="60% - Accent3" xfId="34" builtinId="40" hidden="1"/>
    <cellStyle name="60% - Accent4" xfId="38" builtinId="44" hidden="1"/>
    <cellStyle name="60% - Accent5" xfId="42" builtinId="48" hidden="1"/>
    <cellStyle name="60% - Accent6" xfId="46" builtinId="52" hidden="1"/>
    <cellStyle name="Accent1" xfId="23" builtinId="29" hidden="1"/>
    <cellStyle name="Accent2" xfId="27" builtinId="33" hidden="1"/>
    <cellStyle name="Accent3" xfId="31" builtinId="37" hidden="1"/>
    <cellStyle name="Accent4" xfId="35" builtinId="41" hidden="1"/>
    <cellStyle name="Accent5" xfId="39" builtinId="45" hidden="1"/>
    <cellStyle name="Accent6" xfId="43" builtinId="49" hidden="1"/>
    <cellStyle name="Bad" xfId="16" builtinId="27" hidden="1"/>
    <cellStyle name="Body Copy" xfId="53"/>
    <cellStyle name="Calculation" xfId="8" builtinId="22" hidden="1"/>
    <cellStyle name="Calculation" xfId="61" builtinId="22" customBuiltin="1"/>
    <cellStyle name="Check Cell" xfId="20" builtinId="23" hidden="1"/>
    <cellStyle name="Comma" xfId="11" builtinId="3" hidden="1"/>
    <cellStyle name="Comma [0]" xfId="12" builtinId="6" hidden="1"/>
    <cellStyle name="Cover Heading" xfId="48"/>
    <cellStyle name="Currency" xfId="13" builtinId="4" hidden="1"/>
    <cellStyle name="Currency [0]" xfId="14" builtinId="7" hidden="1"/>
    <cellStyle name="Explanatory Text" xfId="10" builtinId="53" hidden="1" customBuiltin="1"/>
    <cellStyle name="Good" xfId="15" builtinId="26" hidden="1"/>
    <cellStyle name="Heading 1" xfId="3" builtinId="16" hidden="1"/>
    <cellStyle name="Heading 2" xfId="4" builtinId="17" hidden="1"/>
    <cellStyle name="Heading 3" xfId="5" builtinId="18" hidden="1"/>
    <cellStyle name="Heading 4" xfId="6" builtinId="19" hidden="1" customBuiltin="1"/>
    <cellStyle name="Horizontal Heading" xfId="63"/>
    <cellStyle name="Hyperlink" xfId="47" builtinId="8" hidden="1"/>
    <cellStyle name="Input" xfId="7" builtinId="20" hidden="1" customBuiltin="1"/>
    <cellStyle name="Input" xfId="60" builtinId="20" customBuiltin="1"/>
    <cellStyle name="Linked Cell" xfId="19" builtinId="24" hidden="1"/>
    <cellStyle name="Neutral" xfId="17" builtinId="28" hidden="1"/>
    <cellStyle name="Normal" xfId="0" builtinId="0" customBuiltin="1"/>
    <cellStyle name="Normal 2" xfId="64"/>
    <cellStyle name="Normal 2 2" xfId="66"/>
    <cellStyle name="Normal 2 3" xfId="70"/>
    <cellStyle name="Normal 2 4" xfId="69"/>
    <cellStyle name="Normal 3" xfId="67"/>
    <cellStyle name="Normal_Wall and Window (2)" xfId="65"/>
    <cellStyle name="Note" xfId="9" builtinId="10" hidden="1" customBuiltin="1"/>
    <cellStyle name="Note" xfId="62" builtinId="10" customBuiltin="1"/>
    <cellStyle name="Output" xfId="18" builtinId="21" hidden="1"/>
    <cellStyle name="Page Heading" xfId="49"/>
    <cellStyle name="Paragraph Heading 1 (Black)" xfId="59"/>
    <cellStyle name="Paragraph Heading 1 (Blue)" xfId="57"/>
    <cellStyle name="Paragraph Heading 1 (Green)" xfId="50"/>
    <cellStyle name="Paragraph Heading 1 (Orange)" xfId="55"/>
    <cellStyle name="Paragraph Heading 1 (Pink)" xfId="54"/>
    <cellStyle name="Paragraph Heading 1 (Purple)" xfId="58"/>
    <cellStyle name="Paragraph Heading 1 (Yellow)" xfId="56"/>
    <cellStyle name="Paragraph Heading 2" xfId="51"/>
    <cellStyle name="Percent" xfId="2" builtinId="5" hidden="1"/>
    <cellStyle name="Percent 2" xfId="68"/>
    <cellStyle name="Title" xfId="1" builtinId="15" hidden="1"/>
    <cellStyle name="Total" xfId="22" builtinId="25" hidden="1"/>
    <cellStyle name="Vertical Heading" xfId="52"/>
    <cellStyle name="Warning Text" xfId="21" builtinId="11" hidden="1"/>
  </cellStyles>
  <dxfs count="726">
    <dxf>
      <fill>
        <patternFill>
          <bgColor rgb="FF7ECFAB"/>
        </patternFill>
      </fill>
    </dxf>
    <dxf>
      <fill>
        <patternFill>
          <bgColor rgb="FFF6967B"/>
        </patternFill>
      </fill>
    </dxf>
    <dxf>
      <fill>
        <patternFill>
          <bgColor rgb="FFCCCCCC"/>
        </patternFill>
      </fill>
    </dxf>
    <dxf>
      <fill>
        <patternFill>
          <bgColor rgb="FF7ECCED"/>
        </patternFill>
      </fill>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patternFill>
      </fill>
      <border>
        <left/>
        <right/>
        <top/>
        <bottom/>
        <vertical/>
        <horizontal/>
      </border>
    </dxf>
    <dxf>
      <font>
        <color theme="0" tint="-0.24994659260841701"/>
      </font>
      <border>
        <top style="thin">
          <color auto="1"/>
        </top>
        <bottom/>
      </border>
    </dxf>
    <dxf>
      <fill>
        <patternFill>
          <fgColor theme="0"/>
          <bgColor theme="0"/>
        </patternFill>
      </fill>
      <border>
        <left/>
        <right/>
        <top/>
        <bottom style="thin">
          <color auto="1"/>
        </bottom>
        <vertical/>
        <horizontal/>
      </border>
    </dxf>
    <dxf>
      <fill>
        <patternFill>
          <fgColor theme="0"/>
          <bgColor theme="0"/>
        </patternFill>
      </fill>
      <border>
        <left/>
        <right/>
        <top style="thin">
          <color auto="1"/>
        </top>
        <bottom/>
        <vertical/>
        <horizontal/>
      </border>
    </dxf>
    <dxf>
      <font>
        <color theme="0" tint="-0.24994659260841701"/>
      </font>
      <border>
        <top/>
        <bottom/>
      </border>
    </dxf>
    <dxf>
      <fill>
        <patternFill>
          <fgColor theme="0"/>
          <bgColor theme="0" tint="-4.9989318521683403E-2"/>
        </patternFill>
      </fill>
      <border>
        <left/>
        <right/>
        <vertical/>
        <horizontal/>
      </border>
    </dxf>
    <dxf>
      <font>
        <color theme="0" tint="-0.24994659260841701"/>
      </font>
      <border>
        <top/>
        <bottom style="thin">
          <color auto="1"/>
        </bottom>
      </border>
    </dxf>
    <dxf>
      <fill>
        <patternFill>
          <fgColor theme="0"/>
          <bgColor theme="0"/>
        </patternFill>
      </fill>
      <border>
        <left/>
        <right/>
        <top style="thin">
          <color auto="1"/>
        </top>
        <bottom style="thin">
          <color auto="1"/>
        </bottom>
        <vertical/>
        <horizontal/>
      </border>
    </dxf>
    <dxf>
      <font>
        <color theme="0" tint="-0.34998626667073579"/>
      </font>
    </dxf>
    <dxf>
      <fill>
        <patternFill>
          <bgColor rgb="FF7ECFAB"/>
        </patternFill>
      </fill>
    </dxf>
    <dxf>
      <fill>
        <patternFill>
          <bgColor rgb="FFF6967B"/>
        </patternFill>
      </fill>
    </dxf>
    <dxf>
      <fill>
        <patternFill>
          <bgColor rgb="FFCCCCCC"/>
        </patternFill>
      </fill>
    </dxf>
    <dxf>
      <fill>
        <patternFill>
          <bgColor rgb="FF7ECCED"/>
        </patternFill>
      </fill>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34998626667073579"/>
      </font>
    </dxf>
    <dxf>
      <font>
        <color theme="0" tint="-0.34998626667073579"/>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34998626667073579"/>
      </font>
    </dxf>
    <dxf>
      <font>
        <color theme="0" tint="-0.34998626667073579"/>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tableStyleElement type="wholeTable" dxfId="725"/>
      <tableStyleElement type="headerRow" dxfId="724"/>
    </tableStyle>
  </tableStyles>
  <colors>
    <mruColors>
      <color rgb="FF696EB4"/>
      <color rgb="FFCCCCCC"/>
      <color rgb="FFA5A8D2"/>
      <color rgb="FF7ECCED"/>
      <color rgb="FFD4EEF9"/>
      <color rgb="FFE1E2F0"/>
      <color rgb="FFD4EFE3"/>
      <color rgb="FFF0F0F0"/>
      <color rgb="FFF9B9A7"/>
      <color rgb="FFA9DD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9.xml"/><Relationship Id="rId2" Type="http://schemas.microsoft.com/office/2011/relationships/chartColorStyle" Target="colors10.xml"/><Relationship Id="rId1" Type="http://schemas.microsoft.com/office/2011/relationships/chartStyle" Target="style10.xml"/></Relationships>
</file>

<file path=xl/charts/_rels/chart100.xml.rels><?xml version="1.0" encoding="UTF-8" standalone="yes"?>
<Relationships xmlns="http://schemas.openxmlformats.org/package/2006/relationships"><Relationship Id="rId3" Type="http://schemas.openxmlformats.org/officeDocument/2006/relationships/themeOverride" Target="../theme/themeOverride96.xml"/><Relationship Id="rId2" Type="http://schemas.microsoft.com/office/2011/relationships/chartColorStyle" Target="colors100.xml"/><Relationship Id="rId1" Type="http://schemas.microsoft.com/office/2011/relationships/chartStyle" Target="style100.xml"/></Relationships>
</file>

<file path=xl/charts/_rels/chart101.xml.rels><?xml version="1.0" encoding="UTF-8" standalone="yes"?>
<Relationships xmlns="http://schemas.openxmlformats.org/package/2006/relationships"><Relationship Id="rId3" Type="http://schemas.openxmlformats.org/officeDocument/2006/relationships/themeOverride" Target="../theme/themeOverride97.xml"/><Relationship Id="rId2" Type="http://schemas.microsoft.com/office/2011/relationships/chartColorStyle" Target="colors101.xml"/><Relationship Id="rId1" Type="http://schemas.microsoft.com/office/2011/relationships/chartStyle" Target="style101.xml"/></Relationships>
</file>

<file path=xl/charts/_rels/chart102.xml.rels><?xml version="1.0" encoding="UTF-8" standalone="yes"?>
<Relationships xmlns="http://schemas.openxmlformats.org/package/2006/relationships"><Relationship Id="rId3" Type="http://schemas.openxmlformats.org/officeDocument/2006/relationships/themeOverride" Target="../theme/themeOverride98.xml"/><Relationship Id="rId2" Type="http://schemas.microsoft.com/office/2011/relationships/chartColorStyle" Target="colors102.xml"/><Relationship Id="rId1" Type="http://schemas.microsoft.com/office/2011/relationships/chartStyle" Target="style102.xml"/></Relationships>
</file>

<file path=xl/charts/_rels/chart103.xml.rels><?xml version="1.0" encoding="UTF-8" standalone="yes"?>
<Relationships xmlns="http://schemas.openxmlformats.org/package/2006/relationships"><Relationship Id="rId3" Type="http://schemas.openxmlformats.org/officeDocument/2006/relationships/themeOverride" Target="../theme/themeOverride99.xml"/><Relationship Id="rId2" Type="http://schemas.microsoft.com/office/2011/relationships/chartColorStyle" Target="colors103.xml"/><Relationship Id="rId1" Type="http://schemas.microsoft.com/office/2011/relationships/chartStyle" Target="style103.xml"/></Relationships>
</file>

<file path=xl/charts/_rels/chart104.xml.rels><?xml version="1.0" encoding="UTF-8" standalone="yes"?>
<Relationships xmlns="http://schemas.openxmlformats.org/package/2006/relationships"><Relationship Id="rId3" Type="http://schemas.openxmlformats.org/officeDocument/2006/relationships/themeOverride" Target="../theme/themeOverride100.xml"/><Relationship Id="rId2" Type="http://schemas.microsoft.com/office/2011/relationships/chartColorStyle" Target="colors104.xml"/><Relationship Id="rId1" Type="http://schemas.microsoft.com/office/2011/relationships/chartStyle" Target="style104.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10.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themeOverride" Target="../theme/themeOverride11.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themeOverride" Target="../theme/themeOverride12.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themeOverride" Target="../theme/themeOverride13.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themeOverride" Target="../theme/themeOverride14.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themeOverride" Target="../theme/themeOverride15.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themeOverride" Target="../theme/themeOverride1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themeOverride" Target="../theme/themeOverride17.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themeOverride" Target="../theme/themeOverride18.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themeOverride" Target="../theme/themeOverride19.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themeOverride" Target="../theme/themeOverride20.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themeOverride" Target="../theme/themeOverride21.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themeOverride" Target="../theme/themeOverride22.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3" Type="http://schemas.openxmlformats.org/officeDocument/2006/relationships/themeOverride" Target="../theme/themeOverride23.xml"/><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3" Type="http://schemas.openxmlformats.org/officeDocument/2006/relationships/themeOverride" Target="../theme/themeOverride24.xml"/><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3" Type="http://schemas.openxmlformats.org/officeDocument/2006/relationships/themeOverride" Target="../theme/themeOverride25.xml"/><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3" Type="http://schemas.openxmlformats.org/officeDocument/2006/relationships/themeOverride" Target="../theme/themeOverride26.xml"/><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3" Type="http://schemas.openxmlformats.org/officeDocument/2006/relationships/themeOverride" Target="../theme/themeOverride27.xml"/><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3" Type="http://schemas.openxmlformats.org/officeDocument/2006/relationships/themeOverride" Target="../theme/themeOverride28.xml"/><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3" Type="http://schemas.openxmlformats.org/officeDocument/2006/relationships/themeOverride" Target="../theme/themeOverride29.xml"/><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3" Type="http://schemas.openxmlformats.org/officeDocument/2006/relationships/themeOverride" Target="../theme/themeOverride30.xml"/><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3" Type="http://schemas.openxmlformats.org/officeDocument/2006/relationships/themeOverride" Target="../theme/themeOverride31.xml"/><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3" Type="http://schemas.openxmlformats.org/officeDocument/2006/relationships/themeOverride" Target="../theme/themeOverride32.xml"/><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3" Type="http://schemas.openxmlformats.org/officeDocument/2006/relationships/themeOverride" Target="../theme/themeOverride33.xml"/><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3" Type="http://schemas.openxmlformats.org/officeDocument/2006/relationships/themeOverride" Target="../theme/themeOverride34.xml"/><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3" Type="http://schemas.openxmlformats.org/officeDocument/2006/relationships/themeOverride" Target="../theme/themeOverride35.xml"/><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3" Type="http://schemas.openxmlformats.org/officeDocument/2006/relationships/themeOverride" Target="../theme/themeOverride36.xml"/><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3" Type="http://schemas.openxmlformats.org/officeDocument/2006/relationships/themeOverride" Target="../theme/themeOverride37.xml"/><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3" Type="http://schemas.openxmlformats.org/officeDocument/2006/relationships/themeOverride" Target="../theme/themeOverride38.xml"/><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3" Type="http://schemas.openxmlformats.org/officeDocument/2006/relationships/themeOverride" Target="../theme/themeOverride39.xml"/><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3" Type="http://schemas.openxmlformats.org/officeDocument/2006/relationships/themeOverride" Target="../theme/themeOverride40.xml"/><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3" Type="http://schemas.openxmlformats.org/officeDocument/2006/relationships/themeOverride" Target="../theme/themeOverride41.xml"/><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3" Type="http://schemas.openxmlformats.org/officeDocument/2006/relationships/themeOverride" Target="../theme/themeOverride42.xml"/><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3" Type="http://schemas.openxmlformats.org/officeDocument/2006/relationships/themeOverride" Target="../theme/themeOverride43.xml"/><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3" Type="http://schemas.openxmlformats.org/officeDocument/2006/relationships/themeOverride" Target="../theme/themeOverride44.xml"/><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3" Type="http://schemas.openxmlformats.org/officeDocument/2006/relationships/themeOverride" Target="../theme/themeOverride45.xml"/><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3" Type="http://schemas.openxmlformats.org/officeDocument/2006/relationships/themeOverride" Target="../theme/themeOverride46.xml"/><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3" Type="http://schemas.openxmlformats.org/officeDocument/2006/relationships/themeOverride" Target="../theme/themeOverride47.xml"/><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3" Type="http://schemas.openxmlformats.org/officeDocument/2006/relationships/themeOverride" Target="../theme/themeOverride48.xml"/><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3" Type="http://schemas.openxmlformats.org/officeDocument/2006/relationships/themeOverride" Target="../theme/themeOverride49.xml"/><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3" Type="http://schemas.openxmlformats.org/officeDocument/2006/relationships/themeOverride" Target="../theme/themeOverride50.xml"/><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2" Type="http://schemas.microsoft.com/office/2011/relationships/chartColorStyle" Target="colors53.xml"/><Relationship Id="rId1" Type="http://schemas.microsoft.com/office/2011/relationships/chartStyle" Target="style53.xml"/></Relationships>
</file>

<file path=xl/charts/_rels/chart54.xml.rels><?xml version="1.0" encoding="UTF-8" standalone="yes"?>
<Relationships xmlns="http://schemas.openxmlformats.org/package/2006/relationships"><Relationship Id="rId3" Type="http://schemas.openxmlformats.org/officeDocument/2006/relationships/themeOverride" Target="../theme/themeOverride51.xml"/><Relationship Id="rId2" Type="http://schemas.microsoft.com/office/2011/relationships/chartColorStyle" Target="colors54.xml"/><Relationship Id="rId1" Type="http://schemas.microsoft.com/office/2011/relationships/chartStyle" Target="style54.xml"/></Relationships>
</file>

<file path=xl/charts/_rels/chart55.xml.rels><?xml version="1.0" encoding="UTF-8" standalone="yes"?>
<Relationships xmlns="http://schemas.openxmlformats.org/package/2006/relationships"><Relationship Id="rId3" Type="http://schemas.openxmlformats.org/officeDocument/2006/relationships/themeOverride" Target="../theme/themeOverride52.xml"/><Relationship Id="rId2" Type="http://schemas.microsoft.com/office/2011/relationships/chartColorStyle" Target="colors55.xml"/><Relationship Id="rId1" Type="http://schemas.microsoft.com/office/2011/relationships/chartStyle" Target="style55.xml"/></Relationships>
</file>

<file path=xl/charts/_rels/chart56.xml.rels><?xml version="1.0" encoding="UTF-8" standalone="yes"?>
<Relationships xmlns="http://schemas.openxmlformats.org/package/2006/relationships"><Relationship Id="rId3" Type="http://schemas.openxmlformats.org/officeDocument/2006/relationships/themeOverride" Target="../theme/themeOverride53.xml"/><Relationship Id="rId2" Type="http://schemas.microsoft.com/office/2011/relationships/chartColorStyle" Target="colors56.xml"/><Relationship Id="rId1" Type="http://schemas.microsoft.com/office/2011/relationships/chartStyle" Target="style56.xml"/></Relationships>
</file>

<file path=xl/charts/_rels/chart57.xml.rels><?xml version="1.0" encoding="UTF-8" standalone="yes"?>
<Relationships xmlns="http://schemas.openxmlformats.org/package/2006/relationships"><Relationship Id="rId3" Type="http://schemas.openxmlformats.org/officeDocument/2006/relationships/themeOverride" Target="../theme/themeOverride54.xml"/><Relationship Id="rId2" Type="http://schemas.microsoft.com/office/2011/relationships/chartColorStyle" Target="colors57.xml"/><Relationship Id="rId1" Type="http://schemas.microsoft.com/office/2011/relationships/chartStyle" Target="style57.xml"/></Relationships>
</file>

<file path=xl/charts/_rels/chart58.xml.rels><?xml version="1.0" encoding="UTF-8" standalone="yes"?>
<Relationships xmlns="http://schemas.openxmlformats.org/package/2006/relationships"><Relationship Id="rId3" Type="http://schemas.openxmlformats.org/officeDocument/2006/relationships/themeOverride" Target="../theme/themeOverride55.xml"/><Relationship Id="rId2" Type="http://schemas.microsoft.com/office/2011/relationships/chartColorStyle" Target="colors58.xml"/><Relationship Id="rId1" Type="http://schemas.microsoft.com/office/2011/relationships/chartStyle" Target="style58.xml"/></Relationships>
</file>

<file path=xl/charts/_rels/chart59.xml.rels><?xml version="1.0" encoding="UTF-8" standalone="yes"?>
<Relationships xmlns="http://schemas.openxmlformats.org/package/2006/relationships"><Relationship Id="rId3" Type="http://schemas.openxmlformats.org/officeDocument/2006/relationships/themeOverride" Target="../theme/themeOverride56.xml"/><Relationship Id="rId2" Type="http://schemas.microsoft.com/office/2011/relationships/chartColorStyle" Target="colors59.xml"/><Relationship Id="rId1" Type="http://schemas.microsoft.com/office/2011/relationships/chartStyle" Target="style59.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6.xml"/><Relationship Id="rId1" Type="http://schemas.microsoft.com/office/2011/relationships/chartStyle" Target="style6.xml"/></Relationships>
</file>

<file path=xl/charts/_rels/chart60.xml.rels><?xml version="1.0" encoding="UTF-8" standalone="yes"?>
<Relationships xmlns="http://schemas.openxmlformats.org/package/2006/relationships"><Relationship Id="rId3" Type="http://schemas.openxmlformats.org/officeDocument/2006/relationships/themeOverride" Target="../theme/themeOverride57.xml"/><Relationship Id="rId2" Type="http://schemas.microsoft.com/office/2011/relationships/chartColorStyle" Target="colors60.xml"/><Relationship Id="rId1" Type="http://schemas.microsoft.com/office/2011/relationships/chartStyle" Target="style60.xml"/></Relationships>
</file>

<file path=xl/charts/_rels/chart61.xml.rels><?xml version="1.0" encoding="UTF-8" standalone="yes"?>
<Relationships xmlns="http://schemas.openxmlformats.org/package/2006/relationships"><Relationship Id="rId3" Type="http://schemas.openxmlformats.org/officeDocument/2006/relationships/themeOverride" Target="../theme/themeOverride58.xml"/><Relationship Id="rId2" Type="http://schemas.microsoft.com/office/2011/relationships/chartColorStyle" Target="colors61.xml"/><Relationship Id="rId1" Type="http://schemas.microsoft.com/office/2011/relationships/chartStyle" Target="style61.xml"/></Relationships>
</file>

<file path=xl/charts/_rels/chart62.xml.rels><?xml version="1.0" encoding="UTF-8" standalone="yes"?>
<Relationships xmlns="http://schemas.openxmlformats.org/package/2006/relationships"><Relationship Id="rId3" Type="http://schemas.openxmlformats.org/officeDocument/2006/relationships/themeOverride" Target="../theme/themeOverride59.xml"/><Relationship Id="rId2" Type="http://schemas.microsoft.com/office/2011/relationships/chartColorStyle" Target="colors62.xml"/><Relationship Id="rId1" Type="http://schemas.microsoft.com/office/2011/relationships/chartStyle" Target="style62.xml"/></Relationships>
</file>

<file path=xl/charts/_rels/chart63.xml.rels><?xml version="1.0" encoding="UTF-8" standalone="yes"?>
<Relationships xmlns="http://schemas.openxmlformats.org/package/2006/relationships"><Relationship Id="rId3" Type="http://schemas.openxmlformats.org/officeDocument/2006/relationships/themeOverride" Target="../theme/themeOverride60.xml"/><Relationship Id="rId2" Type="http://schemas.microsoft.com/office/2011/relationships/chartColorStyle" Target="colors63.xml"/><Relationship Id="rId1" Type="http://schemas.microsoft.com/office/2011/relationships/chartStyle" Target="style63.xml"/></Relationships>
</file>

<file path=xl/charts/_rels/chart64.xml.rels><?xml version="1.0" encoding="UTF-8" standalone="yes"?>
<Relationships xmlns="http://schemas.openxmlformats.org/package/2006/relationships"><Relationship Id="rId3" Type="http://schemas.openxmlformats.org/officeDocument/2006/relationships/themeOverride" Target="../theme/themeOverride61.xml"/><Relationship Id="rId2" Type="http://schemas.microsoft.com/office/2011/relationships/chartColorStyle" Target="colors64.xml"/><Relationship Id="rId1" Type="http://schemas.microsoft.com/office/2011/relationships/chartStyle" Target="style64.xml"/></Relationships>
</file>

<file path=xl/charts/_rels/chart65.xml.rels><?xml version="1.0" encoding="UTF-8" standalone="yes"?>
<Relationships xmlns="http://schemas.openxmlformats.org/package/2006/relationships"><Relationship Id="rId3" Type="http://schemas.openxmlformats.org/officeDocument/2006/relationships/themeOverride" Target="../theme/themeOverride62.xml"/><Relationship Id="rId2" Type="http://schemas.microsoft.com/office/2011/relationships/chartColorStyle" Target="colors65.xml"/><Relationship Id="rId1" Type="http://schemas.microsoft.com/office/2011/relationships/chartStyle" Target="style65.xml"/></Relationships>
</file>

<file path=xl/charts/_rels/chart66.xml.rels><?xml version="1.0" encoding="UTF-8" standalone="yes"?>
<Relationships xmlns="http://schemas.openxmlformats.org/package/2006/relationships"><Relationship Id="rId3" Type="http://schemas.openxmlformats.org/officeDocument/2006/relationships/themeOverride" Target="../theme/themeOverride63.xml"/><Relationship Id="rId2" Type="http://schemas.microsoft.com/office/2011/relationships/chartColorStyle" Target="colors66.xml"/><Relationship Id="rId1" Type="http://schemas.microsoft.com/office/2011/relationships/chartStyle" Target="style66.xml"/></Relationships>
</file>

<file path=xl/charts/_rels/chart67.xml.rels><?xml version="1.0" encoding="UTF-8" standalone="yes"?>
<Relationships xmlns="http://schemas.openxmlformats.org/package/2006/relationships"><Relationship Id="rId3" Type="http://schemas.openxmlformats.org/officeDocument/2006/relationships/themeOverride" Target="../theme/themeOverride64.xml"/><Relationship Id="rId2" Type="http://schemas.microsoft.com/office/2011/relationships/chartColorStyle" Target="colors67.xml"/><Relationship Id="rId1" Type="http://schemas.microsoft.com/office/2011/relationships/chartStyle" Target="style67.xml"/></Relationships>
</file>

<file path=xl/charts/_rels/chart68.xml.rels><?xml version="1.0" encoding="UTF-8" standalone="yes"?>
<Relationships xmlns="http://schemas.openxmlformats.org/package/2006/relationships"><Relationship Id="rId3" Type="http://schemas.openxmlformats.org/officeDocument/2006/relationships/themeOverride" Target="../theme/themeOverride65.xml"/><Relationship Id="rId2" Type="http://schemas.microsoft.com/office/2011/relationships/chartColorStyle" Target="colors68.xml"/><Relationship Id="rId1" Type="http://schemas.microsoft.com/office/2011/relationships/chartStyle" Target="style68.xml"/></Relationships>
</file>

<file path=xl/charts/_rels/chart69.xml.rels><?xml version="1.0" encoding="UTF-8" standalone="yes"?>
<Relationships xmlns="http://schemas.openxmlformats.org/package/2006/relationships"><Relationship Id="rId3" Type="http://schemas.openxmlformats.org/officeDocument/2006/relationships/themeOverride" Target="../theme/themeOverride66.xml"/><Relationship Id="rId2" Type="http://schemas.microsoft.com/office/2011/relationships/chartColorStyle" Target="colors69.xml"/><Relationship Id="rId1" Type="http://schemas.microsoft.com/office/2011/relationships/chartStyle" Target="style69.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7.xml"/><Relationship Id="rId1" Type="http://schemas.microsoft.com/office/2011/relationships/chartStyle" Target="style7.xml"/></Relationships>
</file>

<file path=xl/charts/_rels/chart70.xml.rels><?xml version="1.0" encoding="UTF-8" standalone="yes"?>
<Relationships xmlns="http://schemas.openxmlformats.org/package/2006/relationships"><Relationship Id="rId3" Type="http://schemas.openxmlformats.org/officeDocument/2006/relationships/themeOverride" Target="../theme/themeOverride67.xml"/><Relationship Id="rId2" Type="http://schemas.microsoft.com/office/2011/relationships/chartColorStyle" Target="colors70.xml"/><Relationship Id="rId1" Type="http://schemas.microsoft.com/office/2011/relationships/chartStyle" Target="style70.xml"/></Relationships>
</file>

<file path=xl/charts/_rels/chart71.xml.rels><?xml version="1.0" encoding="UTF-8" standalone="yes"?>
<Relationships xmlns="http://schemas.openxmlformats.org/package/2006/relationships"><Relationship Id="rId3" Type="http://schemas.openxmlformats.org/officeDocument/2006/relationships/themeOverride" Target="../theme/themeOverride68.xml"/><Relationship Id="rId2" Type="http://schemas.microsoft.com/office/2011/relationships/chartColorStyle" Target="colors71.xml"/><Relationship Id="rId1" Type="http://schemas.microsoft.com/office/2011/relationships/chartStyle" Target="style71.xml"/></Relationships>
</file>

<file path=xl/charts/_rels/chart72.xml.rels><?xml version="1.0" encoding="UTF-8" standalone="yes"?>
<Relationships xmlns="http://schemas.openxmlformats.org/package/2006/relationships"><Relationship Id="rId3" Type="http://schemas.openxmlformats.org/officeDocument/2006/relationships/themeOverride" Target="../theme/themeOverride69.xml"/><Relationship Id="rId2" Type="http://schemas.microsoft.com/office/2011/relationships/chartColorStyle" Target="colors72.xml"/><Relationship Id="rId1" Type="http://schemas.microsoft.com/office/2011/relationships/chartStyle" Target="style72.xml"/></Relationships>
</file>

<file path=xl/charts/_rels/chart73.xml.rels><?xml version="1.0" encoding="UTF-8" standalone="yes"?>
<Relationships xmlns="http://schemas.openxmlformats.org/package/2006/relationships"><Relationship Id="rId3" Type="http://schemas.openxmlformats.org/officeDocument/2006/relationships/themeOverride" Target="../theme/themeOverride70.xml"/><Relationship Id="rId2" Type="http://schemas.microsoft.com/office/2011/relationships/chartColorStyle" Target="colors73.xml"/><Relationship Id="rId1" Type="http://schemas.microsoft.com/office/2011/relationships/chartStyle" Target="style73.xml"/></Relationships>
</file>

<file path=xl/charts/_rels/chart74.xml.rels><?xml version="1.0" encoding="UTF-8" standalone="yes"?>
<Relationships xmlns="http://schemas.openxmlformats.org/package/2006/relationships"><Relationship Id="rId3" Type="http://schemas.openxmlformats.org/officeDocument/2006/relationships/themeOverride" Target="../theme/themeOverride71.xml"/><Relationship Id="rId2" Type="http://schemas.microsoft.com/office/2011/relationships/chartColorStyle" Target="colors74.xml"/><Relationship Id="rId1" Type="http://schemas.microsoft.com/office/2011/relationships/chartStyle" Target="style74.xml"/></Relationships>
</file>

<file path=xl/charts/_rels/chart75.xml.rels><?xml version="1.0" encoding="UTF-8" standalone="yes"?>
<Relationships xmlns="http://schemas.openxmlformats.org/package/2006/relationships"><Relationship Id="rId3" Type="http://schemas.openxmlformats.org/officeDocument/2006/relationships/themeOverride" Target="../theme/themeOverride72.xml"/><Relationship Id="rId2" Type="http://schemas.microsoft.com/office/2011/relationships/chartColorStyle" Target="colors75.xml"/><Relationship Id="rId1" Type="http://schemas.microsoft.com/office/2011/relationships/chartStyle" Target="style75.xml"/></Relationships>
</file>

<file path=xl/charts/_rels/chart76.xml.rels><?xml version="1.0" encoding="UTF-8" standalone="yes"?>
<Relationships xmlns="http://schemas.openxmlformats.org/package/2006/relationships"><Relationship Id="rId3" Type="http://schemas.openxmlformats.org/officeDocument/2006/relationships/themeOverride" Target="../theme/themeOverride73.xml"/><Relationship Id="rId2" Type="http://schemas.microsoft.com/office/2011/relationships/chartColorStyle" Target="colors76.xml"/><Relationship Id="rId1" Type="http://schemas.microsoft.com/office/2011/relationships/chartStyle" Target="style76.xml"/></Relationships>
</file>

<file path=xl/charts/_rels/chart77.xml.rels><?xml version="1.0" encoding="UTF-8" standalone="yes"?>
<Relationships xmlns="http://schemas.openxmlformats.org/package/2006/relationships"><Relationship Id="rId3" Type="http://schemas.openxmlformats.org/officeDocument/2006/relationships/themeOverride" Target="../theme/themeOverride74.xml"/><Relationship Id="rId2" Type="http://schemas.microsoft.com/office/2011/relationships/chartColorStyle" Target="colors77.xml"/><Relationship Id="rId1" Type="http://schemas.microsoft.com/office/2011/relationships/chartStyle" Target="style77.xml"/></Relationships>
</file>

<file path=xl/charts/_rels/chart78.xml.rels><?xml version="1.0" encoding="UTF-8" standalone="yes"?>
<Relationships xmlns="http://schemas.openxmlformats.org/package/2006/relationships"><Relationship Id="rId3" Type="http://schemas.openxmlformats.org/officeDocument/2006/relationships/themeOverride" Target="../theme/themeOverride75.xml"/><Relationship Id="rId2" Type="http://schemas.microsoft.com/office/2011/relationships/chartColorStyle" Target="colors78.xml"/><Relationship Id="rId1" Type="http://schemas.microsoft.com/office/2011/relationships/chartStyle" Target="style78.xml"/></Relationships>
</file>

<file path=xl/charts/_rels/chart79.xml.rels><?xml version="1.0" encoding="UTF-8" standalone="yes"?>
<Relationships xmlns="http://schemas.openxmlformats.org/package/2006/relationships"><Relationship Id="rId2" Type="http://schemas.microsoft.com/office/2011/relationships/chartColorStyle" Target="colors79.xml"/><Relationship Id="rId1" Type="http://schemas.microsoft.com/office/2011/relationships/chartStyle" Target="style79.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8.xml"/><Relationship Id="rId1" Type="http://schemas.microsoft.com/office/2011/relationships/chartStyle" Target="style8.xml"/></Relationships>
</file>

<file path=xl/charts/_rels/chart80.xml.rels><?xml version="1.0" encoding="UTF-8" standalone="yes"?>
<Relationships xmlns="http://schemas.openxmlformats.org/package/2006/relationships"><Relationship Id="rId3" Type="http://schemas.openxmlformats.org/officeDocument/2006/relationships/themeOverride" Target="../theme/themeOverride76.xml"/><Relationship Id="rId2" Type="http://schemas.microsoft.com/office/2011/relationships/chartColorStyle" Target="colors80.xml"/><Relationship Id="rId1" Type="http://schemas.microsoft.com/office/2011/relationships/chartStyle" Target="style80.xml"/></Relationships>
</file>

<file path=xl/charts/_rels/chart81.xml.rels><?xml version="1.0" encoding="UTF-8" standalone="yes"?>
<Relationships xmlns="http://schemas.openxmlformats.org/package/2006/relationships"><Relationship Id="rId3" Type="http://schemas.openxmlformats.org/officeDocument/2006/relationships/themeOverride" Target="../theme/themeOverride77.xml"/><Relationship Id="rId2" Type="http://schemas.microsoft.com/office/2011/relationships/chartColorStyle" Target="colors81.xml"/><Relationship Id="rId1" Type="http://schemas.microsoft.com/office/2011/relationships/chartStyle" Target="style81.xml"/></Relationships>
</file>

<file path=xl/charts/_rels/chart82.xml.rels><?xml version="1.0" encoding="UTF-8" standalone="yes"?>
<Relationships xmlns="http://schemas.openxmlformats.org/package/2006/relationships"><Relationship Id="rId3" Type="http://schemas.openxmlformats.org/officeDocument/2006/relationships/themeOverride" Target="../theme/themeOverride78.xml"/><Relationship Id="rId2" Type="http://schemas.microsoft.com/office/2011/relationships/chartColorStyle" Target="colors82.xml"/><Relationship Id="rId1" Type="http://schemas.microsoft.com/office/2011/relationships/chartStyle" Target="style82.xml"/></Relationships>
</file>

<file path=xl/charts/_rels/chart83.xml.rels><?xml version="1.0" encoding="UTF-8" standalone="yes"?>
<Relationships xmlns="http://schemas.openxmlformats.org/package/2006/relationships"><Relationship Id="rId3" Type="http://schemas.openxmlformats.org/officeDocument/2006/relationships/themeOverride" Target="../theme/themeOverride79.xml"/><Relationship Id="rId2" Type="http://schemas.microsoft.com/office/2011/relationships/chartColorStyle" Target="colors83.xml"/><Relationship Id="rId1" Type="http://schemas.microsoft.com/office/2011/relationships/chartStyle" Target="style83.xml"/></Relationships>
</file>

<file path=xl/charts/_rels/chart84.xml.rels><?xml version="1.0" encoding="UTF-8" standalone="yes"?>
<Relationships xmlns="http://schemas.openxmlformats.org/package/2006/relationships"><Relationship Id="rId3" Type="http://schemas.openxmlformats.org/officeDocument/2006/relationships/themeOverride" Target="../theme/themeOverride80.xml"/><Relationship Id="rId2" Type="http://schemas.microsoft.com/office/2011/relationships/chartColorStyle" Target="colors84.xml"/><Relationship Id="rId1" Type="http://schemas.microsoft.com/office/2011/relationships/chartStyle" Target="style84.xml"/></Relationships>
</file>

<file path=xl/charts/_rels/chart85.xml.rels><?xml version="1.0" encoding="UTF-8" standalone="yes"?>
<Relationships xmlns="http://schemas.openxmlformats.org/package/2006/relationships"><Relationship Id="rId3" Type="http://schemas.openxmlformats.org/officeDocument/2006/relationships/themeOverride" Target="../theme/themeOverride81.xml"/><Relationship Id="rId2" Type="http://schemas.microsoft.com/office/2011/relationships/chartColorStyle" Target="colors85.xml"/><Relationship Id="rId1" Type="http://schemas.microsoft.com/office/2011/relationships/chartStyle" Target="style85.xml"/></Relationships>
</file>

<file path=xl/charts/_rels/chart86.xml.rels><?xml version="1.0" encoding="UTF-8" standalone="yes"?>
<Relationships xmlns="http://schemas.openxmlformats.org/package/2006/relationships"><Relationship Id="rId3" Type="http://schemas.openxmlformats.org/officeDocument/2006/relationships/themeOverride" Target="../theme/themeOverride82.xml"/><Relationship Id="rId2" Type="http://schemas.microsoft.com/office/2011/relationships/chartColorStyle" Target="colors86.xml"/><Relationship Id="rId1" Type="http://schemas.microsoft.com/office/2011/relationships/chartStyle" Target="style86.xml"/></Relationships>
</file>

<file path=xl/charts/_rels/chart87.xml.rels><?xml version="1.0" encoding="UTF-8" standalone="yes"?>
<Relationships xmlns="http://schemas.openxmlformats.org/package/2006/relationships"><Relationship Id="rId3" Type="http://schemas.openxmlformats.org/officeDocument/2006/relationships/themeOverride" Target="../theme/themeOverride83.xml"/><Relationship Id="rId2" Type="http://schemas.microsoft.com/office/2011/relationships/chartColorStyle" Target="colors87.xml"/><Relationship Id="rId1" Type="http://schemas.microsoft.com/office/2011/relationships/chartStyle" Target="style87.xml"/></Relationships>
</file>

<file path=xl/charts/_rels/chart88.xml.rels><?xml version="1.0" encoding="UTF-8" standalone="yes"?>
<Relationships xmlns="http://schemas.openxmlformats.org/package/2006/relationships"><Relationship Id="rId3" Type="http://schemas.openxmlformats.org/officeDocument/2006/relationships/themeOverride" Target="../theme/themeOverride84.xml"/><Relationship Id="rId2" Type="http://schemas.microsoft.com/office/2011/relationships/chartColorStyle" Target="colors88.xml"/><Relationship Id="rId1" Type="http://schemas.microsoft.com/office/2011/relationships/chartStyle" Target="style88.xml"/></Relationships>
</file>

<file path=xl/charts/_rels/chart89.xml.rels><?xml version="1.0" encoding="UTF-8" standalone="yes"?>
<Relationships xmlns="http://schemas.openxmlformats.org/package/2006/relationships"><Relationship Id="rId3" Type="http://schemas.openxmlformats.org/officeDocument/2006/relationships/themeOverride" Target="../theme/themeOverride85.xml"/><Relationship Id="rId2" Type="http://schemas.microsoft.com/office/2011/relationships/chartColorStyle" Target="colors89.xml"/><Relationship Id="rId1" Type="http://schemas.microsoft.com/office/2011/relationships/chartStyle" Target="style89.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9.xml"/><Relationship Id="rId1" Type="http://schemas.microsoft.com/office/2011/relationships/chartStyle" Target="style9.xml"/></Relationships>
</file>

<file path=xl/charts/_rels/chart90.xml.rels><?xml version="1.0" encoding="UTF-8" standalone="yes"?>
<Relationships xmlns="http://schemas.openxmlformats.org/package/2006/relationships"><Relationship Id="rId3" Type="http://schemas.openxmlformats.org/officeDocument/2006/relationships/themeOverride" Target="../theme/themeOverride86.xml"/><Relationship Id="rId2" Type="http://schemas.microsoft.com/office/2011/relationships/chartColorStyle" Target="colors90.xml"/><Relationship Id="rId1" Type="http://schemas.microsoft.com/office/2011/relationships/chartStyle" Target="style90.xml"/></Relationships>
</file>

<file path=xl/charts/_rels/chart91.xml.rels><?xml version="1.0" encoding="UTF-8" standalone="yes"?>
<Relationships xmlns="http://schemas.openxmlformats.org/package/2006/relationships"><Relationship Id="rId3" Type="http://schemas.openxmlformats.org/officeDocument/2006/relationships/themeOverride" Target="../theme/themeOverride87.xml"/><Relationship Id="rId2" Type="http://schemas.microsoft.com/office/2011/relationships/chartColorStyle" Target="colors91.xml"/><Relationship Id="rId1" Type="http://schemas.microsoft.com/office/2011/relationships/chartStyle" Target="style91.xml"/></Relationships>
</file>

<file path=xl/charts/_rels/chart92.xml.rels><?xml version="1.0" encoding="UTF-8" standalone="yes"?>
<Relationships xmlns="http://schemas.openxmlformats.org/package/2006/relationships"><Relationship Id="rId3" Type="http://schemas.openxmlformats.org/officeDocument/2006/relationships/themeOverride" Target="../theme/themeOverride88.xml"/><Relationship Id="rId2" Type="http://schemas.microsoft.com/office/2011/relationships/chartColorStyle" Target="colors92.xml"/><Relationship Id="rId1" Type="http://schemas.microsoft.com/office/2011/relationships/chartStyle" Target="style92.xml"/></Relationships>
</file>

<file path=xl/charts/_rels/chart93.xml.rels><?xml version="1.0" encoding="UTF-8" standalone="yes"?>
<Relationships xmlns="http://schemas.openxmlformats.org/package/2006/relationships"><Relationship Id="rId3" Type="http://schemas.openxmlformats.org/officeDocument/2006/relationships/themeOverride" Target="../theme/themeOverride89.xml"/><Relationship Id="rId2" Type="http://schemas.microsoft.com/office/2011/relationships/chartColorStyle" Target="colors93.xml"/><Relationship Id="rId1" Type="http://schemas.microsoft.com/office/2011/relationships/chartStyle" Target="style93.xml"/></Relationships>
</file>

<file path=xl/charts/_rels/chart94.xml.rels><?xml version="1.0" encoding="UTF-8" standalone="yes"?>
<Relationships xmlns="http://schemas.openxmlformats.org/package/2006/relationships"><Relationship Id="rId3" Type="http://schemas.openxmlformats.org/officeDocument/2006/relationships/themeOverride" Target="../theme/themeOverride90.xml"/><Relationship Id="rId2" Type="http://schemas.microsoft.com/office/2011/relationships/chartColorStyle" Target="colors94.xml"/><Relationship Id="rId1" Type="http://schemas.microsoft.com/office/2011/relationships/chartStyle" Target="style94.xml"/></Relationships>
</file>

<file path=xl/charts/_rels/chart95.xml.rels><?xml version="1.0" encoding="UTF-8" standalone="yes"?>
<Relationships xmlns="http://schemas.openxmlformats.org/package/2006/relationships"><Relationship Id="rId3" Type="http://schemas.openxmlformats.org/officeDocument/2006/relationships/themeOverride" Target="../theme/themeOverride91.xml"/><Relationship Id="rId2" Type="http://schemas.microsoft.com/office/2011/relationships/chartColorStyle" Target="colors95.xml"/><Relationship Id="rId1" Type="http://schemas.microsoft.com/office/2011/relationships/chartStyle" Target="style95.xml"/></Relationships>
</file>

<file path=xl/charts/_rels/chart96.xml.rels><?xml version="1.0" encoding="UTF-8" standalone="yes"?>
<Relationships xmlns="http://schemas.openxmlformats.org/package/2006/relationships"><Relationship Id="rId3" Type="http://schemas.openxmlformats.org/officeDocument/2006/relationships/themeOverride" Target="../theme/themeOverride92.xml"/><Relationship Id="rId2" Type="http://schemas.microsoft.com/office/2011/relationships/chartColorStyle" Target="colors96.xml"/><Relationship Id="rId1" Type="http://schemas.microsoft.com/office/2011/relationships/chartStyle" Target="style96.xml"/></Relationships>
</file>

<file path=xl/charts/_rels/chart97.xml.rels><?xml version="1.0" encoding="UTF-8" standalone="yes"?>
<Relationships xmlns="http://schemas.openxmlformats.org/package/2006/relationships"><Relationship Id="rId3" Type="http://schemas.openxmlformats.org/officeDocument/2006/relationships/themeOverride" Target="../theme/themeOverride93.xml"/><Relationship Id="rId2" Type="http://schemas.microsoft.com/office/2011/relationships/chartColorStyle" Target="colors97.xml"/><Relationship Id="rId1" Type="http://schemas.microsoft.com/office/2011/relationships/chartStyle" Target="style97.xml"/></Relationships>
</file>

<file path=xl/charts/_rels/chart98.xml.rels><?xml version="1.0" encoding="UTF-8" standalone="yes"?>
<Relationships xmlns="http://schemas.openxmlformats.org/package/2006/relationships"><Relationship Id="rId3" Type="http://schemas.openxmlformats.org/officeDocument/2006/relationships/themeOverride" Target="../theme/themeOverride94.xml"/><Relationship Id="rId2" Type="http://schemas.microsoft.com/office/2011/relationships/chartColorStyle" Target="colors98.xml"/><Relationship Id="rId1" Type="http://schemas.microsoft.com/office/2011/relationships/chartStyle" Target="style98.xml"/></Relationships>
</file>

<file path=xl/charts/_rels/chart99.xml.rels><?xml version="1.0" encoding="UTF-8" standalone="yes"?>
<Relationships xmlns="http://schemas.openxmlformats.org/package/2006/relationships"><Relationship Id="rId3" Type="http://schemas.openxmlformats.org/officeDocument/2006/relationships/themeOverride" Target="../theme/themeOverride95.xml"/><Relationship Id="rId2" Type="http://schemas.microsoft.com/office/2011/relationships/chartColorStyle" Target="colors99.xml"/><Relationship Id="rId1" Type="http://schemas.microsoft.com/office/2011/relationships/chartStyle" Target="style9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'1950-1980 Schedules'!$B$10</c:f>
          <c:strCache>
            <c:ptCount val="1"/>
            <c:pt idx="0">
              <c:v>Occupancy - Common Areas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Schedules'!$D$10</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Schedules'!$E$10:$AB$10</c:f>
              <c:numCache>
                <c:formatCode>0.00</c:formatCode>
                <c:ptCount val="24"/>
                <c:pt idx="0">
                  <c:v>0.9</c:v>
                </c:pt>
                <c:pt idx="1">
                  <c:v>0.9</c:v>
                </c:pt>
                <c:pt idx="2">
                  <c:v>0.9</c:v>
                </c:pt>
                <c:pt idx="3">
                  <c:v>0.9</c:v>
                </c:pt>
                <c:pt idx="4">
                  <c:v>0.9</c:v>
                </c:pt>
                <c:pt idx="5">
                  <c:v>0.9</c:v>
                </c:pt>
                <c:pt idx="6">
                  <c:v>0.7</c:v>
                </c:pt>
                <c:pt idx="7">
                  <c:v>0.4</c:v>
                </c:pt>
                <c:pt idx="8">
                  <c:v>0.4</c:v>
                </c:pt>
                <c:pt idx="9">
                  <c:v>0.2</c:v>
                </c:pt>
                <c:pt idx="10">
                  <c:v>0.2</c:v>
                </c:pt>
                <c:pt idx="11">
                  <c:v>0.2</c:v>
                </c:pt>
                <c:pt idx="12">
                  <c:v>0.2</c:v>
                </c:pt>
                <c:pt idx="13">
                  <c:v>0.2</c:v>
                </c:pt>
                <c:pt idx="14">
                  <c:v>0.2</c:v>
                </c:pt>
                <c:pt idx="15">
                  <c:v>0.3</c:v>
                </c:pt>
                <c:pt idx="16">
                  <c:v>0.5</c:v>
                </c:pt>
                <c:pt idx="17">
                  <c:v>0.5</c:v>
                </c:pt>
                <c:pt idx="18">
                  <c:v>0.5</c:v>
                </c:pt>
                <c:pt idx="19">
                  <c:v>0.7</c:v>
                </c:pt>
                <c:pt idx="20">
                  <c:v>0.7</c:v>
                </c:pt>
                <c:pt idx="21">
                  <c:v>0.8</c:v>
                </c:pt>
                <c:pt idx="22">
                  <c:v>0.9</c:v>
                </c:pt>
                <c:pt idx="23">
                  <c:v>0.9</c:v>
                </c:pt>
              </c:numCache>
            </c:numRef>
          </c:val>
          <c:smooth val="0"/>
          <c:extLst xmlns:c16r2="http://schemas.microsoft.com/office/drawing/2015/06/chart">
            <c:ext xmlns:c16="http://schemas.microsoft.com/office/drawing/2014/chart" uri="{C3380CC4-5D6E-409C-BE32-E72D297353CC}">
              <c16:uniqueId val="{00000000-2C15-4944-93E7-C1E42DB09AD2}"/>
            </c:ext>
          </c:extLst>
        </c:ser>
        <c:ser>
          <c:idx val="1"/>
          <c:order val="1"/>
          <c:tx>
            <c:strRef>
              <c:f>'1950-1980 Schedules'!$D$11</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Schedules'!$E$11:$AB$11</c:f>
              <c:numCache>
                <c:formatCode>0.00</c:formatCode>
                <c:ptCount val="24"/>
                <c:pt idx="0">
                  <c:v>0.9</c:v>
                </c:pt>
                <c:pt idx="1">
                  <c:v>0.9</c:v>
                </c:pt>
                <c:pt idx="2">
                  <c:v>0.9</c:v>
                </c:pt>
                <c:pt idx="3">
                  <c:v>0.9</c:v>
                </c:pt>
                <c:pt idx="4">
                  <c:v>0.9</c:v>
                </c:pt>
                <c:pt idx="5">
                  <c:v>0.9</c:v>
                </c:pt>
                <c:pt idx="6">
                  <c:v>0.7</c:v>
                </c:pt>
                <c:pt idx="7">
                  <c:v>0.5</c:v>
                </c:pt>
                <c:pt idx="8">
                  <c:v>0.5</c:v>
                </c:pt>
                <c:pt idx="9">
                  <c:v>0.3</c:v>
                </c:pt>
                <c:pt idx="10">
                  <c:v>0.3</c:v>
                </c:pt>
                <c:pt idx="11">
                  <c:v>0.3</c:v>
                </c:pt>
                <c:pt idx="12">
                  <c:v>0.3</c:v>
                </c:pt>
                <c:pt idx="13">
                  <c:v>0.3</c:v>
                </c:pt>
                <c:pt idx="14">
                  <c:v>0.3</c:v>
                </c:pt>
                <c:pt idx="15">
                  <c:v>0.3</c:v>
                </c:pt>
                <c:pt idx="16">
                  <c:v>0.3</c:v>
                </c:pt>
                <c:pt idx="17">
                  <c:v>0.5</c:v>
                </c:pt>
                <c:pt idx="18">
                  <c:v>0.6</c:v>
                </c:pt>
                <c:pt idx="19">
                  <c:v>0.6</c:v>
                </c:pt>
                <c:pt idx="20">
                  <c:v>0.6</c:v>
                </c:pt>
                <c:pt idx="21">
                  <c:v>0.7</c:v>
                </c:pt>
                <c:pt idx="22">
                  <c:v>0.7</c:v>
                </c:pt>
                <c:pt idx="23">
                  <c:v>0.7</c:v>
                </c:pt>
              </c:numCache>
            </c:numRef>
          </c:val>
          <c:smooth val="0"/>
          <c:extLst xmlns:c16r2="http://schemas.microsoft.com/office/drawing/2015/06/chart">
            <c:ext xmlns:c16="http://schemas.microsoft.com/office/drawing/2014/chart" uri="{C3380CC4-5D6E-409C-BE32-E72D297353CC}">
              <c16:uniqueId val="{00000001-2C15-4944-93E7-C1E42DB09AD2}"/>
            </c:ext>
          </c:extLst>
        </c:ser>
        <c:ser>
          <c:idx val="2"/>
          <c:order val="2"/>
          <c:tx>
            <c:strRef>
              <c:f>'1950-1980 Schedules'!$D$12</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Schedules'!$E$12:$AB$12</c:f>
              <c:numCache>
                <c:formatCode>0.00</c:formatCode>
                <c:ptCount val="24"/>
                <c:pt idx="0">
                  <c:v>0.7</c:v>
                </c:pt>
                <c:pt idx="1">
                  <c:v>0.7</c:v>
                </c:pt>
                <c:pt idx="2">
                  <c:v>0.7</c:v>
                </c:pt>
                <c:pt idx="3">
                  <c:v>0.7</c:v>
                </c:pt>
                <c:pt idx="4">
                  <c:v>0.7</c:v>
                </c:pt>
                <c:pt idx="5">
                  <c:v>0.7</c:v>
                </c:pt>
                <c:pt idx="6">
                  <c:v>0.7</c:v>
                </c:pt>
                <c:pt idx="7">
                  <c:v>0.7</c:v>
                </c:pt>
                <c:pt idx="8">
                  <c:v>0.5</c:v>
                </c:pt>
                <c:pt idx="9">
                  <c:v>0.5</c:v>
                </c:pt>
                <c:pt idx="10">
                  <c:v>0.5</c:v>
                </c:pt>
                <c:pt idx="11">
                  <c:v>0.3</c:v>
                </c:pt>
                <c:pt idx="12">
                  <c:v>0.3</c:v>
                </c:pt>
                <c:pt idx="13">
                  <c:v>0.2</c:v>
                </c:pt>
                <c:pt idx="14">
                  <c:v>0.2</c:v>
                </c:pt>
                <c:pt idx="15">
                  <c:v>0.2</c:v>
                </c:pt>
                <c:pt idx="16">
                  <c:v>0.3</c:v>
                </c:pt>
                <c:pt idx="17">
                  <c:v>0.4</c:v>
                </c:pt>
                <c:pt idx="18">
                  <c:v>0.4</c:v>
                </c:pt>
                <c:pt idx="19">
                  <c:v>0.6</c:v>
                </c:pt>
                <c:pt idx="20">
                  <c:v>0.6</c:v>
                </c:pt>
                <c:pt idx="21">
                  <c:v>0.8</c:v>
                </c:pt>
                <c:pt idx="22">
                  <c:v>0.8</c:v>
                </c:pt>
                <c:pt idx="23">
                  <c:v>0.8</c:v>
                </c:pt>
              </c:numCache>
            </c:numRef>
          </c:val>
          <c:smooth val="0"/>
          <c:extLst xmlns:c16r2="http://schemas.microsoft.com/office/drawing/2015/06/chart">
            <c:ext xmlns:c16="http://schemas.microsoft.com/office/drawing/2014/chart" uri="{C3380CC4-5D6E-409C-BE32-E72D297353CC}">
              <c16:uniqueId val="{00000002-2C15-4944-93E7-C1E42DB09AD2}"/>
            </c:ext>
          </c:extLst>
        </c:ser>
        <c:dLbls>
          <c:showLegendKey val="0"/>
          <c:showVal val="0"/>
          <c:showCatName val="0"/>
          <c:showSerName val="0"/>
          <c:showPercent val="0"/>
          <c:showBubbleSize val="0"/>
        </c:dLbls>
        <c:smooth val="0"/>
        <c:axId val="489598928"/>
        <c:axId val="489591088"/>
      </c:lineChart>
      <c:catAx>
        <c:axId val="4895989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89591088"/>
        <c:crosses val="autoZero"/>
        <c:auto val="1"/>
        <c:lblAlgn val="ctr"/>
        <c:lblOffset val="100"/>
        <c:noMultiLvlLbl val="0"/>
      </c:catAx>
      <c:valAx>
        <c:axId val="4895910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895989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Schedules'!$D$57</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E584-40CD-B7A4-AC36D68AC8AA}"/>
            </c:ext>
          </c:extLst>
        </c:ser>
        <c:ser>
          <c:idx val="1"/>
          <c:order val="1"/>
          <c:tx>
            <c:strRef>
              <c:f>'1950-1980 Schedules'!$D$58</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E584-40CD-B7A4-AC36D68AC8AA}"/>
            </c:ext>
          </c:extLst>
        </c:ser>
        <c:ser>
          <c:idx val="2"/>
          <c:order val="2"/>
          <c:tx>
            <c:strRef>
              <c:f>'1950-1980 Schedules'!$D$59</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E584-40CD-B7A4-AC36D68AC8AA}"/>
            </c:ext>
          </c:extLst>
        </c:ser>
        <c:dLbls>
          <c:showLegendKey val="0"/>
          <c:showVal val="0"/>
          <c:showCatName val="0"/>
          <c:showSerName val="0"/>
          <c:showPercent val="0"/>
          <c:showBubbleSize val="0"/>
        </c:dLbls>
        <c:smooth val="0"/>
        <c:axId val="762362112"/>
        <c:axId val="762362504"/>
      </c:lineChart>
      <c:catAx>
        <c:axId val="7623621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362504"/>
        <c:crosses val="autoZero"/>
        <c:auto val="1"/>
        <c:lblAlgn val="ctr"/>
        <c:lblOffset val="100"/>
        <c:noMultiLvlLbl val="0"/>
      </c:catAx>
      <c:valAx>
        <c:axId val="7623625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3621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Schedules'!$B$156</c:f>
          <c:strCache>
            <c:ptCount val="1"/>
            <c:pt idx="0">
              <c:v>Process Loads - Kitchen Exhaust Fan</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Schedules'!$D$156</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Schedules'!$E$156:$AB$156</c:f>
              <c:numCache>
                <c:formatCode>0.00</c:formatCode>
                <c:ptCount val="24"/>
                <c:pt idx="0">
                  <c:v>0</c:v>
                </c:pt>
                <c:pt idx="1">
                  <c:v>0</c:v>
                </c:pt>
                <c:pt idx="2">
                  <c:v>0</c:v>
                </c:pt>
                <c:pt idx="3">
                  <c:v>0</c:v>
                </c:pt>
                <c:pt idx="4">
                  <c:v>0</c:v>
                </c:pt>
                <c:pt idx="5">
                  <c:v>0</c:v>
                </c:pt>
                <c:pt idx="6">
                  <c:v>0</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'Post-2000 Schedules'!$D$157</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Schedules'!$E$157:$AB$157</c:f>
              <c:numCache>
                <c:formatCode>0.00</c:formatCode>
                <c:ptCount val="24"/>
                <c:pt idx="0">
                  <c:v>0</c:v>
                </c:pt>
                <c:pt idx="1">
                  <c:v>0</c:v>
                </c:pt>
                <c:pt idx="2">
                  <c:v>0</c:v>
                </c:pt>
                <c:pt idx="3">
                  <c:v>0</c:v>
                </c:pt>
                <c:pt idx="4">
                  <c:v>0</c:v>
                </c:pt>
                <c:pt idx="5">
                  <c:v>0</c:v>
                </c:pt>
                <c:pt idx="6">
                  <c:v>0</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'Post-2000 Schedules'!$D$158</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Schedules'!$E$158:$AB$158</c:f>
              <c:numCache>
                <c:formatCode>0.00</c:formatCode>
                <c:ptCount val="24"/>
                <c:pt idx="0">
                  <c:v>0</c:v>
                </c:pt>
                <c:pt idx="1">
                  <c:v>0</c:v>
                </c:pt>
                <c:pt idx="2">
                  <c:v>0</c:v>
                </c:pt>
                <c:pt idx="3">
                  <c:v>0</c:v>
                </c:pt>
                <c:pt idx="4">
                  <c:v>0</c:v>
                </c:pt>
                <c:pt idx="5">
                  <c:v>0</c:v>
                </c:pt>
                <c:pt idx="6">
                  <c:v>0</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805671208"/>
        <c:axId val="805667680"/>
      </c:lineChart>
      <c:catAx>
        <c:axId val="8056712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5667680"/>
        <c:crosses val="autoZero"/>
        <c:auto val="1"/>
        <c:lblAlgn val="ctr"/>
        <c:lblOffset val="100"/>
        <c:noMultiLvlLbl val="0"/>
      </c:catAx>
      <c:valAx>
        <c:axId val="8056676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56712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Schedules'!$D$159</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'Post-2000 Schedules'!$D$160</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'Post-2000 Schedules'!$D$161</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805671992"/>
        <c:axId val="805659840"/>
      </c:lineChart>
      <c:catAx>
        <c:axId val="8056719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5659840"/>
        <c:crosses val="autoZero"/>
        <c:auto val="1"/>
        <c:lblAlgn val="ctr"/>
        <c:lblOffset val="100"/>
        <c:noMultiLvlLbl val="0"/>
      </c:catAx>
      <c:valAx>
        <c:axId val="8056598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56719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Schedules'!$D$162</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'Post-2000 Schedules'!$D$163</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'Post-2000 Schedules'!$D$164</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805670424"/>
        <c:axId val="805669248"/>
      </c:lineChart>
      <c:catAx>
        <c:axId val="8056704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5669248"/>
        <c:crosses val="autoZero"/>
        <c:auto val="1"/>
        <c:lblAlgn val="ctr"/>
        <c:lblOffset val="100"/>
        <c:noMultiLvlLbl val="0"/>
      </c:catAx>
      <c:valAx>
        <c:axId val="8056692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56704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Schedules'!$D$165</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'Post-2000 Schedules'!$D$166</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'Post-2000 Schedules'!$D$167</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805660232"/>
        <c:axId val="805660624"/>
      </c:lineChart>
      <c:catAx>
        <c:axId val="8056602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5660624"/>
        <c:crosses val="autoZero"/>
        <c:auto val="1"/>
        <c:lblAlgn val="ctr"/>
        <c:lblOffset val="100"/>
        <c:noMultiLvlLbl val="0"/>
      </c:catAx>
      <c:valAx>
        <c:axId val="8056606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56602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Schedules'!$B$95</c:f>
          <c:strCache>
            <c:ptCount val="1"/>
            <c:pt idx="0">
              <c:v>Receptacles - Laundry Gas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Schedules'!$D$92:$AB$92</c:f>
              <c:numCache>
                <c:formatCode>0.00</c:formatCode>
                <c:ptCount val="25"/>
                <c:pt idx="0" formatCode="General">
                  <c:v>0</c:v>
                </c:pt>
                <c:pt idx="1">
                  <c:v>0</c:v>
                </c:pt>
                <c:pt idx="2">
                  <c:v>0</c:v>
                </c:pt>
                <c:pt idx="3">
                  <c:v>0</c:v>
                </c:pt>
                <c:pt idx="4">
                  <c:v>0</c:v>
                </c:pt>
                <c:pt idx="5">
                  <c:v>0</c:v>
                </c:pt>
                <c:pt idx="6">
                  <c:v>0</c:v>
                </c:pt>
                <c:pt idx="7">
                  <c:v>0</c:v>
                </c:pt>
                <c:pt idx="8">
                  <c:v>0</c:v>
                </c:pt>
                <c:pt idx="9">
                  <c:v>1</c:v>
                </c:pt>
                <c:pt idx="10">
                  <c:v>1</c:v>
                </c:pt>
                <c:pt idx="11">
                  <c:v>1</c:v>
                </c:pt>
                <c:pt idx="12">
                  <c:v>1</c:v>
                </c:pt>
                <c:pt idx="13">
                  <c:v>1</c:v>
                </c:pt>
                <c:pt idx="14">
                  <c:v>1</c:v>
                </c:pt>
                <c:pt idx="15">
                  <c:v>1</c:v>
                </c:pt>
                <c:pt idx="16">
                  <c:v>1</c:v>
                </c:pt>
                <c:pt idx="17">
                  <c:v>0</c:v>
                </c:pt>
                <c:pt idx="18">
                  <c:v>0</c:v>
                </c:pt>
                <c:pt idx="19">
                  <c:v>0</c:v>
                </c:pt>
                <c:pt idx="20">
                  <c:v>0</c:v>
                </c:pt>
                <c:pt idx="21">
                  <c:v>0</c:v>
                </c:pt>
                <c:pt idx="22">
                  <c:v>0</c:v>
                </c:pt>
                <c:pt idx="23">
                  <c:v>0</c:v>
                </c:pt>
                <c:pt idx="24">
                  <c:v>0</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spPr>
            <a:ln w="28575" cap="rnd">
              <a:solidFill>
                <a:srgbClr val="696EB4"/>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Schedules'!$D$93:$AB$93</c:f>
              <c:numCache>
                <c:formatCode>0.00</c:formatCode>
                <c:ptCount val="25"/>
                <c:pt idx="0" formatCode="General">
                  <c:v>0</c:v>
                </c:pt>
                <c:pt idx="1">
                  <c:v>0</c:v>
                </c:pt>
                <c:pt idx="2">
                  <c:v>0</c:v>
                </c:pt>
                <c:pt idx="3">
                  <c:v>0</c:v>
                </c:pt>
                <c:pt idx="4">
                  <c:v>0</c:v>
                </c:pt>
                <c:pt idx="5">
                  <c:v>0</c:v>
                </c:pt>
                <c:pt idx="6">
                  <c:v>0</c:v>
                </c:pt>
                <c:pt idx="7">
                  <c:v>0</c:v>
                </c:pt>
                <c:pt idx="8">
                  <c:v>0</c:v>
                </c:pt>
                <c:pt idx="9">
                  <c:v>1</c:v>
                </c:pt>
                <c:pt idx="10">
                  <c:v>1</c:v>
                </c:pt>
                <c:pt idx="11">
                  <c:v>1</c:v>
                </c:pt>
                <c:pt idx="12">
                  <c:v>1</c:v>
                </c:pt>
                <c:pt idx="13">
                  <c:v>1</c:v>
                </c:pt>
                <c:pt idx="14">
                  <c:v>1</c:v>
                </c:pt>
                <c:pt idx="15">
                  <c:v>1</c:v>
                </c:pt>
                <c:pt idx="16">
                  <c:v>1</c:v>
                </c:pt>
                <c:pt idx="17">
                  <c:v>0</c:v>
                </c:pt>
                <c:pt idx="18">
                  <c:v>0</c:v>
                </c:pt>
                <c:pt idx="19">
                  <c:v>0</c:v>
                </c:pt>
                <c:pt idx="20">
                  <c:v>0</c:v>
                </c:pt>
                <c:pt idx="21">
                  <c:v>0</c:v>
                </c:pt>
                <c:pt idx="22">
                  <c:v>0</c:v>
                </c:pt>
                <c:pt idx="23">
                  <c:v>0</c:v>
                </c:pt>
                <c:pt idx="24">
                  <c:v>0</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spPr>
            <a:ln w="28575" cap="rnd">
              <a:solidFill>
                <a:srgbClr val="474C8E"/>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Schedules'!$D$94:$AB$94</c:f>
              <c:numCache>
                <c:formatCode>0.00</c:formatCode>
                <c:ptCount val="25"/>
                <c:pt idx="0" formatCode="General">
                  <c:v>0</c:v>
                </c:pt>
                <c:pt idx="1">
                  <c:v>0</c:v>
                </c:pt>
                <c:pt idx="2">
                  <c:v>0</c:v>
                </c:pt>
                <c:pt idx="3">
                  <c:v>0</c:v>
                </c:pt>
                <c:pt idx="4">
                  <c:v>0</c:v>
                </c:pt>
                <c:pt idx="5">
                  <c:v>0</c:v>
                </c:pt>
                <c:pt idx="6">
                  <c:v>0</c:v>
                </c:pt>
                <c:pt idx="7">
                  <c:v>0</c:v>
                </c:pt>
                <c:pt idx="8">
                  <c:v>0</c:v>
                </c:pt>
                <c:pt idx="9">
                  <c:v>1</c:v>
                </c:pt>
                <c:pt idx="10">
                  <c:v>1</c:v>
                </c:pt>
                <c:pt idx="11">
                  <c:v>1</c:v>
                </c:pt>
                <c:pt idx="12">
                  <c:v>1</c:v>
                </c:pt>
                <c:pt idx="13">
                  <c:v>1</c:v>
                </c:pt>
                <c:pt idx="14">
                  <c:v>1</c:v>
                </c:pt>
                <c:pt idx="15">
                  <c:v>1</c:v>
                </c:pt>
                <c:pt idx="16">
                  <c:v>1</c:v>
                </c:pt>
                <c:pt idx="17">
                  <c:v>0</c:v>
                </c:pt>
                <c:pt idx="18">
                  <c:v>0</c:v>
                </c:pt>
                <c:pt idx="19">
                  <c:v>0</c:v>
                </c:pt>
                <c:pt idx="20">
                  <c:v>0</c:v>
                </c:pt>
                <c:pt idx="21">
                  <c:v>0</c:v>
                </c:pt>
                <c:pt idx="22">
                  <c:v>0</c:v>
                </c:pt>
                <c:pt idx="23">
                  <c:v>0</c:v>
                </c:pt>
                <c:pt idx="24">
                  <c:v>0</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805661800"/>
        <c:axId val="805662192"/>
      </c:lineChart>
      <c:catAx>
        <c:axId val="8056618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5662192"/>
        <c:crosses val="autoZero"/>
        <c:auto val="1"/>
        <c:lblAlgn val="ctr"/>
        <c:lblOffset val="100"/>
        <c:noMultiLvlLbl val="0"/>
      </c:catAx>
      <c:valAx>
        <c:axId val="8056621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56618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Schedules'!$B$80</c:f>
          <c:strCache>
            <c:ptCount val="1"/>
            <c:pt idx="0">
              <c:v>Receptacles - Common Areas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Schedules'!$D$80</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Schedules'!$E$80:$AB$80</c:f>
              <c:numCache>
                <c:formatCode>0.00</c:formatCode>
                <c:ptCount val="24"/>
                <c:pt idx="0">
                  <c:v>0.3</c:v>
                </c:pt>
                <c:pt idx="1">
                  <c:v>0.25</c:v>
                </c:pt>
                <c:pt idx="2">
                  <c:v>0.2</c:v>
                </c:pt>
                <c:pt idx="3">
                  <c:v>0.2</c:v>
                </c:pt>
                <c:pt idx="4">
                  <c:v>0.2</c:v>
                </c:pt>
                <c:pt idx="5">
                  <c:v>0.3</c:v>
                </c:pt>
                <c:pt idx="6">
                  <c:v>0.5</c:v>
                </c:pt>
                <c:pt idx="7">
                  <c:v>0.6</c:v>
                </c:pt>
                <c:pt idx="8">
                  <c:v>0.5</c:v>
                </c:pt>
                <c:pt idx="9">
                  <c:v>0.5</c:v>
                </c:pt>
                <c:pt idx="10">
                  <c:v>0.35</c:v>
                </c:pt>
                <c:pt idx="11">
                  <c:v>0.35</c:v>
                </c:pt>
                <c:pt idx="12">
                  <c:v>0.35</c:v>
                </c:pt>
                <c:pt idx="13">
                  <c:v>0.35</c:v>
                </c:pt>
                <c:pt idx="14">
                  <c:v>0.35</c:v>
                </c:pt>
                <c:pt idx="15">
                  <c:v>0.35</c:v>
                </c:pt>
                <c:pt idx="16">
                  <c:v>0.35</c:v>
                </c:pt>
                <c:pt idx="17">
                  <c:v>0.35</c:v>
                </c:pt>
                <c:pt idx="18">
                  <c:v>0.7</c:v>
                </c:pt>
                <c:pt idx="19">
                  <c:v>0.9</c:v>
                </c:pt>
                <c:pt idx="20">
                  <c:v>0.95</c:v>
                </c:pt>
                <c:pt idx="21">
                  <c:v>0.9</c:v>
                </c:pt>
                <c:pt idx="22">
                  <c:v>0.7</c:v>
                </c:pt>
                <c:pt idx="23">
                  <c:v>0.4</c:v>
                </c:pt>
              </c:numCache>
            </c:numRef>
          </c:val>
          <c:smooth val="0"/>
          <c:extLst xmlns:c16r2="http://schemas.microsoft.com/office/drawing/2015/06/chart">
            <c:ext xmlns:c16="http://schemas.microsoft.com/office/drawing/2014/chart" uri="{C3380CC4-5D6E-409C-BE32-E72D297353CC}">
              <c16:uniqueId val="{00000000-7F67-4CBC-9C15-CE8BA3E90594}"/>
            </c:ext>
          </c:extLst>
        </c:ser>
        <c:ser>
          <c:idx val="1"/>
          <c:order val="1"/>
          <c:tx>
            <c:strRef>
              <c:f>'1950-1980 Schedules'!$D$81</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Schedules'!$E$81:$AB$81</c:f>
              <c:numCache>
                <c:formatCode>0.00</c:formatCode>
                <c:ptCount val="24"/>
                <c:pt idx="0">
                  <c:v>0.3</c:v>
                </c:pt>
                <c:pt idx="1">
                  <c:v>0.3</c:v>
                </c:pt>
                <c:pt idx="2">
                  <c:v>0.2</c:v>
                </c:pt>
                <c:pt idx="3">
                  <c:v>0.2</c:v>
                </c:pt>
                <c:pt idx="4">
                  <c:v>0.2</c:v>
                </c:pt>
                <c:pt idx="5">
                  <c:v>0.2</c:v>
                </c:pt>
                <c:pt idx="6">
                  <c:v>0.4</c:v>
                </c:pt>
                <c:pt idx="7">
                  <c:v>0.4</c:v>
                </c:pt>
                <c:pt idx="8">
                  <c:v>0.5</c:v>
                </c:pt>
                <c:pt idx="9">
                  <c:v>0.5</c:v>
                </c:pt>
                <c:pt idx="10">
                  <c:v>0.4</c:v>
                </c:pt>
                <c:pt idx="11">
                  <c:v>0.35</c:v>
                </c:pt>
                <c:pt idx="12">
                  <c:v>0.35</c:v>
                </c:pt>
                <c:pt idx="13">
                  <c:v>0.35</c:v>
                </c:pt>
                <c:pt idx="14">
                  <c:v>0.35</c:v>
                </c:pt>
                <c:pt idx="15">
                  <c:v>0.35</c:v>
                </c:pt>
                <c:pt idx="16">
                  <c:v>0.35</c:v>
                </c:pt>
                <c:pt idx="17">
                  <c:v>0.35</c:v>
                </c:pt>
                <c:pt idx="18">
                  <c:v>0.7</c:v>
                </c:pt>
                <c:pt idx="19">
                  <c:v>0.8</c:v>
                </c:pt>
                <c:pt idx="20">
                  <c:v>0.8</c:v>
                </c:pt>
                <c:pt idx="21">
                  <c:v>0.8</c:v>
                </c:pt>
                <c:pt idx="22">
                  <c:v>0.7</c:v>
                </c:pt>
                <c:pt idx="23">
                  <c:v>0.4</c:v>
                </c:pt>
              </c:numCache>
            </c:numRef>
          </c:val>
          <c:smooth val="0"/>
          <c:extLst xmlns:c16r2="http://schemas.microsoft.com/office/drawing/2015/06/chart">
            <c:ext xmlns:c16="http://schemas.microsoft.com/office/drawing/2014/chart" uri="{C3380CC4-5D6E-409C-BE32-E72D297353CC}">
              <c16:uniqueId val="{00000001-7F67-4CBC-9C15-CE8BA3E90594}"/>
            </c:ext>
          </c:extLst>
        </c:ser>
        <c:ser>
          <c:idx val="2"/>
          <c:order val="2"/>
          <c:tx>
            <c:strRef>
              <c:f>'1950-1980 Schedules'!$D$82</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Schedules'!$E$82:$AB$82</c:f>
              <c:numCache>
                <c:formatCode>0.00</c:formatCode>
                <c:ptCount val="24"/>
                <c:pt idx="0">
                  <c:v>0.4</c:v>
                </c:pt>
                <c:pt idx="1">
                  <c:v>0.4</c:v>
                </c:pt>
                <c:pt idx="2">
                  <c:v>0.3</c:v>
                </c:pt>
                <c:pt idx="3">
                  <c:v>0.3</c:v>
                </c:pt>
                <c:pt idx="4">
                  <c:v>0.3</c:v>
                </c:pt>
                <c:pt idx="5">
                  <c:v>0.3</c:v>
                </c:pt>
                <c:pt idx="6">
                  <c:v>0.4</c:v>
                </c:pt>
                <c:pt idx="7">
                  <c:v>0.5</c:v>
                </c:pt>
                <c:pt idx="8">
                  <c:v>0.5</c:v>
                </c:pt>
                <c:pt idx="9">
                  <c:v>0.4</c:v>
                </c:pt>
                <c:pt idx="10">
                  <c:v>0.4</c:v>
                </c:pt>
                <c:pt idx="11">
                  <c:v>0.4</c:v>
                </c:pt>
                <c:pt idx="12">
                  <c:v>0.4</c:v>
                </c:pt>
                <c:pt idx="13">
                  <c:v>0.3</c:v>
                </c:pt>
                <c:pt idx="14">
                  <c:v>0.3</c:v>
                </c:pt>
                <c:pt idx="15">
                  <c:v>0.3</c:v>
                </c:pt>
                <c:pt idx="16">
                  <c:v>0.3</c:v>
                </c:pt>
                <c:pt idx="17">
                  <c:v>0.3</c:v>
                </c:pt>
                <c:pt idx="18">
                  <c:v>0.6</c:v>
                </c:pt>
                <c:pt idx="19">
                  <c:v>0.8</c:v>
                </c:pt>
                <c:pt idx="20">
                  <c:v>0.9</c:v>
                </c:pt>
                <c:pt idx="21">
                  <c:v>0.7</c:v>
                </c:pt>
                <c:pt idx="22">
                  <c:v>0.6</c:v>
                </c:pt>
                <c:pt idx="23">
                  <c:v>0.4</c:v>
                </c:pt>
              </c:numCache>
            </c:numRef>
          </c:val>
          <c:smooth val="0"/>
          <c:extLst xmlns:c16r2="http://schemas.microsoft.com/office/drawing/2015/06/chart">
            <c:ext xmlns:c16="http://schemas.microsoft.com/office/drawing/2014/chart" uri="{C3380CC4-5D6E-409C-BE32-E72D297353CC}">
              <c16:uniqueId val="{00000002-7F67-4CBC-9C15-CE8BA3E90594}"/>
            </c:ext>
          </c:extLst>
        </c:ser>
        <c:dLbls>
          <c:showLegendKey val="0"/>
          <c:showVal val="0"/>
          <c:showCatName val="0"/>
          <c:showSerName val="0"/>
          <c:showPercent val="0"/>
          <c:showBubbleSize val="0"/>
        </c:dLbls>
        <c:smooth val="0"/>
        <c:axId val="762365640"/>
        <c:axId val="762363680"/>
      </c:lineChart>
      <c:catAx>
        <c:axId val="7623656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363680"/>
        <c:crosses val="autoZero"/>
        <c:auto val="1"/>
        <c:lblAlgn val="ctr"/>
        <c:lblOffset val="100"/>
        <c:noMultiLvlLbl val="0"/>
      </c:catAx>
      <c:valAx>
        <c:axId val="7623636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3656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Schedules'!$B$83</c:f>
          <c:strCache>
            <c:ptCount val="1"/>
            <c:pt idx="0">
              <c:v>Receptacles - Guest Rooms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Schedules'!$D$83</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Schedules'!$E$83:$AB$83</c:f>
              <c:numCache>
                <c:formatCode>0.00</c:formatCode>
                <c:ptCount val="24"/>
                <c:pt idx="0">
                  <c:v>0.2</c:v>
                </c:pt>
                <c:pt idx="1">
                  <c:v>0.2</c:v>
                </c:pt>
                <c:pt idx="2">
                  <c:v>0.2</c:v>
                </c:pt>
                <c:pt idx="3">
                  <c:v>0.2</c:v>
                </c:pt>
                <c:pt idx="4">
                  <c:v>0.2</c:v>
                </c:pt>
                <c:pt idx="5">
                  <c:v>0.2</c:v>
                </c:pt>
                <c:pt idx="6">
                  <c:v>0.62</c:v>
                </c:pt>
                <c:pt idx="7">
                  <c:v>0.9</c:v>
                </c:pt>
                <c:pt idx="8">
                  <c:v>0.43</c:v>
                </c:pt>
                <c:pt idx="9">
                  <c:v>0.43</c:v>
                </c:pt>
                <c:pt idx="10">
                  <c:v>0.26</c:v>
                </c:pt>
                <c:pt idx="11">
                  <c:v>0.26</c:v>
                </c:pt>
                <c:pt idx="12">
                  <c:v>0.26</c:v>
                </c:pt>
                <c:pt idx="13">
                  <c:v>0.26</c:v>
                </c:pt>
                <c:pt idx="14">
                  <c:v>0.26</c:v>
                </c:pt>
                <c:pt idx="15">
                  <c:v>0.26</c:v>
                </c:pt>
                <c:pt idx="16">
                  <c:v>0.26</c:v>
                </c:pt>
                <c:pt idx="17">
                  <c:v>0.51</c:v>
                </c:pt>
                <c:pt idx="18">
                  <c:v>0.51</c:v>
                </c:pt>
                <c:pt idx="19">
                  <c:v>0.49</c:v>
                </c:pt>
                <c:pt idx="20">
                  <c:v>0.66</c:v>
                </c:pt>
                <c:pt idx="21">
                  <c:v>0.7</c:v>
                </c:pt>
                <c:pt idx="22">
                  <c:v>0.35</c:v>
                </c:pt>
                <c:pt idx="23">
                  <c:v>0.2</c:v>
                </c:pt>
              </c:numCache>
            </c:numRef>
          </c:val>
          <c:smooth val="0"/>
          <c:extLst xmlns:c16r2="http://schemas.microsoft.com/office/drawing/2015/06/chart">
            <c:ext xmlns:c16="http://schemas.microsoft.com/office/drawing/2014/chart" uri="{C3380CC4-5D6E-409C-BE32-E72D297353CC}">
              <c16:uniqueId val="{00000000-8E35-442D-BE40-13153213D200}"/>
            </c:ext>
          </c:extLst>
        </c:ser>
        <c:ser>
          <c:idx val="1"/>
          <c:order val="1"/>
          <c:tx>
            <c:strRef>
              <c:f>'1950-1980 Schedules'!$D$84</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Schedules'!$E$84:$AB$84</c:f>
              <c:numCache>
                <c:formatCode>0.00</c:formatCode>
                <c:ptCount val="24"/>
                <c:pt idx="0">
                  <c:v>0.2</c:v>
                </c:pt>
                <c:pt idx="1">
                  <c:v>0.2</c:v>
                </c:pt>
                <c:pt idx="2">
                  <c:v>0.2</c:v>
                </c:pt>
                <c:pt idx="3">
                  <c:v>0.2</c:v>
                </c:pt>
                <c:pt idx="4">
                  <c:v>0.2</c:v>
                </c:pt>
                <c:pt idx="5">
                  <c:v>0.2</c:v>
                </c:pt>
                <c:pt idx="6">
                  <c:v>0.3</c:v>
                </c:pt>
                <c:pt idx="7">
                  <c:v>0.62</c:v>
                </c:pt>
                <c:pt idx="8">
                  <c:v>0.9</c:v>
                </c:pt>
                <c:pt idx="9">
                  <c:v>0.62</c:v>
                </c:pt>
                <c:pt idx="10">
                  <c:v>0.28999999999999998</c:v>
                </c:pt>
                <c:pt idx="11">
                  <c:v>0.28999999999999998</c:v>
                </c:pt>
                <c:pt idx="12">
                  <c:v>0.28999999999999998</c:v>
                </c:pt>
                <c:pt idx="13">
                  <c:v>0.28999999999999998</c:v>
                </c:pt>
                <c:pt idx="14">
                  <c:v>0.28999999999999998</c:v>
                </c:pt>
                <c:pt idx="15">
                  <c:v>0.28999999999999998</c:v>
                </c:pt>
                <c:pt idx="16">
                  <c:v>0.28999999999999998</c:v>
                </c:pt>
                <c:pt idx="17">
                  <c:v>0.43</c:v>
                </c:pt>
                <c:pt idx="18">
                  <c:v>0.51</c:v>
                </c:pt>
                <c:pt idx="19">
                  <c:v>0.49</c:v>
                </c:pt>
                <c:pt idx="20">
                  <c:v>0.66</c:v>
                </c:pt>
                <c:pt idx="21">
                  <c:v>0.7</c:v>
                </c:pt>
                <c:pt idx="22">
                  <c:v>0.35</c:v>
                </c:pt>
                <c:pt idx="23">
                  <c:v>0.2</c:v>
                </c:pt>
              </c:numCache>
            </c:numRef>
          </c:val>
          <c:smooth val="0"/>
          <c:extLst xmlns:c16r2="http://schemas.microsoft.com/office/drawing/2015/06/chart">
            <c:ext xmlns:c16="http://schemas.microsoft.com/office/drawing/2014/chart" uri="{C3380CC4-5D6E-409C-BE32-E72D297353CC}">
              <c16:uniqueId val="{00000001-8E35-442D-BE40-13153213D200}"/>
            </c:ext>
          </c:extLst>
        </c:ser>
        <c:ser>
          <c:idx val="2"/>
          <c:order val="2"/>
          <c:tx>
            <c:strRef>
              <c:f>'1950-1980 Schedules'!$D$85</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Schedules'!$E$85:$AB$85</c:f>
              <c:numCache>
                <c:formatCode>0.00</c:formatCode>
                <c:ptCount val="24"/>
                <c:pt idx="0">
                  <c:v>0.2</c:v>
                </c:pt>
                <c:pt idx="1">
                  <c:v>0.2</c:v>
                </c:pt>
                <c:pt idx="2">
                  <c:v>0.2</c:v>
                </c:pt>
                <c:pt idx="3">
                  <c:v>0.2</c:v>
                </c:pt>
                <c:pt idx="4">
                  <c:v>0.2</c:v>
                </c:pt>
                <c:pt idx="5">
                  <c:v>0.2</c:v>
                </c:pt>
                <c:pt idx="6">
                  <c:v>0.3</c:v>
                </c:pt>
                <c:pt idx="7">
                  <c:v>0.62</c:v>
                </c:pt>
                <c:pt idx="8">
                  <c:v>0.9</c:v>
                </c:pt>
                <c:pt idx="9">
                  <c:v>0.62</c:v>
                </c:pt>
                <c:pt idx="10">
                  <c:v>0.28999999999999998</c:v>
                </c:pt>
                <c:pt idx="11">
                  <c:v>0.28999999999999998</c:v>
                </c:pt>
                <c:pt idx="12">
                  <c:v>0.28999999999999998</c:v>
                </c:pt>
                <c:pt idx="13">
                  <c:v>0.28999999999999998</c:v>
                </c:pt>
                <c:pt idx="14">
                  <c:v>0.28999999999999998</c:v>
                </c:pt>
                <c:pt idx="15">
                  <c:v>0.28999999999999998</c:v>
                </c:pt>
                <c:pt idx="16">
                  <c:v>0.28999999999999998</c:v>
                </c:pt>
                <c:pt idx="17">
                  <c:v>0.43</c:v>
                </c:pt>
                <c:pt idx="18">
                  <c:v>0.51</c:v>
                </c:pt>
                <c:pt idx="19">
                  <c:v>0.49</c:v>
                </c:pt>
                <c:pt idx="20">
                  <c:v>0.66</c:v>
                </c:pt>
                <c:pt idx="21">
                  <c:v>0.7</c:v>
                </c:pt>
                <c:pt idx="22">
                  <c:v>0.35</c:v>
                </c:pt>
                <c:pt idx="23">
                  <c:v>0.2</c:v>
                </c:pt>
              </c:numCache>
            </c:numRef>
          </c:val>
          <c:smooth val="0"/>
          <c:extLst xmlns:c16r2="http://schemas.microsoft.com/office/drawing/2015/06/chart">
            <c:ext xmlns:c16="http://schemas.microsoft.com/office/drawing/2014/chart" uri="{C3380CC4-5D6E-409C-BE32-E72D297353CC}">
              <c16:uniqueId val="{00000002-8E35-442D-BE40-13153213D200}"/>
            </c:ext>
          </c:extLst>
        </c:ser>
        <c:dLbls>
          <c:showLegendKey val="0"/>
          <c:showVal val="0"/>
          <c:showCatName val="0"/>
          <c:showSerName val="0"/>
          <c:showPercent val="0"/>
          <c:showBubbleSize val="0"/>
        </c:dLbls>
        <c:smooth val="0"/>
        <c:axId val="762372304"/>
        <c:axId val="762374656"/>
      </c:lineChart>
      <c:catAx>
        <c:axId val="7623723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374656"/>
        <c:crosses val="autoZero"/>
        <c:auto val="1"/>
        <c:lblAlgn val="ctr"/>
        <c:lblOffset val="100"/>
        <c:noMultiLvlLbl val="0"/>
      </c:catAx>
      <c:valAx>
        <c:axId val="762374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3723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Schedules'!$B$86</c:f>
          <c:strCache>
            <c:ptCount val="1"/>
            <c:pt idx="0">
              <c:v>Receptacles - Ktichen Electric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Schedules'!$D$86</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Schedules'!$E$86:$AB$86</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0-B09B-4A66-963D-053A99B67B98}"/>
            </c:ext>
          </c:extLst>
        </c:ser>
        <c:ser>
          <c:idx val="1"/>
          <c:order val="1"/>
          <c:tx>
            <c:strRef>
              <c:f>'1950-1980 Schedules'!$D$87</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Schedules'!$E$87:$AB$87</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1-B09B-4A66-963D-053A99B67B98}"/>
            </c:ext>
          </c:extLst>
        </c:ser>
        <c:ser>
          <c:idx val="2"/>
          <c:order val="2"/>
          <c:tx>
            <c:strRef>
              <c:f>'1950-1980 Schedules'!$D$88</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Schedules'!$E$88:$AB$88</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2-B09B-4A66-963D-053A99B67B98}"/>
            </c:ext>
          </c:extLst>
        </c:ser>
        <c:dLbls>
          <c:showLegendKey val="0"/>
          <c:showVal val="0"/>
          <c:showCatName val="0"/>
          <c:showSerName val="0"/>
          <c:showPercent val="0"/>
          <c:showBubbleSize val="0"/>
        </c:dLbls>
        <c:smooth val="0"/>
        <c:axId val="489597360"/>
        <c:axId val="489604808"/>
      </c:lineChart>
      <c:catAx>
        <c:axId val="4895973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89604808"/>
        <c:crosses val="autoZero"/>
        <c:auto val="1"/>
        <c:lblAlgn val="ctr"/>
        <c:lblOffset val="100"/>
        <c:noMultiLvlLbl val="0"/>
      </c:catAx>
      <c:valAx>
        <c:axId val="4896048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895973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Schedules'!$B$89</c:f>
          <c:strCache>
            <c:ptCount val="1"/>
            <c:pt idx="0">
              <c:v>Receptacles - Kitchen Gas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Schedules'!$D$89</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Schedules'!$E$89:$AB$89</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0-370A-4FD1-8781-5D9119021074}"/>
            </c:ext>
          </c:extLst>
        </c:ser>
        <c:ser>
          <c:idx val="1"/>
          <c:order val="1"/>
          <c:tx>
            <c:strRef>
              <c:f>'1950-1980 Schedules'!$D$90</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Schedules'!$E$90:$AB$90</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1-370A-4FD1-8781-5D9119021074}"/>
            </c:ext>
          </c:extLst>
        </c:ser>
        <c:ser>
          <c:idx val="2"/>
          <c:order val="2"/>
          <c:tx>
            <c:strRef>
              <c:f>'1950-1980 Schedules'!$D$91</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Schedules'!$E$91:$AB$91</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2-370A-4FD1-8781-5D9119021074}"/>
            </c:ext>
          </c:extLst>
        </c:ser>
        <c:dLbls>
          <c:showLegendKey val="0"/>
          <c:showVal val="0"/>
          <c:showCatName val="0"/>
          <c:showSerName val="0"/>
          <c:showPercent val="0"/>
          <c:showBubbleSize val="0"/>
        </c:dLbls>
        <c:smooth val="0"/>
        <c:axId val="1063215168"/>
        <c:axId val="1063222224"/>
      </c:lineChart>
      <c:catAx>
        <c:axId val="10632151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3222224"/>
        <c:crosses val="autoZero"/>
        <c:auto val="1"/>
        <c:lblAlgn val="ctr"/>
        <c:lblOffset val="100"/>
        <c:noMultiLvlLbl val="0"/>
      </c:catAx>
      <c:valAx>
        <c:axId val="10632222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32151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Schedules'!$B$92</c:f>
          <c:strCache>
            <c:ptCount val="1"/>
            <c:pt idx="0">
              <c:v>Receptacles - Laundry Electric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Schedules'!$D$92</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Schedules'!$E$92:$AB$92</c:f>
              <c:numCache>
                <c:formatCode>0.00</c:formatCode>
                <c:ptCount val="24"/>
                <c:pt idx="0">
                  <c:v>0</c:v>
                </c:pt>
                <c:pt idx="1">
                  <c:v>0</c:v>
                </c:pt>
                <c:pt idx="2">
                  <c:v>0</c:v>
                </c:pt>
                <c:pt idx="3">
                  <c:v>0</c:v>
                </c:pt>
                <c:pt idx="4">
                  <c:v>0</c:v>
                </c:pt>
                <c:pt idx="5">
                  <c:v>0</c:v>
                </c:pt>
                <c:pt idx="6">
                  <c:v>0</c:v>
                </c:pt>
                <c:pt idx="7">
                  <c:v>0</c:v>
                </c:pt>
                <c:pt idx="8">
                  <c:v>1</c:v>
                </c:pt>
                <c:pt idx="9">
                  <c:v>1</c:v>
                </c:pt>
                <c:pt idx="10">
                  <c:v>1</c:v>
                </c:pt>
                <c:pt idx="11">
                  <c:v>1</c:v>
                </c:pt>
                <c:pt idx="12">
                  <c:v>1</c:v>
                </c:pt>
                <c:pt idx="13">
                  <c:v>1</c:v>
                </c:pt>
                <c:pt idx="14">
                  <c:v>1</c:v>
                </c:pt>
                <c:pt idx="15">
                  <c:v>1</c:v>
                </c:pt>
                <c:pt idx="16">
                  <c:v>0</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9399-4577-AAE8-050E40120AA8}"/>
            </c:ext>
          </c:extLst>
        </c:ser>
        <c:ser>
          <c:idx val="1"/>
          <c:order val="1"/>
          <c:tx>
            <c:strRef>
              <c:f>'1950-1980 Schedules'!$D$93</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Schedules'!$E$93:$AB$93</c:f>
              <c:numCache>
                <c:formatCode>0.00</c:formatCode>
                <c:ptCount val="24"/>
                <c:pt idx="0">
                  <c:v>0</c:v>
                </c:pt>
                <c:pt idx="1">
                  <c:v>0</c:v>
                </c:pt>
                <c:pt idx="2">
                  <c:v>0</c:v>
                </c:pt>
                <c:pt idx="3">
                  <c:v>0</c:v>
                </c:pt>
                <c:pt idx="4">
                  <c:v>0</c:v>
                </c:pt>
                <c:pt idx="5">
                  <c:v>0</c:v>
                </c:pt>
                <c:pt idx="6">
                  <c:v>0</c:v>
                </c:pt>
                <c:pt idx="7">
                  <c:v>0</c:v>
                </c:pt>
                <c:pt idx="8">
                  <c:v>1</c:v>
                </c:pt>
                <c:pt idx="9">
                  <c:v>1</c:v>
                </c:pt>
                <c:pt idx="10">
                  <c:v>1</c:v>
                </c:pt>
                <c:pt idx="11">
                  <c:v>1</c:v>
                </c:pt>
                <c:pt idx="12">
                  <c:v>1</c:v>
                </c:pt>
                <c:pt idx="13">
                  <c:v>1</c:v>
                </c:pt>
                <c:pt idx="14">
                  <c:v>1</c:v>
                </c:pt>
                <c:pt idx="15">
                  <c:v>1</c:v>
                </c:pt>
                <c:pt idx="16">
                  <c:v>0</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9399-4577-AAE8-050E40120AA8}"/>
            </c:ext>
          </c:extLst>
        </c:ser>
        <c:ser>
          <c:idx val="2"/>
          <c:order val="2"/>
          <c:tx>
            <c:strRef>
              <c:f>'1950-1980 Schedules'!$D$94</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Schedules'!$E$94:$AB$94</c:f>
              <c:numCache>
                <c:formatCode>0.00</c:formatCode>
                <c:ptCount val="24"/>
                <c:pt idx="0">
                  <c:v>0</c:v>
                </c:pt>
                <c:pt idx="1">
                  <c:v>0</c:v>
                </c:pt>
                <c:pt idx="2">
                  <c:v>0</c:v>
                </c:pt>
                <c:pt idx="3">
                  <c:v>0</c:v>
                </c:pt>
                <c:pt idx="4">
                  <c:v>0</c:v>
                </c:pt>
                <c:pt idx="5">
                  <c:v>0</c:v>
                </c:pt>
                <c:pt idx="6">
                  <c:v>0</c:v>
                </c:pt>
                <c:pt idx="7">
                  <c:v>0</c:v>
                </c:pt>
                <c:pt idx="8">
                  <c:v>1</c:v>
                </c:pt>
                <c:pt idx="9">
                  <c:v>1</c:v>
                </c:pt>
                <c:pt idx="10">
                  <c:v>1</c:v>
                </c:pt>
                <c:pt idx="11">
                  <c:v>1</c:v>
                </c:pt>
                <c:pt idx="12">
                  <c:v>1</c:v>
                </c:pt>
                <c:pt idx="13">
                  <c:v>1</c:v>
                </c:pt>
                <c:pt idx="14">
                  <c:v>1</c:v>
                </c:pt>
                <c:pt idx="15">
                  <c:v>1</c:v>
                </c:pt>
                <c:pt idx="16">
                  <c:v>0</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9399-4577-AAE8-050E40120AA8}"/>
            </c:ext>
          </c:extLst>
        </c:ser>
        <c:dLbls>
          <c:showLegendKey val="0"/>
          <c:showVal val="0"/>
          <c:showCatName val="0"/>
          <c:showSerName val="0"/>
          <c:showPercent val="0"/>
          <c:showBubbleSize val="0"/>
        </c:dLbls>
        <c:smooth val="0"/>
        <c:axId val="1063216736"/>
        <c:axId val="1063219088"/>
      </c:lineChart>
      <c:catAx>
        <c:axId val="10632167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3219088"/>
        <c:crosses val="autoZero"/>
        <c:auto val="1"/>
        <c:lblAlgn val="ctr"/>
        <c:lblOffset val="100"/>
        <c:noMultiLvlLbl val="0"/>
      </c:catAx>
      <c:valAx>
        <c:axId val="10632190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32167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Schedules'!$B$118</c:f>
          <c:strCache>
            <c:ptCount val="1"/>
            <c:pt idx="0">
              <c:v>Domestic Hot Water - Kitchen</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Schedules'!$D$118</c:f>
              <c:strCache>
                <c:ptCount val="1"/>
                <c:pt idx="0">
                  <c:v>Weekday</c:v>
                </c:pt>
              </c:strCache>
            </c:strRef>
          </c:tx>
          <c:spPr>
            <a:ln w="28575" cap="rnd">
              <a:solidFill>
                <a:srgbClr val="A5A8D2"/>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Schedules'!$E$118:$AB$118</c:f>
              <c:numCache>
                <c:formatCode>0.00</c:formatCode>
                <c:ptCount val="24"/>
                <c:pt idx="0">
                  <c:v>0.2</c:v>
                </c:pt>
                <c:pt idx="1">
                  <c:v>0.15</c:v>
                </c:pt>
                <c:pt idx="2">
                  <c:v>0.15</c:v>
                </c:pt>
                <c:pt idx="3">
                  <c:v>0.15</c:v>
                </c:pt>
                <c:pt idx="4">
                  <c:v>0.2</c:v>
                </c:pt>
                <c:pt idx="5">
                  <c:v>0.25</c:v>
                </c:pt>
                <c:pt idx="6">
                  <c:v>0.5</c:v>
                </c:pt>
                <c:pt idx="7">
                  <c:v>0.6</c:v>
                </c:pt>
                <c:pt idx="8">
                  <c:v>0.55000000000000004</c:v>
                </c:pt>
                <c:pt idx="9">
                  <c:v>0.45</c:v>
                </c:pt>
                <c:pt idx="10">
                  <c:v>0.4</c:v>
                </c:pt>
                <c:pt idx="11">
                  <c:v>0.45</c:v>
                </c:pt>
                <c:pt idx="12">
                  <c:v>0.4</c:v>
                </c:pt>
                <c:pt idx="13">
                  <c:v>0.35</c:v>
                </c:pt>
                <c:pt idx="14">
                  <c:v>0.3</c:v>
                </c:pt>
                <c:pt idx="15">
                  <c:v>0.3</c:v>
                </c:pt>
                <c:pt idx="16">
                  <c:v>0.3</c:v>
                </c:pt>
                <c:pt idx="17">
                  <c:v>0.4</c:v>
                </c:pt>
                <c:pt idx="18">
                  <c:v>0.55000000000000004</c:v>
                </c:pt>
                <c:pt idx="19">
                  <c:v>0.6</c:v>
                </c:pt>
                <c:pt idx="20">
                  <c:v>0.5</c:v>
                </c:pt>
                <c:pt idx="21">
                  <c:v>0.55000000000000004</c:v>
                </c:pt>
                <c:pt idx="22">
                  <c:v>0.45</c:v>
                </c:pt>
                <c:pt idx="23">
                  <c:v>0.25</c:v>
                </c:pt>
              </c:numCache>
            </c:numRef>
          </c:val>
          <c:smooth val="0"/>
          <c:extLst xmlns:c16r2="http://schemas.microsoft.com/office/drawing/2015/06/chart">
            <c:ext xmlns:c16="http://schemas.microsoft.com/office/drawing/2014/chart" uri="{C3380CC4-5D6E-409C-BE32-E72D297353CC}">
              <c16:uniqueId val="{00000000-78F9-4B4D-8A55-7993FC7707E4}"/>
            </c:ext>
          </c:extLst>
        </c:ser>
        <c:ser>
          <c:idx val="1"/>
          <c:order val="1"/>
          <c:tx>
            <c:strRef>
              <c:f>'1950-1980 Schedules'!$D$119</c:f>
              <c:strCache>
                <c:ptCount val="1"/>
                <c:pt idx="0">
                  <c:v>Sat</c:v>
                </c:pt>
              </c:strCache>
            </c:strRef>
          </c:tx>
          <c:spPr>
            <a:ln w="28575" cap="rnd">
              <a:solidFill>
                <a:srgbClr val="696EB4"/>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Schedules'!$E$119:$AB$119</c:f>
              <c:numCache>
                <c:formatCode>0.00</c:formatCode>
                <c:ptCount val="24"/>
                <c:pt idx="0">
                  <c:v>0.2</c:v>
                </c:pt>
                <c:pt idx="1">
                  <c:v>0.15</c:v>
                </c:pt>
                <c:pt idx="2">
                  <c:v>0.15</c:v>
                </c:pt>
                <c:pt idx="3">
                  <c:v>0.15</c:v>
                </c:pt>
                <c:pt idx="4">
                  <c:v>0.2</c:v>
                </c:pt>
                <c:pt idx="5">
                  <c:v>0.25</c:v>
                </c:pt>
                <c:pt idx="6">
                  <c:v>0.4</c:v>
                </c:pt>
                <c:pt idx="7">
                  <c:v>0.5</c:v>
                </c:pt>
                <c:pt idx="8">
                  <c:v>0.5</c:v>
                </c:pt>
                <c:pt idx="9">
                  <c:v>0.5</c:v>
                </c:pt>
                <c:pt idx="10">
                  <c:v>0.45</c:v>
                </c:pt>
                <c:pt idx="11">
                  <c:v>0.5</c:v>
                </c:pt>
                <c:pt idx="12">
                  <c:v>0.5</c:v>
                </c:pt>
                <c:pt idx="13">
                  <c:v>0.45</c:v>
                </c:pt>
                <c:pt idx="14">
                  <c:v>0.4</c:v>
                </c:pt>
                <c:pt idx="15">
                  <c:v>0.4</c:v>
                </c:pt>
                <c:pt idx="16">
                  <c:v>0.35</c:v>
                </c:pt>
                <c:pt idx="17">
                  <c:v>0.4</c:v>
                </c:pt>
                <c:pt idx="18">
                  <c:v>0.55000000000000004</c:v>
                </c:pt>
                <c:pt idx="19">
                  <c:v>0.55000000000000004</c:v>
                </c:pt>
                <c:pt idx="20">
                  <c:v>0.5</c:v>
                </c:pt>
                <c:pt idx="21">
                  <c:v>0.55000000000000004</c:v>
                </c:pt>
                <c:pt idx="22">
                  <c:v>0.4</c:v>
                </c:pt>
                <c:pt idx="23">
                  <c:v>0.3</c:v>
                </c:pt>
              </c:numCache>
            </c:numRef>
          </c:val>
          <c:smooth val="0"/>
          <c:extLst xmlns:c16r2="http://schemas.microsoft.com/office/drawing/2015/06/chart">
            <c:ext xmlns:c16="http://schemas.microsoft.com/office/drawing/2014/chart" uri="{C3380CC4-5D6E-409C-BE32-E72D297353CC}">
              <c16:uniqueId val="{00000001-78F9-4B4D-8A55-7993FC7707E4}"/>
            </c:ext>
          </c:extLst>
        </c:ser>
        <c:ser>
          <c:idx val="2"/>
          <c:order val="2"/>
          <c:tx>
            <c:strRef>
              <c:f>'1950-1980 Schedules'!$D$120</c:f>
              <c:strCache>
                <c:ptCount val="1"/>
                <c:pt idx="0">
                  <c:v>Sun/Holiday</c:v>
                </c:pt>
              </c:strCache>
            </c:strRef>
          </c:tx>
          <c:spPr>
            <a:ln w="28575" cap="rnd">
              <a:solidFill>
                <a:srgbClr val="474C8E"/>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Schedules'!$E$120:$AB$120</c:f>
              <c:numCache>
                <c:formatCode>0.00</c:formatCode>
                <c:ptCount val="24"/>
                <c:pt idx="0">
                  <c:v>0.25</c:v>
                </c:pt>
                <c:pt idx="1">
                  <c:v>0.2</c:v>
                </c:pt>
                <c:pt idx="2">
                  <c:v>0.2</c:v>
                </c:pt>
                <c:pt idx="3">
                  <c:v>0.2</c:v>
                </c:pt>
                <c:pt idx="4">
                  <c:v>0.2</c:v>
                </c:pt>
                <c:pt idx="5">
                  <c:v>0.3</c:v>
                </c:pt>
                <c:pt idx="6">
                  <c:v>0.5</c:v>
                </c:pt>
                <c:pt idx="7">
                  <c:v>0.5</c:v>
                </c:pt>
                <c:pt idx="8">
                  <c:v>0.5</c:v>
                </c:pt>
                <c:pt idx="9">
                  <c:v>0.55000000000000004</c:v>
                </c:pt>
                <c:pt idx="10">
                  <c:v>0.5</c:v>
                </c:pt>
                <c:pt idx="11">
                  <c:v>0.5</c:v>
                </c:pt>
                <c:pt idx="12">
                  <c:v>0.4</c:v>
                </c:pt>
                <c:pt idx="13">
                  <c:v>0.4</c:v>
                </c:pt>
                <c:pt idx="14">
                  <c:v>0.3</c:v>
                </c:pt>
                <c:pt idx="15">
                  <c:v>0.3</c:v>
                </c:pt>
                <c:pt idx="16">
                  <c:v>0.3</c:v>
                </c:pt>
                <c:pt idx="17">
                  <c:v>0.4</c:v>
                </c:pt>
                <c:pt idx="18">
                  <c:v>0.5</c:v>
                </c:pt>
                <c:pt idx="19">
                  <c:v>0.5</c:v>
                </c:pt>
                <c:pt idx="20">
                  <c:v>0.4</c:v>
                </c:pt>
                <c:pt idx="21">
                  <c:v>0.5</c:v>
                </c:pt>
                <c:pt idx="22">
                  <c:v>0.4</c:v>
                </c:pt>
                <c:pt idx="23">
                  <c:v>0.2</c:v>
                </c:pt>
              </c:numCache>
            </c:numRef>
          </c:val>
          <c:smooth val="0"/>
          <c:extLst xmlns:c16r2="http://schemas.microsoft.com/office/drawing/2015/06/chart">
            <c:ext xmlns:c16="http://schemas.microsoft.com/office/drawing/2014/chart" uri="{C3380CC4-5D6E-409C-BE32-E72D297353CC}">
              <c16:uniqueId val="{00000002-78F9-4B4D-8A55-7993FC7707E4}"/>
            </c:ext>
          </c:extLst>
        </c:ser>
        <c:dLbls>
          <c:showLegendKey val="0"/>
          <c:showVal val="0"/>
          <c:showCatName val="0"/>
          <c:showSerName val="0"/>
          <c:showPercent val="0"/>
          <c:showBubbleSize val="0"/>
        </c:dLbls>
        <c:smooth val="0"/>
        <c:axId val="1063217520"/>
        <c:axId val="1063224968"/>
      </c:lineChart>
      <c:catAx>
        <c:axId val="10632175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3224968"/>
        <c:crosses val="autoZero"/>
        <c:auto val="1"/>
        <c:lblAlgn val="ctr"/>
        <c:lblOffset val="100"/>
        <c:noMultiLvlLbl val="0"/>
      </c:catAx>
      <c:valAx>
        <c:axId val="10632249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32175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Schedules'!$B$121</c:f>
          <c:strCache>
            <c:ptCount val="1"/>
            <c:pt idx="0">
              <c:v>Domestic Hot Water - Guest Room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Schedules'!$D$121</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Schedules'!$E$121:$AB$121</c:f>
              <c:numCache>
                <c:formatCode>0.00</c:formatCode>
                <c:ptCount val="24"/>
                <c:pt idx="0">
                  <c:v>0.2</c:v>
                </c:pt>
                <c:pt idx="1">
                  <c:v>0.15</c:v>
                </c:pt>
                <c:pt idx="2">
                  <c:v>0.15</c:v>
                </c:pt>
                <c:pt idx="3">
                  <c:v>0.15</c:v>
                </c:pt>
                <c:pt idx="4">
                  <c:v>0.2</c:v>
                </c:pt>
                <c:pt idx="5">
                  <c:v>0.35</c:v>
                </c:pt>
                <c:pt idx="6">
                  <c:v>0.6</c:v>
                </c:pt>
                <c:pt idx="7">
                  <c:v>0.8</c:v>
                </c:pt>
                <c:pt idx="8">
                  <c:v>0.55000000000000004</c:v>
                </c:pt>
                <c:pt idx="9">
                  <c:v>0.4</c:v>
                </c:pt>
                <c:pt idx="10">
                  <c:v>0.3</c:v>
                </c:pt>
                <c:pt idx="11">
                  <c:v>0.2</c:v>
                </c:pt>
                <c:pt idx="12">
                  <c:v>0.2</c:v>
                </c:pt>
                <c:pt idx="13">
                  <c:v>0.2</c:v>
                </c:pt>
                <c:pt idx="14">
                  <c:v>0.2</c:v>
                </c:pt>
                <c:pt idx="15">
                  <c:v>0.2</c:v>
                </c:pt>
                <c:pt idx="16">
                  <c:v>0.2</c:v>
                </c:pt>
                <c:pt idx="17">
                  <c:v>0.3</c:v>
                </c:pt>
                <c:pt idx="18">
                  <c:v>0.55000000000000004</c:v>
                </c:pt>
                <c:pt idx="19">
                  <c:v>0.4</c:v>
                </c:pt>
                <c:pt idx="20">
                  <c:v>0.4</c:v>
                </c:pt>
                <c:pt idx="21">
                  <c:v>0.6</c:v>
                </c:pt>
                <c:pt idx="22">
                  <c:v>0.45</c:v>
                </c:pt>
                <c:pt idx="23">
                  <c:v>0.25</c:v>
                </c:pt>
              </c:numCache>
            </c:numRef>
          </c:val>
          <c:smooth val="0"/>
          <c:extLst xmlns:c16r2="http://schemas.microsoft.com/office/drawing/2015/06/chart">
            <c:ext xmlns:c16="http://schemas.microsoft.com/office/drawing/2014/chart" uri="{C3380CC4-5D6E-409C-BE32-E72D297353CC}">
              <c16:uniqueId val="{00000000-818A-4335-9727-7C1DAA55E69C}"/>
            </c:ext>
          </c:extLst>
        </c:ser>
        <c:ser>
          <c:idx val="1"/>
          <c:order val="1"/>
          <c:tx>
            <c:strRef>
              <c:f>'1950-1980 Schedules'!$D$122</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Schedules'!$E$122:$AB$122</c:f>
              <c:numCache>
                <c:formatCode>0.00</c:formatCode>
                <c:ptCount val="24"/>
                <c:pt idx="0">
                  <c:v>0.2</c:v>
                </c:pt>
                <c:pt idx="1">
                  <c:v>0.15</c:v>
                </c:pt>
                <c:pt idx="2">
                  <c:v>0.15</c:v>
                </c:pt>
                <c:pt idx="3">
                  <c:v>0.15</c:v>
                </c:pt>
                <c:pt idx="4">
                  <c:v>0.2</c:v>
                </c:pt>
                <c:pt idx="5">
                  <c:v>0.25</c:v>
                </c:pt>
                <c:pt idx="6">
                  <c:v>0.35</c:v>
                </c:pt>
                <c:pt idx="7">
                  <c:v>0.6</c:v>
                </c:pt>
                <c:pt idx="8">
                  <c:v>0.8</c:v>
                </c:pt>
                <c:pt idx="9">
                  <c:v>0.55000000000000004</c:v>
                </c:pt>
                <c:pt idx="10">
                  <c:v>0.4</c:v>
                </c:pt>
                <c:pt idx="11">
                  <c:v>0.3</c:v>
                </c:pt>
                <c:pt idx="12">
                  <c:v>0.2</c:v>
                </c:pt>
                <c:pt idx="13">
                  <c:v>0.2</c:v>
                </c:pt>
                <c:pt idx="14">
                  <c:v>0.2</c:v>
                </c:pt>
                <c:pt idx="15">
                  <c:v>0.2</c:v>
                </c:pt>
                <c:pt idx="16">
                  <c:v>0.2</c:v>
                </c:pt>
                <c:pt idx="17">
                  <c:v>0.25</c:v>
                </c:pt>
                <c:pt idx="18">
                  <c:v>0.3</c:v>
                </c:pt>
                <c:pt idx="19">
                  <c:v>0.4</c:v>
                </c:pt>
                <c:pt idx="20">
                  <c:v>0.4</c:v>
                </c:pt>
                <c:pt idx="21">
                  <c:v>0.4</c:v>
                </c:pt>
                <c:pt idx="22">
                  <c:v>0.6</c:v>
                </c:pt>
                <c:pt idx="23">
                  <c:v>0.35</c:v>
                </c:pt>
              </c:numCache>
            </c:numRef>
          </c:val>
          <c:smooth val="0"/>
          <c:extLst xmlns:c16r2="http://schemas.microsoft.com/office/drawing/2015/06/chart">
            <c:ext xmlns:c16="http://schemas.microsoft.com/office/drawing/2014/chart" uri="{C3380CC4-5D6E-409C-BE32-E72D297353CC}">
              <c16:uniqueId val="{00000001-818A-4335-9727-7C1DAA55E69C}"/>
            </c:ext>
          </c:extLst>
        </c:ser>
        <c:ser>
          <c:idx val="2"/>
          <c:order val="2"/>
          <c:tx>
            <c:strRef>
              <c:f>'1950-1980 Schedules'!$D$123</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Schedules'!$E$123:$AB$123</c:f>
              <c:numCache>
                <c:formatCode>0.00</c:formatCode>
                <c:ptCount val="24"/>
                <c:pt idx="0">
                  <c:v>0.2</c:v>
                </c:pt>
                <c:pt idx="1">
                  <c:v>0.15</c:v>
                </c:pt>
                <c:pt idx="2">
                  <c:v>0.15</c:v>
                </c:pt>
                <c:pt idx="3">
                  <c:v>0.15</c:v>
                </c:pt>
                <c:pt idx="4">
                  <c:v>0.2</c:v>
                </c:pt>
                <c:pt idx="5">
                  <c:v>0.25</c:v>
                </c:pt>
                <c:pt idx="6">
                  <c:v>0.35</c:v>
                </c:pt>
                <c:pt idx="7">
                  <c:v>0.6</c:v>
                </c:pt>
                <c:pt idx="8">
                  <c:v>0.8</c:v>
                </c:pt>
                <c:pt idx="9">
                  <c:v>0.55000000000000004</c:v>
                </c:pt>
                <c:pt idx="10">
                  <c:v>0.4</c:v>
                </c:pt>
                <c:pt idx="11">
                  <c:v>0.3</c:v>
                </c:pt>
                <c:pt idx="12">
                  <c:v>0.2</c:v>
                </c:pt>
                <c:pt idx="13">
                  <c:v>0.2</c:v>
                </c:pt>
                <c:pt idx="14">
                  <c:v>0.2</c:v>
                </c:pt>
                <c:pt idx="15">
                  <c:v>0.2</c:v>
                </c:pt>
                <c:pt idx="16">
                  <c:v>0.2</c:v>
                </c:pt>
                <c:pt idx="17">
                  <c:v>0.25</c:v>
                </c:pt>
                <c:pt idx="18">
                  <c:v>0.3</c:v>
                </c:pt>
                <c:pt idx="19">
                  <c:v>0.4</c:v>
                </c:pt>
                <c:pt idx="20">
                  <c:v>0.4</c:v>
                </c:pt>
                <c:pt idx="21">
                  <c:v>0.4</c:v>
                </c:pt>
                <c:pt idx="22">
                  <c:v>0.6</c:v>
                </c:pt>
                <c:pt idx="23">
                  <c:v>0.35</c:v>
                </c:pt>
              </c:numCache>
            </c:numRef>
          </c:val>
          <c:smooth val="0"/>
          <c:extLst xmlns:c16r2="http://schemas.microsoft.com/office/drawing/2015/06/chart">
            <c:ext xmlns:c16="http://schemas.microsoft.com/office/drawing/2014/chart" uri="{C3380CC4-5D6E-409C-BE32-E72D297353CC}">
              <c16:uniqueId val="{00000002-818A-4335-9727-7C1DAA55E69C}"/>
            </c:ext>
          </c:extLst>
        </c:ser>
        <c:dLbls>
          <c:showLegendKey val="0"/>
          <c:showVal val="0"/>
          <c:showCatName val="0"/>
          <c:showSerName val="0"/>
          <c:showPercent val="0"/>
          <c:showBubbleSize val="0"/>
        </c:dLbls>
        <c:smooth val="0"/>
        <c:axId val="1063218304"/>
        <c:axId val="1063226536"/>
      </c:lineChart>
      <c:catAx>
        <c:axId val="10632183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3226536"/>
        <c:crosses val="autoZero"/>
        <c:auto val="1"/>
        <c:lblAlgn val="ctr"/>
        <c:lblOffset val="100"/>
        <c:noMultiLvlLbl val="0"/>
      </c:catAx>
      <c:valAx>
        <c:axId val="1063226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32183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Schedules'!$B$124</c:f>
          <c:strCache>
            <c:ptCount val="1"/>
            <c:pt idx="0">
              <c:v>Domestic Hot Water - Laundry</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Schedules'!$D$124</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Schedules'!$E$124:$AB$124</c:f>
              <c:numCache>
                <c:formatCode>0.00</c:formatCode>
                <c:ptCount val="24"/>
                <c:pt idx="0">
                  <c:v>0</c:v>
                </c:pt>
                <c:pt idx="1">
                  <c:v>0</c:v>
                </c:pt>
                <c:pt idx="2">
                  <c:v>0</c:v>
                </c:pt>
                <c:pt idx="3">
                  <c:v>0</c:v>
                </c:pt>
                <c:pt idx="4">
                  <c:v>0</c:v>
                </c:pt>
                <c:pt idx="5">
                  <c:v>0</c:v>
                </c:pt>
                <c:pt idx="6">
                  <c:v>0</c:v>
                </c:pt>
                <c:pt idx="7">
                  <c:v>0</c:v>
                </c:pt>
                <c:pt idx="8">
                  <c:v>1</c:v>
                </c:pt>
                <c:pt idx="9">
                  <c:v>1</c:v>
                </c:pt>
                <c:pt idx="10">
                  <c:v>1</c:v>
                </c:pt>
                <c:pt idx="11">
                  <c:v>1</c:v>
                </c:pt>
                <c:pt idx="12">
                  <c:v>1</c:v>
                </c:pt>
                <c:pt idx="13">
                  <c:v>1</c:v>
                </c:pt>
                <c:pt idx="14">
                  <c:v>1</c:v>
                </c:pt>
                <c:pt idx="15">
                  <c:v>1</c:v>
                </c:pt>
                <c:pt idx="16">
                  <c:v>0</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C012-4BEE-B8D8-16E45238C603}"/>
            </c:ext>
          </c:extLst>
        </c:ser>
        <c:ser>
          <c:idx val="1"/>
          <c:order val="1"/>
          <c:tx>
            <c:strRef>
              <c:f>'1950-1980 Schedules'!$D$125</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Schedules'!$E$125:$AB$125</c:f>
              <c:numCache>
                <c:formatCode>0.00</c:formatCode>
                <c:ptCount val="24"/>
                <c:pt idx="0">
                  <c:v>0</c:v>
                </c:pt>
                <c:pt idx="1">
                  <c:v>0</c:v>
                </c:pt>
                <c:pt idx="2">
                  <c:v>0</c:v>
                </c:pt>
                <c:pt idx="3">
                  <c:v>0</c:v>
                </c:pt>
                <c:pt idx="4">
                  <c:v>0</c:v>
                </c:pt>
                <c:pt idx="5">
                  <c:v>0</c:v>
                </c:pt>
                <c:pt idx="6">
                  <c:v>0</c:v>
                </c:pt>
                <c:pt idx="7">
                  <c:v>0</c:v>
                </c:pt>
                <c:pt idx="8">
                  <c:v>1</c:v>
                </c:pt>
                <c:pt idx="9">
                  <c:v>1</c:v>
                </c:pt>
                <c:pt idx="10">
                  <c:v>1</c:v>
                </c:pt>
                <c:pt idx="11">
                  <c:v>1</c:v>
                </c:pt>
                <c:pt idx="12">
                  <c:v>1</c:v>
                </c:pt>
                <c:pt idx="13">
                  <c:v>1</c:v>
                </c:pt>
                <c:pt idx="14">
                  <c:v>1</c:v>
                </c:pt>
                <c:pt idx="15">
                  <c:v>1</c:v>
                </c:pt>
                <c:pt idx="16">
                  <c:v>0</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C012-4BEE-B8D8-16E45238C603}"/>
            </c:ext>
          </c:extLst>
        </c:ser>
        <c:ser>
          <c:idx val="2"/>
          <c:order val="2"/>
          <c:tx>
            <c:strRef>
              <c:f>'1950-1980 Schedules'!$D$126</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Schedules'!$E$126:$AB$126</c:f>
              <c:numCache>
                <c:formatCode>0.00</c:formatCode>
                <c:ptCount val="24"/>
                <c:pt idx="0">
                  <c:v>0</c:v>
                </c:pt>
                <c:pt idx="1">
                  <c:v>0</c:v>
                </c:pt>
                <c:pt idx="2">
                  <c:v>0</c:v>
                </c:pt>
                <c:pt idx="3">
                  <c:v>0</c:v>
                </c:pt>
                <c:pt idx="4">
                  <c:v>0</c:v>
                </c:pt>
                <c:pt idx="5">
                  <c:v>0</c:v>
                </c:pt>
                <c:pt idx="6">
                  <c:v>0</c:v>
                </c:pt>
                <c:pt idx="7">
                  <c:v>0</c:v>
                </c:pt>
                <c:pt idx="8">
                  <c:v>1</c:v>
                </c:pt>
                <c:pt idx="9">
                  <c:v>1</c:v>
                </c:pt>
                <c:pt idx="10">
                  <c:v>1</c:v>
                </c:pt>
                <c:pt idx="11">
                  <c:v>1</c:v>
                </c:pt>
                <c:pt idx="12">
                  <c:v>1</c:v>
                </c:pt>
                <c:pt idx="13">
                  <c:v>1</c:v>
                </c:pt>
                <c:pt idx="14">
                  <c:v>1</c:v>
                </c:pt>
                <c:pt idx="15">
                  <c:v>1</c:v>
                </c:pt>
                <c:pt idx="16">
                  <c:v>0</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C012-4BEE-B8D8-16E45238C603}"/>
            </c:ext>
          </c:extLst>
        </c:ser>
        <c:dLbls>
          <c:showLegendKey val="0"/>
          <c:showVal val="0"/>
          <c:showCatName val="0"/>
          <c:showSerName val="0"/>
          <c:showPercent val="0"/>
          <c:showBubbleSize val="0"/>
        </c:dLbls>
        <c:smooth val="0"/>
        <c:axId val="1063224184"/>
        <c:axId val="1063224576"/>
      </c:lineChart>
      <c:catAx>
        <c:axId val="10632241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3224576"/>
        <c:crosses val="autoZero"/>
        <c:auto val="1"/>
        <c:lblAlgn val="ctr"/>
        <c:lblOffset val="100"/>
        <c:noMultiLvlLbl val="0"/>
      </c:catAx>
      <c:valAx>
        <c:axId val="10632245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32241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Schedules'!$D$127</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9BFA-40B1-BC70-7C0893EEFAA5}"/>
            </c:ext>
          </c:extLst>
        </c:ser>
        <c:ser>
          <c:idx val="1"/>
          <c:order val="1"/>
          <c:tx>
            <c:strRef>
              <c:f>'1950-1980 Schedules'!$D$128</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9BFA-40B1-BC70-7C0893EEFAA5}"/>
            </c:ext>
          </c:extLst>
        </c:ser>
        <c:ser>
          <c:idx val="2"/>
          <c:order val="2"/>
          <c:tx>
            <c:strRef>
              <c:f>'1950-1980 Schedules'!$D$129</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9BFA-40B1-BC70-7C0893EEFAA5}"/>
            </c:ext>
          </c:extLst>
        </c:ser>
        <c:dLbls>
          <c:showLegendKey val="0"/>
          <c:showVal val="0"/>
          <c:showCatName val="0"/>
          <c:showSerName val="0"/>
          <c:showPercent val="0"/>
          <c:showBubbleSize val="0"/>
        </c:dLbls>
        <c:smooth val="0"/>
        <c:axId val="1063227712"/>
        <c:axId val="1063228496"/>
      </c:lineChart>
      <c:catAx>
        <c:axId val="10632277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3228496"/>
        <c:crosses val="autoZero"/>
        <c:auto val="1"/>
        <c:lblAlgn val="ctr"/>
        <c:lblOffset val="100"/>
        <c:noMultiLvlLbl val="0"/>
      </c:catAx>
      <c:valAx>
        <c:axId val="10632284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32277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Schedules'!$B$13</c:f>
          <c:strCache>
            <c:ptCount val="1"/>
            <c:pt idx="0">
              <c:v>Occupancy - Guest Rooms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Schedules'!$D$13</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Schedules'!$E$13:$AB$13</c:f>
              <c:numCache>
                <c:formatCode>0.00</c:formatCode>
                <c:ptCount val="24"/>
                <c:pt idx="0">
                  <c:v>0.65</c:v>
                </c:pt>
                <c:pt idx="1">
                  <c:v>0.65</c:v>
                </c:pt>
                <c:pt idx="2">
                  <c:v>0.65</c:v>
                </c:pt>
                <c:pt idx="3">
                  <c:v>0.65</c:v>
                </c:pt>
                <c:pt idx="4">
                  <c:v>0.65</c:v>
                </c:pt>
                <c:pt idx="5">
                  <c:v>0.65</c:v>
                </c:pt>
                <c:pt idx="6">
                  <c:v>0.5</c:v>
                </c:pt>
                <c:pt idx="7">
                  <c:v>0.28000000000000003</c:v>
                </c:pt>
                <c:pt idx="8">
                  <c:v>0.28000000000000003</c:v>
                </c:pt>
                <c:pt idx="9">
                  <c:v>0.13</c:v>
                </c:pt>
                <c:pt idx="10">
                  <c:v>0.13</c:v>
                </c:pt>
                <c:pt idx="11">
                  <c:v>0.13</c:v>
                </c:pt>
                <c:pt idx="12">
                  <c:v>0.13</c:v>
                </c:pt>
                <c:pt idx="13">
                  <c:v>0.13</c:v>
                </c:pt>
                <c:pt idx="14">
                  <c:v>0.13</c:v>
                </c:pt>
                <c:pt idx="15">
                  <c:v>0.2</c:v>
                </c:pt>
                <c:pt idx="16">
                  <c:v>0.35</c:v>
                </c:pt>
                <c:pt idx="17">
                  <c:v>0.35</c:v>
                </c:pt>
                <c:pt idx="18">
                  <c:v>0.35</c:v>
                </c:pt>
                <c:pt idx="19">
                  <c:v>0.5</c:v>
                </c:pt>
                <c:pt idx="20">
                  <c:v>0.5</c:v>
                </c:pt>
                <c:pt idx="21">
                  <c:v>0.57999999999999996</c:v>
                </c:pt>
                <c:pt idx="22">
                  <c:v>0.65</c:v>
                </c:pt>
                <c:pt idx="23">
                  <c:v>0.65</c:v>
                </c:pt>
              </c:numCache>
            </c:numRef>
          </c:val>
          <c:smooth val="0"/>
          <c:extLst xmlns:c16r2="http://schemas.microsoft.com/office/drawing/2015/06/chart">
            <c:ext xmlns:c16="http://schemas.microsoft.com/office/drawing/2014/chart" uri="{C3380CC4-5D6E-409C-BE32-E72D297353CC}">
              <c16:uniqueId val="{00000000-30B3-4E4A-BBB2-ADD9FCCBF1C7}"/>
            </c:ext>
          </c:extLst>
        </c:ser>
        <c:ser>
          <c:idx val="1"/>
          <c:order val="1"/>
          <c:tx>
            <c:strRef>
              <c:f>'1950-1980 Schedules'!$D$14</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Schedules'!$E$14:$AB$14</c:f>
              <c:numCache>
                <c:formatCode>0.00</c:formatCode>
                <c:ptCount val="24"/>
                <c:pt idx="0">
                  <c:v>0.65</c:v>
                </c:pt>
                <c:pt idx="1">
                  <c:v>0.65</c:v>
                </c:pt>
                <c:pt idx="2">
                  <c:v>0.65</c:v>
                </c:pt>
                <c:pt idx="3">
                  <c:v>0.65</c:v>
                </c:pt>
                <c:pt idx="4">
                  <c:v>0.65</c:v>
                </c:pt>
                <c:pt idx="5">
                  <c:v>0.65</c:v>
                </c:pt>
                <c:pt idx="6">
                  <c:v>0.5</c:v>
                </c:pt>
                <c:pt idx="7">
                  <c:v>0.34</c:v>
                </c:pt>
                <c:pt idx="8">
                  <c:v>0.34</c:v>
                </c:pt>
                <c:pt idx="9">
                  <c:v>0.2</c:v>
                </c:pt>
                <c:pt idx="10">
                  <c:v>0.2</c:v>
                </c:pt>
                <c:pt idx="11">
                  <c:v>0.2</c:v>
                </c:pt>
                <c:pt idx="12">
                  <c:v>0.2</c:v>
                </c:pt>
                <c:pt idx="13">
                  <c:v>0.2</c:v>
                </c:pt>
                <c:pt idx="14">
                  <c:v>0.2</c:v>
                </c:pt>
                <c:pt idx="15">
                  <c:v>0.2</c:v>
                </c:pt>
                <c:pt idx="16">
                  <c:v>0.2</c:v>
                </c:pt>
                <c:pt idx="17">
                  <c:v>0.34</c:v>
                </c:pt>
                <c:pt idx="18">
                  <c:v>0.35</c:v>
                </c:pt>
                <c:pt idx="19">
                  <c:v>0.65</c:v>
                </c:pt>
                <c:pt idx="20">
                  <c:v>0.65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1-30B3-4E4A-BBB2-ADD9FCCBF1C7}"/>
            </c:ext>
          </c:extLst>
        </c:ser>
        <c:ser>
          <c:idx val="2"/>
          <c:order val="2"/>
          <c:tx>
            <c:strRef>
              <c:f>'1950-1980 Schedules'!$D$15</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Schedules'!$E$15:$AB$15</c:f>
              <c:numCache>
                <c:formatCode>0.00</c:formatCode>
                <c:ptCount val="24"/>
                <c:pt idx="0">
                  <c:v>0.65</c:v>
                </c:pt>
                <c:pt idx="1">
                  <c:v>0.65</c:v>
                </c:pt>
                <c:pt idx="2">
                  <c:v>0.65</c:v>
                </c:pt>
                <c:pt idx="3">
                  <c:v>0.65</c:v>
                </c:pt>
                <c:pt idx="4">
                  <c:v>0.65</c:v>
                </c:pt>
                <c:pt idx="5">
                  <c:v>0.65</c:v>
                </c:pt>
                <c:pt idx="6">
                  <c:v>0.5</c:v>
                </c:pt>
                <c:pt idx="7">
                  <c:v>0.34</c:v>
                </c:pt>
                <c:pt idx="8">
                  <c:v>0.34</c:v>
                </c:pt>
                <c:pt idx="9">
                  <c:v>0.2</c:v>
                </c:pt>
                <c:pt idx="10">
                  <c:v>0.2</c:v>
                </c:pt>
                <c:pt idx="11">
                  <c:v>0.2</c:v>
                </c:pt>
                <c:pt idx="12">
                  <c:v>0.2</c:v>
                </c:pt>
                <c:pt idx="13">
                  <c:v>0.2</c:v>
                </c:pt>
                <c:pt idx="14">
                  <c:v>0.2</c:v>
                </c:pt>
                <c:pt idx="15">
                  <c:v>0.2</c:v>
                </c:pt>
                <c:pt idx="16">
                  <c:v>0.2</c:v>
                </c:pt>
                <c:pt idx="17">
                  <c:v>0.34</c:v>
                </c:pt>
                <c:pt idx="18">
                  <c:v>0.35</c:v>
                </c:pt>
                <c:pt idx="19">
                  <c:v>0.65</c:v>
                </c:pt>
                <c:pt idx="20">
                  <c:v>0.65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2-30B3-4E4A-BBB2-ADD9FCCBF1C7}"/>
            </c:ext>
          </c:extLst>
        </c:ser>
        <c:dLbls>
          <c:showLegendKey val="0"/>
          <c:showVal val="0"/>
          <c:showCatName val="0"/>
          <c:showSerName val="0"/>
          <c:showPercent val="0"/>
          <c:showBubbleSize val="0"/>
        </c:dLbls>
        <c:smooth val="0"/>
        <c:axId val="489600104"/>
        <c:axId val="489591872"/>
      </c:lineChart>
      <c:catAx>
        <c:axId val="4896001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89591872"/>
        <c:crosses val="autoZero"/>
        <c:auto val="1"/>
        <c:lblAlgn val="ctr"/>
        <c:lblOffset val="100"/>
        <c:noMultiLvlLbl val="0"/>
      </c:catAx>
      <c:valAx>
        <c:axId val="4895918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896001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Schedules'!$D$130</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144E-4AA9-8DED-64D5D53DC87E}"/>
            </c:ext>
          </c:extLst>
        </c:ser>
        <c:ser>
          <c:idx val="1"/>
          <c:order val="1"/>
          <c:tx>
            <c:strRef>
              <c:f>'1950-1980 Schedules'!$D$131</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144E-4AA9-8DED-64D5D53DC87E}"/>
            </c:ext>
          </c:extLst>
        </c:ser>
        <c:ser>
          <c:idx val="2"/>
          <c:order val="2"/>
          <c:tx>
            <c:strRef>
              <c:f>'1950-1980 Schedules'!$D$132</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144E-4AA9-8DED-64D5D53DC87E}"/>
            </c:ext>
          </c:extLst>
        </c:ser>
        <c:dLbls>
          <c:showLegendKey val="0"/>
          <c:showVal val="0"/>
          <c:showCatName val="0"/>
          <c:showSerName val="0"/>
          <c:showPercent val="0"/>
          <c:showBubbleSize val="0"/>
        </c:dLbls>
        <c:smooth val="0"/>
        <c:axId val="919141760"/>
        <c:axId val="919142152"/>
      </c:lineChart>
      <c:catAx>
        <c:axId val="9191417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9142152"/>
        <c:crosses val="autoZero"/>
        <c:auto val="1"/>
        <c:lblAlgn val="ctr"/>
        <c:lblOffset val="100"/>
        <c:noMultiLvlLbl val="0"/>
      </c:catAx>
      <c:valAx>
        <c:axId val="919142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91417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Schedules'!$B$153</c:f>
          <c:strCache>
            <c:ptCount val="1"/>
            <c:pt idx="0">
              <c:v>Process Loads - Elevators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Schedules'!$D$153</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Schedules'!$E$153:$AB$153</c:f>
              <c:numCache>
                <c:formatCode>0.00</c:formatCode>
                <c:ptCount val="24"/>
                <c:pt idx="0">
                  <c:v>0.3</c:v>
                </c:pt>
                <c:pt idx="1">
                  <c:v>0.25</c:v>
                </c:pt>
                <c:pt idx="2">
                  <c:v>0.2</c:v>
                </c:pt>
                <c:pt idx="3">
                  <c:v>0.2</c:v>
                </c:pt>
                <c:pt idx="4">
                  <c:v>0.2</c:v>
                </c:pt>
                <c:pt idx="5">
                  <c:v>0.3</c:v>
                </c:pt>
                <c:pt idx="6">
                  <c:v>0.5</c:v>
                </c:pt>
                <c:pt idx="7">
                  <c:v>0.6</c:v>
                </c:pt>
                <c:pt idx="8">
                  <c:v>0.5</c:v>
                </c:pt>
                <c:pt idx="9">
                  <c:v>0.5</c:v>
                </c:pt>
                <c:pt idx="10">
                  <c:v>0.35</c:v>
                </c:pt>
                <c:pt idx="11">
                  <c:v>0.35</c:v>
                </c:pt>
                <c:pt idx="12">
                  <c:v>0.35</c:v>
                </c:pt>
                <c:pt idx="13">
                  <c:v>0.35</c:v>
                </c:pt>
                <c:pt idx="14">
                  <c:v>0.35</c:v>
                </c:pt>
                <c:pt idx="15">
                  <c:v>0.35</c:v>
                </c:pt>
                <c:pt idx="16">
                  <c:v>0.35</c:v>
                </c:pt>
                <c:pt idx="17">
                  <c:v>0.35</c:v>
                </c:pt>
                <c:pt idx="18">
                  <c:v>0.7</c:v>
                </c:pt>
                <c:pt idx="19">
                  <c:v>0.9</c:v>
                </c:pt>
                <c:pt idx="20">
                  <c:v>0.95</c:v>
                </c:pt>
                <c:pt idx="21">
                  <c:v>0.9</c:v>
                </c:pt>
                <c:pt idx="22">
                  <c:v>0.7</c:v>
                </c:pt>
                <c:pt idx="23">
                  <c:v>0.4</c:v>
                </c:pt>
              </c:numCache>
            </c:numRef>
          </c:val>
          <c:smooth val="0"/>
          <c:extLst xmlns:c16r2="http://schemas.microsoft.com/office/drawing/2015/06/chart">
            <c:ext xmlns:c16="http://schemas.microsoft.com/office/drawing/2014/chart" uri="{C3380CC4-5D6E-409C-BE32-E72D297353CC}">
              <c16:uniqueId val="{00000000-BBF9-48C7-A385-3F9B61F89BD3}"/>
            </c:ext>
          </c:extLst>
        </c:ser>
        <c:ser>
          <c:idx val="1"/>
          <c:order val="1"/>
          <c:tx>
            <c:strRef>
              <c:f>'1950-1980 Schedules'!$D$154</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Schedules'!$E$154:$AB$154</c:f>
              <c:numCache>
                <c:formatCode>0.00</c:formatCode>
                <c:ptCount val="24"/>
                <c:pt idx="0">
                  <c:v>0.3</c:v>
                </c:pt>
                <c:pt idx="1">
                  <c:v>0.3</c:v>
                </c:pt>
                <c:pt idx="2">
                  <c:v>0.2</c:v>
                </c:pt>
                <c:pt idx="3">
                  <c:v>0.2</c:v>
                </c:pt>
                <c:pt idx="4">
                  <c:v>0.2</c:v>
                </c:pt>
                <c:pt idx="5">
                  <c:v>0.2</c:v>
                </c:pt>
                <c:pt idx="6">
                  <c:v>0.4</c:v>
                </c:pt>
                <c:pt idx="7">
                  <c:v>0.4</c:v>
                </c:pt>
                <c:pt idx="8">
                  <c:v>0.5</c:v>
                </c:pt>
                <c:pt idx="9">
                  <c:v>0.5</c:v>
                </c:pt>
                <c:pt idx="10">
                  <c:v>0.4</c:v>
                </c:pt>
                <c:pt idx="11">
                  <c:v>0.35</c:v>
                </c:pt>
                <c:pt idx="12">
                  <c:v>0.35</c:v>
                </c:pt>
                <c:pt idx="13">
                  <c:v>0.35</c:v>
                </c:pt>
                <c:pt idx="14">
                  <c:v>0.35</c:v>
                </c:pt>
                <c:pt idx="15">
                  <c:v>0.35</c:v>
                </c:pt>
                <c:pt idx="16">
                  <c:v>0.35</c:v>
                </c:pt>
                <c:pt idx="17">
                  <c:v>0.35</c:v>
                </c:pt>
                <c:pt idx="18">
                  <c:v>0.7</c:v>
                </c:pt>
                <c:pt idx="19">
                  <c:v>0.8</c:v>
                </c:pt>
                <c:pt idx="20">
                  <c:v>0.8</c:v>
                </c:pt>
                <c:pt idx="21">
                  <c:v>0.8</c:v>
                </c:pt>
                <c:pt idx="22">
                  <c:v>0.7</c:v>
                </c:pt>
                <c:pt idx="23">
                  <c:v>0.4</c:v>
                </c:pt>
              </c:numCache>
            </c:numRef>
          </c:val>
          <c:smooth val="0"/>
          <c:extLst xmlns:c16r2="http://schemas.microsoft.com/office/drawing/2015/06/chart">
            <c:ext xmlns:c16="http://schemas.microsoft.com/office/drawing/2014/chart" uri="{C3380CC4-5D6E-409C-BE32-E72D297353CC}">
              <c16:uniqueId val="{00000001-BBF9-48C7-A385-3F9B61F89BD3}"/>
            </c:ext>
          </c:extLst>
        </c:ser>
        <c:ser>
          <c:idx val="2"/>
          <c:order val="2"/>
          <c:tx>
            <c:strRef>
              <c:f>'1950-1980 Schedules'!$D$155</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Schedules'!$E$155:$AB$155</c:f>
              <c:numCache>
                <c:formatCode>0.00</c:formatCode>
                <c:ptCount val="24"/>
                <c:pt idx="0">
                  <c:v>0.4</c:v>
                </c:pt>
                <c:pt idx="1">
                  <c:v>0.4</c:v>
                </c:pt>
                <c:pt idx="2">
                  <c:v>0.3</c:v>
                </c:pt>
                <c:pt idx="3">
                  <c:v>0.3</c:v>
                </c:pt>
                <c:pt idx="4">
                  <c:v>0.3</c:v>
                </c:pt>
                <c:pt idx="5">
                  <c:v>0.3</c:v>
                </c:pt>
                <c:pt idx="6">
                  <c:v>0.4</c:v>
                </c:pt>
                <c:pt idx="7">
                  <c:v>0.5</c:v>
                </c:pt>
                <c:pt idx="8">
                  <c:v>0.5</c:v>
                </c:pt>
                <c:pt idx="9">
                  <c:v>0.4</c:v>
                </c:pt>
                <c:pt idx="10">
                  <c:v>0.4</c:v>
                </c:pt>
                <c:pt idx="11">
                  <c:v>0.4</c:v>
                </c:pt>
                <c:pt idx="12">
                  <c:v>0.4</c:v>
                </c:pt>
                <c:pt idx="13">
                  <c:v>0.3</c:v>
                </c:pt>
                <c:pt idx="14">
                  <c:v>0.3</c:v>
                </c:pt>
                <c:pt idx="15">
                  <c:v>0.3</c:v>
                </c:pt>
                <c:pt idx="16">
                  <c:v>0.3</c:v>
                </c:pt>
                <c:pt idx="17">
                  <c:v>0.3</c:v>
                </c:pt>
                <c:pt idx="18">
                  <c:v>0.6</c:v>
                </c:pt>
                <c:pt idx="19">
                  <c:v>0.8</c:v>
                </c:pt>
                <c:pt idx="20">
                  <c:v>0.9</c:v>
                </c:pt>
                <c:pt idx="21">
                  <c:v>0.7</c:v>
                </c:pt>
                <c:pt idx="22">
                  <c:v>0.6</c:v>
                </c:pt>
                <c:pt idx="23">
                  <c:v>0.4</c:v>
                </c:pt>
              </c:numCache>
            </c:numRef>
          </c:val>
          <c:smooth val="0"/>
          <c:extLst xmlns:c16r2="http://schemas.microsoft.com/office/drawing/2015/06/chart">
            <c:ext xmlns:c16="http://schemas.microsoft.com/office/drawing/2014/chart" uri="{C3380CC4-5D6E-409C-BE32-E72D297353CC}">
              <c16:uniqueId val="{00000002-BBF9-48C7-A385-3F9B61F89BD3}"/>
            </c:ext>
          </c:extLst>
        </c:ser>
        <c:dLbls>
          <c:showLegendKey val="0"/>
          <c:showVal val="0"/>
          <c:showCatName val="0"/>
          <c:showSerName val="0"/>
          <c:showPercent val="0"/>
          <c:showBubbleSize val="0"/>
        </c:dLbls>
        <c:smooth val="0"/>
        <c:axId val="919133136"/>
        <c:axId val="919143720"/>
      </c:lineChart>
      <c:catAx>
        <c:axId val="9191331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9143720"/>
        <c:crosses val="autoZero"/>
        <c:auto val="1"/>
        <c:lblAlgn val="ctr"/>
        <c:lblOffset val="100"/>
        <c:noMultiLvlLbl val="0"/>
      </c:catAx>
      <c:valAx>
        <c:axId val="9191437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91331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Schedules'!$B$156</c:f>
          <c:strCache>
            <c:ptCount val="1"/>
            <c:pt idx="0">
              <c:v>Process Loads - Kitchen Exhaust Fan</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Schedules'!$D$156</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Schedules'!$E$156:$AB$156</c:f>
              <c:numCache>
                <c:formatCode>0.00</c:formatCode>
                <c:ptCount val="24"/>
                <c:pt idx="0">
                  <c:v>0</c:v>
                </c:pt>
                <c:pt idx="1">
                  <c:v>0</c:v>
                </c:pt>
                <c:pt idx="2">
                  <c:v>0</c:v>
                </c:pt>
                <c:pt idx="3">
                  <c:v>0</c:v>
                </c:pt>
                <c:pt idx="4">
                  <c:v>0</c:v>
                </c:pt>
                <c:pt idx="5">
                  <c:v>0</c:v>
                </c:pt>
                <c:pt idx="6">
                  <c:v>0</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F838-4288-97C4-21A39EA28C84}"/>
            </c:ext>
          </c:extLst>
        </c:ser>
        <c:ser>
          <c:idx val="1"/>
          <c:order val="1"/>
          <c:tx>
            <c:strRef>
              <c:f>'1950-1980 Schedules'!$D$157</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Schedules'!$E$157:$AB$157</c:f>
              <c:numCache>
                <c:formatCode>0.00</c:formatCode>
                <c:ptCount val="24"/>
                <c:pt idx="0">
                  <c:v>0</c:v>
                </c:pt>
                <c:pt idx="1">
                  <c:v>0</c:v>
                </c:pt>
                <c:pt idx="2">
                  <c:v>0</c:v>
                </c:pt>
                <c:pt idx="3">
                  <c:v>0</c:v>
                </c:pt>
                <c:pt idx="4">
                  <c:v>0</c:v>
                </c:pt>
                <c:pt idx="5">
                  <c:v>0</c:v>
                </c:pt>
                <c:pt idx="6">
                  <c:v>0</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F838-4288-97C4-21A39EA28C84}"/>
            </c:ext>
          </c:extLst>
        </c:ser>
        <c:ser>
          <c:idx val="2"/>
          <c:order val="2"/>
          <c:tx>
            <c:strRef>
              <c:f>'1950-1980 Schedules'!$D$158</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Schedules'!$E$158:$AB$158</c:f>
              <c:numCache>
                <c:formatCode>0.00</c:formatCode>
                <c:ptCount val="24"/>
                <c:pt idx="0">
                  <c:v>0</c:v>
                </c:pt>
                <c:pt idx="1">
                  <c:v>0</c:v>
                </c:pt>
                <c:pt idx="2">
                  <c:v>0</c:v>
                </c:pt>
                <c:pt idx="3">
                  <c:v>0</c:v>
                </c:pt>
                <c:pt idx="4">
                  <c:v>0</c:v>
                </c:pt>
                <c:pt idx="5">
                  <c:v>0</c:v>
                </c:pt>
                <c:pt idx="6">
                  <c:v>0</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F838-4288-97C4-21A39EA28C84}"/>
            </c:ext>
          </c:extLst>
        </c:ser>
        <c:dLbls>
          <c:showLegendKey val="0"/>
          <c:showVal val="0"/>
          <c:showCatName val="0"/>
          <c:showSerName val="0"/>
          <c:showPercent val="0"/>
          <c:showBubbleSize val="0"/>
        </c:dLbls>
        <c:smooth val="0"/>
        <c:axId val="919145680"/>
        <c:axId val="919145288"/>
      </c:lineChart>
      <c:catAx>
        <c:axId val="9191456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9145288"/>
        <c:crosses val="autoZero"/>
        <c:auto val="1"/>
        <c:lblAlgn val="ctr"/>
        <c:lblOffset val="100"/>
        <c:noMultiLvlLbl val="0"/>
      </c:catAx>
      <c:valAx>
        <c:axId val="9191452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91456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Schedules'!$D$159</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0020-4AE0-83DC-F6D2E5EFAB2F}"/>
            </c:ext>
          </c:extLst>
        </c:ser>
        <c:ser>
          <c:idx val="1"/>
          <c:order val="1"/>
          <c:tx>
            <c:strRef>
              <c:f>'1950-1980 Schedules'!$D$160</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0020-4AE0-83DC-F6D2E5EFAB2F}"/>
            </c:ext>
          </c:extLst>
        </c:ser>
        <c:ser>
          <c:idx val="2"/>
          <c:order val="2"/>
          <c:tx>
            <c:strRef>
              <c:f>'1950-1980 Schedules'!$D$161</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0020-4AE0-83DC-F6D2E5EFAB2F}"/>
            </c:ext>
          </c:extLst>
        </c:ser>
        <c:dLbls>
          <c:showLegendKey val="0"/>
          <c:showVal val="0"/>
          <c:showCatName val="0"/>
          <c:showSerName val="0"/>
          <c:showPercent val="0"/>
          <c:showBubbleSize val="0"/>
        </c:dLbls>
        <c:smooth val="0"/>
        <c:axId val="759778424"/>
        <c:axId val="759779600"/>
      </c:lineChart>
      <c:catAx>
        <c:axId val="7597784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779600"/>
        <c:crosses val="autoZero"/>
        <c:auto val="1"/>
        <c:lblAlgn val="ctr"/>
        <c:lblOffset val="100"/>
        <c:noMultiLvlLbl val="0"/>
      </c:catAx>
      <c:valAx>
        <c:axId val="7597796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7784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Schedules'!$D$162</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132D-47E0-A460-054C7E2B27F7}"/>
            </c:ext>
          </c:extLst>
        </c:ser>
        <c:ser>
          <c:idx val="1"/>
          <c:order val="1"/>
          <c:tx>
            <c:strRef>
              <c:f>'1950-1980 Schedules'!$D$163</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132D-47E0-A460-054C7E2B27F7}"/>
            </c:ext>
          </c:extLst>
        </c:ser>
        <c:ser>
          <c:idx val="2"/>
          <c:order val="2"/>
          <c:tx>
            <c:strRef>
              <c:f>'1950-1980 Schedules'!$D$164</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132D-47E0-A460-054C7E2B27F7}"/>
            </c:ext>
          </c:extLst>
        </c:ser>
        <c:dLbls>
          <c:showLegendKey val="0"/>
          <c:showVal val="0"/>
          <c:showCatName val="0"/>
          <c:showSerName val="0"/>
          <c:showPercent val="0"/>
          <c:showBubbleSize val="0"/>
        </c:dLbls>
        <c:smooth val="0"/>
        <c:axId val="759784304"/>
        <c:axId val="759784696"/>
      </c:lineChart>
      <c:catAx>
        <c:axId val="7597843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784696"/>
        <c:crosses val="autoZero"/>
        <c:auto val="1"/>
        <c:lblAlgn val="ctr"/>
        <c:lblOffset val="100"/>
        <c:noMultiLvlLbl val="0"/>
      </c:catAx>
      <c:valAx>
        <c:axId val="7597846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7843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Schedules'!$D$165</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7043-4ADD-9B09-6BC9557DF7DF}"/>
            </c:ext>
          </c:extLst>
        </c:ser>
        <c:ser>
          <c:idx val="1"/>
          <c:order val="1"/>
          <c:tx>
            <c:strRef>
              <c:f>'1950-1980 Schedules'!$D$166</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7043-4ADD-9B09-6BC9557DF7DF}"/>
            </c:ext>
          </c:extLst>
        </c:ser>
        <c:ser>
          <c:idx val="2"/>
          <c:order val="2"/>
          <c:tx>
            <c:strRef>
              <c:f>'1950-1980 Schedules'!$D$167</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7043-4ADD-9B09-6BC9557DF7DF}"/>
            </c:ext>
          </c:extLst>
        </c:ser>
        <c:dLbls>
          <c:showLegendKey val="0"/>
          <c:showVal val="0"/>
          <c:showCatName val="0"/>
          <c:showSerName val="0"/>
          <c:showPercent val="0"/>
          <c:showBubbleSize val="0"/>
        </c:dLbls>
        <c:smooth val="0"/>
        <c:axId val="759786264"/>
        <c:axId val="759779208"/>
      </c:lineChart>
      <c:catAx>
        <c:axId val="7597862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779208"/>
        <c:crosses val="autoZero"/>
        <c:auto val="1"/>
        <c:lblAlgn val="ctr"/>
        <c:lblOffset val="100"/>
        <c:noMultiLvlLbl val="0"/>
      </c:catAx>
      <c:valAx>
        <c:axId val="7597792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7862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Schedules'!$B$95</c:f>
          <c:strCache>
            <c:ptCount val="1"/>
            <c:pt idx="0">
              <c:v>Receptacles - Laundry Gas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Schedules'!$D$92:$AB$92</c:f>
              <c:numCache>
                <c:formatCode>0.00</c:formatCode>
                <c:ptCount val="25"/>
                <c:pt idx="0" formatCode="General">
                  <c:v>0</c:v>
                </c:pt>
                <c:pt idx="1">
                  <c:v>0</c:v>
                </c:pt>
                <c:pt idx="2">
                  <c:v>0</c:v>
                </c:pt>
                <c:pt idx="3">
                  <c:v>0</c:v>
                </c:pt>
                <c:pt idx="4">
                  <c:v>0</c:v>
                </c:pt>
                <c:pt idx="5">
                  <c:v>0</c:v>
                </c:pt>
                <c:pt idx="6">
                  <c:v>0</c:v>
                </c:pt>
                <c:pt idx="7">
                  <c:v>0</c:v>
                </c:pt>
                <c:pt idx="8">
                  <c:v>0</c:v>
                </c:pt>
                <c:pt idx="9">
                  <c:v>1</c:v>
                </c:pt>
                <c:pt idx="10">
                  <c:v>1</c:v>
                </c:pt>
                <c:pt idx="11">
                  <c:v>1</c:v>
                </c:pt>
                <c:pt idx="12">
                  <c:v>1</c:v>
                </c:pt>
                <c:pt idx="13">
                  <c:v>1</c:v>
                </c:pt>
                <c:pt idx="14">
                  <c:v>1</c:v>
                </c:pt>
                <c:pt idx="15">
                  <c:v>1</c:v>
                </c:pt>
                <c:pt idx="16">
                  <c:v>1</c:v>
                </c:pt>
                <c:pt idx="17">
                  <c:v>0</c:v>
                </c:pt>
                <c:pt idx="18">
                  <c:v>0</c:v>
                </c:pt>
                <c:pt idx="19">
                  <c:v>0</c:v>
                </c:pt>
                <c:pt idx="20">
                  <c:v>0</c:v>
                </c:pt>
                <c:pt idx="21">
                  <c:v>0</c:v>
                </c:pt>
                <c:pt idx="22">
                  <c:v>0</c:v>
                </c:pt>
                <c:pt idx="23">
                  <c:v>0</c:v>
                </c:pt>
                <c:pt idx="24">
                  <c:v>0</c:v>
                </c:pt>
              </c:numCache>
            </c:numRef>
          </c:val>
          <c:smooth val="0"/>
          <c:extLst xmlns:c16r2="http://schemas.microsoft.com/office/drawing/2015/06/chart">
            <c:ext xmlns:c16="http://schemas.microsoft.com/office/drawing/2014/chart" uri="{C3380CC4-5D6E-409C-BE32-E72D297353CC}">
              <c16:uniqueId val="{00000000-901E-4F81-8882-083E57CDC5AB}"/>
            </c:ext>
          </c:extLst>
        </c:ser>
        <c:ser>
          <c:idx val="1"/>
          <c:order val="1"/>
          <c:spPr>
            <a:ln w="28575" cap="rnd">
              <a:solidFill>
                <a:srgbClr val="696EB4"/>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Schedules'!$D$93:$AB$93</c:f>
              <c:numCache>
                <c:formatCode>0.00</c:formatCode>
                <c:ptCount val="25"/>
                <c:pt idx="0" formatCode="General">
                  <c:v>0</c:v>
                </c:pt>
                <c:pt idx="1">
                  <c:v>0</c:v>
                </c:pt>
                <c:pt idx="2">
                  <c:v>0</c:v>
                </c:pt>
                <c:pt idx="3">
                  <c:v>0</c:v>
                </c:pt>
                <c:pt idx="4">
                  <c:v>0</c:v>
                </c:pt>
                <c:pt idx="5">
                  <c:v>0</c:v>
                </c:pt>
                <c:pt idx="6">
                  <c:v>0</c:v>
                </c:pt>
                <c:pt idx="7">
                  <c:v>0</c:v>
                </c:pt>
                <c:pt idx="8">
                  <c:v>0</c:v>
                </c:pt>
                <c:pt idx="9">
                  <c:v>1</c:v>
                </c:pt>
                <c:pt idx="10">
                  <c:v>1</c:v>
                </c:pt>
                <c:pt idx="11">
                  <c:v>1</c:v>
                </c:pt>
                <c:pt idx="12">
                  <c:v>1</c:v>
                </c:pt>
                <c:pt idx="13">
                  <c:v>1</c:v>
                </c:pt>
                <c:pt idx="14">
                  <c:v>1</c:v>
                </c:pt>
                <c:pt idx="15">
                  <c:v>1</c:v>
                </c:pt>
                <c:pt idx="16">
                  <c:v>1</c:v>
                </c:pt>
                <c:pt idx="17">
                  <c:v>0</c:v>
                </c:pt>
                <c:pt idx="18">
                  <c:v>0</c:v>
                </c:pt>
                <c:pt idx="19">
                  <c:v>0</c:v>
                </c:pt>
                <c:pt idx="20">
                  <c:v>0</c:v>
                </c:pt>
                <c:pt idx="21">
                  <c:v>0</c:v>
                </c:pt>
                <c:pt idx="22">
                  <c:v>0</c:v>
                </c:pt>
                <c:pt idx="23">
                  <c:v>0</c:v>
                </c:pt>
                <c:pt idx="24">
                  <c:v>0</c:v>
                </c:pt>
              </c:numCache>
            </c:numRef>
          </c:val>
          <c:smooth val="0"/>
          <c:extLst xmlns:c16r2="http://schemas.microsoft.com/office/drawing/2015/06/chart">
            <c:ext xmlns:c16="http://schemas.microsoft.com/office/drawing/2014/chart" uri="{C3380CC4-5D6E-409C-BE32-E72D297353CC}">
              <c16:uniqueId val="{00000001-901E-4F81-8882-083E57CDC5AB}"/>
            </c:ext>
          </c:extLst>
        </c:ser>
        <c:ser>
          <c:idx val="2"/>
          <c:order val="2"/>
          <c:spPr>
            <a:ln w="28575" cap="rnd">
              <a:solidFill>
                <a:srgbClr val="474C8E"/>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Schedules'!$D$94:$AB$94</c:f>
              <c:numCache>
                <c:formatCode>0.00</c:formatCode>
                <c:ptCount val="25"/>
                <c:pt idx="0" formatCode="General">
                  <c:v>0</c:v>
                </c:pt>
                <c:pt idx="1">
                  <c:v>0</c:v>
                </c:pt>
                <c:pt idx="2">
                  <c:v>0</c:v>
                </c:pt>
                <c:pt idx="3">
                  <c:v>0</c:v>
                </c:pt>
                <c:pt idx="4">
                  <c:v>0</c:v>
                </c:pt>
                <c:pt idx="5">
                  <c:v>0</c:v>
                </c:pt>
                <c:pt idx="6">
                  <c:v>0</c:v>
                </c:pt>
                <c:pt idx="7">
                  <c:v>0</c:v>
                </c:pt>
                <c:pt idx="8">
                  <c:v>0</c:v>
                </c:pt>
                <c:pt idx="9">
                  <c:v>1</c:v>
                </c:pt>
                <c:pt idx="10">
                  <c:v>1</c:v>
                </c:pt>
                <c:pt idx="11">
                  <c:v>1</c:v>
                </c:pt>
                <c:pt idx="12">
                  <c:v>1</c:v>
                </c:pt>
                <c:pt idx="13">
                  <c:v>1</c:v>
                </c:pt>
                <c:pt idx="14">
                  <c:v>1</c:v>
                </c:pt>
                <c:pt idx="15">
                  <c:v>1</c:v>
                </c:pt>
                <c:pt idx="16">
                  <c:v>1</c:v>
                </c:pt>
                <c:pt idx="17">
                  <c:v>0</c:v>
                </c:pt>
                <c:pt idx="18">
                  <c:v>0</c:v>
                </c:pt>
                <c:pt idx="19">
                  <c:v>0</c:v>
                </c:pt>
                <c:pt idx="20">
                  <c:v>0</c:v>
                </c:pt>
                <c:pt idx="21">
                  <c:v>0</c:v>
                </c:pt>
                <c:pt idx="22">
                  <c:v>0</c:v>
                </c:pt>
                <c:pt idx="23">
                  <c:v>0</c:v>
                </c:pt>
                <c:pt idx="24">
                  <c:v>0</c:v>
                </c:pt>
              </c:numCache>
            </c:numRef>
          </c:val>
          <c:smooth val="0"/>
          <c:extLst xmlns:c16r2="http://schemas.microsoft.com/office/drawing/2015/06/chart">
            <c:ext xmlns:c16="http://schemas.microsoft.com/office/drawing/2014/chart" uri="{C3380CC4-5D6E-409C-BE32-E72D297353CC}">
              <c16:uniqueId val="{00000002-901E-4F81-8882-083E57CDC5AB}"/>
            </c:ext>
          </c:extLst>
        </c:ser>
        <c:dLbls>
          <c:showLegendKey val="0"/>
          <c:showVal val="0"/>
          <c:showCatName val="0"/>
          <c:showSerName val="0"/>
          <c:showPercent val="0"/>
          <c:showBubbleSize val="0"/>
        </c:dLbls>
        <c:smooth val="0"/>
        <c:axId val="759787440"/>
        <c:axId val="759778032"/>
      </c:lineChart>
      <c:catAx>
        <c:axId val="7597874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778032"/>
        <c:crosses val="autoZero"/>
        <c:auto val="1"/>
        <c:lblAlgn val="ctr"/>
        <c:lblOffset val="100"/>
        <c:noMultiLvlLbl val="0"/>
      </c:catAx>
      <c:valAx>
        <c:axId val="7597780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7874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'1950-1980 Schedules'!$B$10</c:f>
          <c:strCache>
            <c:ptCount val="1"/>
            <c:pt idx="0">
              <c:v>Occupancy - Common Areas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Schedules'!$D$10</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Schedules'!$E$10:$AB$10</c:f>
              <c:numCache>
                <c:formatCode>0.00</c:formatCode>
                <c:ptCount val="24"/>
                <c:pt idx="0">
                  <c:v>0.9</c:v>
                </c:pt>
                <c:pt idx="1">
                  <c:v>0.9</c:v>
                </c:pt>
                <c:pt idx="2">
                  <c:v>0.9</c:v>
                </c:pt>
                <c:pt idx="3">
                  <c:v>0.9</c:v>
                </c:pt>
                <c:pt idx="4">
                  <c:v>0.9</c:v>
                </c:pt>
                <c:pt idx="5">
                  <c:v>0.9</c:v>
                </c:pt>
                <c:pt idx="6">
                  <c:v>0.7</c:v>
                </c:pt>
                <c:pt idx="7">
                  <c:v>0.4</c:v>
                </c:pt>
                <c:pt idx="8">
                  <c:v>0.4</c:v>
                </c:pt>
                <c:pt idx="9">
                  <c:v>0.2</c:v>
                </c:pt>
                <c:pt idx="10">
                  <c:v>0.2</c:v>
                </c:pt>
                <c:pt idx="11">
                  <c:v>0.2</c:v>
                </c:pt>
                <c:pt idx="12">
                  <c:v>0.2</c:v>
                </c:pt>
                <c:pt idx="13">
                  <c:v>0.2</c:v>
                </c:pt>
                <c:pt idx="14">
                  <c:v>0.2</c:v>
                </c:pt>
                <c:pt idx="15">
                  <c:v>0.3</c:v>
                </c:pt>
                <c:pt idx="16">
                  <c:v>0.5</c:v>
                </c:pt>
                <c:pt idx="17">
                  <c:v>0.5</c:v>
                </c:pt>
                <c:pt idx="18">
                  <c:v>0.5</c:v>
                </c:pt>
                <c:pt idx="19">
                  <c:v>0.7</c:v>
                </c:pt>
                <c:pt idx="20">
                  <c:v>0.7</c:v>
                </c:pt>
                <c:pt idx="21">
                  <c:v>0.8</c:v>
                </c:pt>
                <c:pt idx="22">
                  <c:v>0.9</c:v>
                </c:pt>
                <c:pt idx="23">
                  <c:v>0.9</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'1950-1980 Schedules'!$D$11</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Schedules'!$E$11:$AB$11</c:f>
              <c:numCache>
                <c:formatCode>0.00</c:formatCode>
                <c:ptCount val="24"/>
                <c:pt idx="0">
                  <c:v>0.9</c:v>
                </c:pt>
                <c:pt idx="1">
                  <c:v>0.9</c:v>
                </c:pt>
                <c:pt idx="2">
                  <c:v>0.9</c:v>
                </c:pt>
                <c:pt idx="3">
                  <c:v>0.9</c:v>
                </c:pt>
                <c:pt idx="4">
                  <c:v>0.9</c:v>
                </c:pt>
                <c:pt idx="5">
                  <c:v>0.9</c:v>
                </c:pt>
                <c:pt idx="6">
                  <c:v>0.7</c:v>
                </c:pt>
                <c:pt idx="7">
                  <c:v>0.5</c:v>
                </c:pt>
                <c:pt idx="8">
                  <c:v>0.5</c:v>
                </c:pt>
                <c:pt idx="9">
                  <c:v>0.3</c:v>
                </c:pt>
                <c:pt idx="10">
                  <c:v>0.3</c:v>
                </c:pt>
                <c:pt idx="11">
                  <c:v>0.3</c:v>
                </c:pt>
                <c:pt idx="12">
                  <c:v>0.3</c:v>
                </c:pt>
                <c:pt idx="13">
                  <c:v>0.3</c:v>
                </c:pt>
                <c:pt idx="14">
                  <c:v>0.3</c:v>
                </c:pt>
                <c:pt idx="15">
                  <c:v>0.3</c:v>
                </c:pt>
                <c:pt idx="16">
                  <c:v>0.3</c:v>
                </c:pt>
                <c:pt idx="17">
                  <c:v>0.5</c:v>
                </c:pt>
                <c:pt idx="18">
                  <c:v>0.6</c:v>
                </c:pt>
                <c:pt idx="19">
                  <c:v>0.6</c:v>
                </c:pt>
                <c:pt idx="20">
                  <c:v>0.6</c:v>
                </c:pt>
                <c:pt idx="21">
                  <c:v>0.7</c:v>
                </c:pt>
                <c:pt idx="22">
                  <c:v>0.7</c:v>
                </c:pt>
                <c:pt idx="23">
                  <c:v>0.7</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'1950-1980 Schedules'!$D$12</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Schedules'!$E$12:$AB$12</c:f>
              <c:numCache>
                <c:formatCode>0.00</c:formatCode>
                <c:ptCount val="24"/>
                <c:pt idx="0">
                  <c:v>0.7</c:v>
                </c:pt>
                <c:pt idx="1">
                  <c:v>0.7</c:v>
                </c:pt>
                <c:pt idx="2">
                  <c:v>0.7</c:v>
                </c:pt>
                <c:pt idx="3">
                  <c:v>0.7</c:v>
                </c:pt>
                <c:pt idx="4">
                  <c:v>0.7</c:v>
                </c:pt>
                <c:pt idx="5">
                  <c:v>0.7</c:v>
                </c:pt>
                <c:pt idx="6">
                  <c:v>0.7</c:v>
                </c:pt>
                <c:pt idx="7">
                  <c:v>0.7</c:v>
                </c:pt>
                <c:pt idx="8">
                  <c:v>0.5</c:v>
                </c:pt>
                <c:pt idx="9">
                  <c:v>0.5</c:v>
                </c:pt>
                <c:pt idx="10">
                  <c:v>0.5</c:v>
                </c:pt>
                <c:pt idx="11">
                  <c:v>0.3</c:v>
                </c:pt>
                <c:pt idx="12">
                  <c:v>0.3</c:v>
                </c:pt>
                <c:pt idx="13">
                  <c:v>0.2</c:v>
                </c:pt>
                <c:pt idx="14">
                  <c:v>0.2</c:v>
                </c:pt>
                <c:pt idx="15">
                  <c:v>0.2</c:v>
                </c:pt>
                <c:pt idx="16">
                  <c:v>0.3</c:v>
                </c:pt>
                <c:pt idx="17">
                  <c:v>0.4</c:v>
                </c:pt>
                <c:pt idx="18">
                  <c:v>0.4</c:v>
                </c:pt>
                <c:pt idx="19">
                  <c:v>0.6</c:v>
                </c:pt>
                <c:pt idx="20">
                  <c:v>0.6</c:v>
                </c:pt>
                <c:pt idx="21">
                  <c:v>0.8</c:v>
                </c:pt>
                <c:pt idx="22">
                  <c:v>0.8</c:v>
                </c:pt>
                <c:pt idx="23">
                  <c:v>0.8</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759781560"/>
        <c:axId val="759787832"/>
      </c:lineChart>
      <c:catAx>
        <c:axId val="7597815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787832"/>
        <c:crosses val="autoZero"/>
        <c:auto val="1"/>
        <c:lblAlgn val="ctr"/>
        <c:lblOffset val="100"/>
        <c:noMultiLvlLbl val="0"/>
      </c:catAx>
      <c:valAx>
        <c:axId val="7597878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7815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Schedules'!$B$13</c:f>
          <c:strCache>
            <c:ptCount val="1"/>
            <c:pt idx="0">
              <c:v>Occupancy - Guest Rooms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Schedules'!$D$13</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Schedules'!$E$13:$AB$13</c:f>
              <c:numCache>
                <c:formatCode>0.00</c:formatCode>
                <c:ptCount val="24"/>
                <c:pt idx="0">
                  <c:v>0.65</c:v>
                </c:pt>
                <c:pt idx="1">
                  <c:v>0.65</c:v>
                </c:pt>
                <c:pt idx="2">
                  <c:v>0.65</c:v>
                </c:pt>
                <c:pt idx="3">
                  <c:v>0.65</c:v>
                </c:pt>
                <c:pt idx="4">
                  <c:v>0.65</c:v>
                </c:pt>
                <c:pt idx="5">
                  <c:v>0.65</c:v>
                </c:pt>
                <c:pt idx="6">
                  <c:v>0.5</c:v>
                </c:pt>
                <c:pt idx="7">
                  <c:v>0.28000000000000003</c:v>
                </c:pt>
                <c:pt idx="8">
                  <c:v>0.28000000000000003</c:v>
                </c:pt>
                <c:pt idx="9">
                  <c:v>0.13</c:v>
                </c:pt>
                <c:pt idx="10">
                  <c:v>0.13</c:v>
                </c:pt>
                <c:pt idx="11">
                  <c:v>0.13</c:v>
                </c:pt>
                <c:pt idx="12">
                  <c:v>0.13</c:v>
                </c:pt>
                <c:pt idx="13">
                  <c:v>0.13</c:v>
                </c:pt>
                <c:pt idx="14">
                  <c:v>0.13</c:v>
                </c:pt>
                <c:pt idx="15">
                  <c:v>0.2</c:v>
                </c:pt>
                <c:pt idx="16">
                  <c:v>0.35</c:v>
                </c:pt>
                <c:pt idx="17">
                  <c:v>0.35</c:v>
                </c:pt>
                <c:pt idx="18">
                  <c:v>0.35</c:v>
                </c:pt>
                <c:pt idx="19">
                  <c:v>0.5</c:v>
                </c:pt>
                <c:pt idx="20">
                  <c:v>0.5</c:v>
                </c:pt>
                <c:pt idx="21">
                  <c:v>0.57999999999999996</c:v>
                </c:pt>
                <c:pt idx="22">
                  <c:v>0.65</c:v>
                </c:pt>
                <c:pt idx="23">
                  <c:v>0.65</c:v>
                </c:pt>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'1950-1980 Schedules'!$D$14</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Schedules'!$E$14:$AB$14</c:f>
              <c:numCache>
                <c:formatCode>0.00</c:formatCode>
                <c:ptCount val="24"/>
                <c:pt idx="0">
                  <c:v>0.65</c:v>
                </c:pt>
                <c:pt idx="1">
                  <c:v>0.65</c:v>
                </c:pt>
                <c:pt idx="2">
                  <c:v>0.65</c:v>
                </c:pt>
                <c:pt idx="3">
                  <c:v>0.65</c:v>
                </c:pt>
                <c:pt idx="4">
                  <c:v>0.65</c:v>
                </c:pt>
                <c:pt idx="5">
                  <c:v>0.65</c:v>
                </c:pt>
                <c:pt idx="6">
                  <c:v>0.5</c:v>
                </c:pt>
                <c:pt idx="7">
                  <c:v>0.34</c:v>
                </c:pt>
                <c:pt idx="8">
                  <c:v>0.34</c:v>
                </c:pt>
                <c:pt idx="9">
                  <c:v>0.2</c:v>
                </c:pt>
                <c:pt idx="10">
                  <c:v>0.2</c:v>
                </c:pt>
                <c:pt idx="11">
                  <c:v>0.2</c:v>
                </c:pt>
                <c:pt idx="12">
                  <c:v>0.2</c:v>
                </c:pt>
                <c:pt idx="13">
                  <c:v>0.2</c:v>
                </c:pt>
                <c:pt idx="14">
                  <c:v>0.2</c:v>
                </c:pt>
                <c:pt idx="15">
                  <c:v>0.2</c:v>
                </c:pt>
                <c:pt idx="16">
                  <c:v>0.2</c:v>
                </c:pt>
                <c:pt idx="17">
                  <c:v>0.34</c:v>
                </c:pt>
                <c:pt idx="18">
                  <c:v>0.35</c:v>
                </c:pt>
                <c:pt idx="19">
                  <c:v>0.65</c:v>
                </c:pt>
                <c:pt idx="20">
                  <c:v>0.65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'1950-1980 Schedules'!$D$15</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Schedules'!$E$15:$AB$15</c:f>
              <c:numCache>
                <c:formatCode>0.00</c:formatCode>
                <c:ptCount val="24"/>
                <c:pt idx="0">
                  <c:v>0.65</c:v>
                </c:pt>
                <c:pt idx="1">
                  <c:v>0.65</c:v>
                </c:pt>
                <c:pt idx="2">
                  <c:v>0.65</c:v>
                </c:pt>
                <c:pt idx="3">
                  <c:v>0.65</c:v>
                </c:pt>
                <c:pt idx="4">
                  <c:v>0.65</c:v>
                </c:pt>
                <c:pt idx="5">
                  <c:v>0.65</c:v>
                </c:pt>
                <c:pt idx="6">
                  <c:v>0.5</c:v>
                </c:pt>
                <c:pt idx="7">
                  <c:v>0.34</c:v>
                </c:pt>
                <c:pt idx="8">
                  <c:v>0.34</c:v>
                </c:pt>
                <c:pt idx="9">
                  <c:v>0.2</c:v>
                </c:pt>
                <c:pt idx="10">
                  <c:v>0.2</c:v>
                </c:pt>
                <c:pt idx="11">
                  <c:v>0.2</c:v>
                </c:pt>
                <c:pt idx="12">
                  <c:v>0.2</c:v>
                </c:pt>
                <c:pt idx="13">
                  <c:v>0.2</c:v>
                </c:pt>
                <c:pt idx="14">
                  <c:v>0.2</c:v>
                </c:pt>
                <c:pt idx="15">
                  <c:v>0.2</c:v>
                </c:pt>
                <c:pt idx="16">
                  <c:v>0.2</c:v>
                </c:pt>
                <c:pt idx="17">
                  <c:v>0.34</c:v>
                </c:pt>
                <c:pt idx="18">
                  <c:v>0.35</c:v>
                </c:pt>
                <c:pt idx="19">
                  <c:v>0.65</c:v>
                </c:pt>
                <c:pt idx="20">
                  <c:v>0.65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759776856"/>
        <c:axId val="759783520"/>
      </c:lineChart>
      <c:catAx>
        <c:axId val="7597768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783520"/>
        <c:crosses val="autoZero"/>
        <c:auto val="1"/>
        <c:lblAlgn val="ctr"/>
        <c:lblOffset val="100"/>
        <c:noMultiLvlLbl val="0"/>
      </c:catAx>
      <c:valAx>
        <c:axId val="7597835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7768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'1950-1980 Schedules'!$D$17</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'1950-1980 Schedules'!$D$18</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759799592"/>
        <c:axId val="759797240"/>
      </c:lineChart>
      <c:catAx>
        <c:axId val="7597995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797240"/>
        <c:crosses val="autoZero"/>
        <c:auto val="1"/>
        <c:lblAlgn val="ctr"/>
        <c:lblOffset val="100"/>
        <c:noMultiLvlLbl val="0"/>
      </c:catAx>
      <c:valAx>
        <c:axId val="7597972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7995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8ED-43D7-A7AF-A549DB7B2B4E}"/>
            </c:ext>
          </c:extLst>
        </c:ser>
        <c:ser>
          <c:idx val="1"/>
          <c:order val="1"/>
          <c:tx>
            <c:strRef>
              <c:f>'1950-1980 Schedules'!$D$17</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8ED-43D7-A7AF-A549DB7B2B4E}"/>
            </c:ext>
          </c:extLst>
        </c:ser>
        <c:ser>
          <c:idx val="2"/>
          <c:order val="2"/>
          <c:tx>
            <c:strRef>
              <c:f>'1950-1980 Schedules'!$D$18</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8ED-43D7-A7AF-A549DB7B2B4E}"/>
            </c:ext>
          </c:extLst>
        </c:ser>
        <c:dLbls>
          <c:showLegendKey val="0"/>
          <c:showVal val="0"/>
          <c:showCatName val="0"/>
          <c:showSerName val="0"/>
          <c:showPercent val="0"/>
          <c:showBubbleSize val="0"/>
        </c:dLbls>
        <c:smooth val="0"/>
        <c:axId val="489593832"/>
        <c:axId val="489596576"/>
      </c:lineChart>
      <c:catAx>
        <c:axId val="4895938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89596576"/>
        <c:crosses val="autoZero"/>
        <c:auto val="1"/>
        <c:lblAlgn val="ctr"/>
        <c:lblOffset val="100"/>
        <c:noMultiLvlLbl val="0"/>
      </c:catAx>
      <c:valAx>
        <c:axId val="4895965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895938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Schedules'!$D$19</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'1950-1980 Schedules'!$D$20</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'1950-1980 Schedules'!$D$21</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759791752"/>
        <c:axId val="759797632"/>
      </c:lineChart>
      <c:catAx>
        <c:axId val="7597917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797632"/>
        <c:crosses val="autoZero"/>
        <c:auto val="1"/>
        <c:lblAlgn val="ctr"/>
        <c:lblOffset val="100"/>
        <c:noMultiLvlLbl val="0"/>
      </c:catAx>
      <c:valAx>
        <c:axId val="759797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7917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Schedules'!$D$22</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'1950-1980 Schedules'!$D$23</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'1950-1980 Schedules'!$D$24</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759799200"/>
        <c:axId val="759798024"/>
      </c:lineChart>
      <c:catAx>
        <c:axId val="7597992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798024"/>
        <c:crosses val="autoZero"/>
        <c:auto val="1"/>
        <c:lblAlgn val="ctr"/>
        <c:lblOffset val="100"/>
        <c:noMultiLvlLbl val="0"/>
      </c:catAx>
      <c:valAx>
        <c:axId val="7597980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7992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Schedules'!$B$45</c:f>
          <c:strCache>
            <c:ptCount val="1"/>
            <c:pt idx="0">
              <c:v>Lighting - Common Areas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Schedules'!$D$45</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Schedules'!$E$45:$AB$45</c:f>
              <c:numCache>
                <c:formatCode>0.00</c:formatCode>
                <c:ptCount val="24"/>
                <c:pt idx="0">
                  <c:v>0.2</c:v>
                </c:pt>
                <c:pt idx="1">
                  <c:v>0.15</c:v>
                </c:pt>
                <c:pt idx="2">
                  <c:v>0.1</c:v>
                </c:pt>
                <c:pt idx="3">
                  <c:v>0.1</c:v>
                </c:pt>
                <c:pt idx="4">
                  <c:v>0.1</c:v>
                </c:pt>
                <c:pt idx="5">
                  <c:v>0.2</c:v>
                </c:pt>
                <c:pt idx="6">
                  <c:v>0.4</c:v>
                </c:pt>
                <c:pt idx="7">
                  <c:v>0.5</c:v>
                </c:pt>
                <c:pt idx="8">
                  <c:v>0.4</c:v>
                </c:pt>
                <c:pt idx="9">
                  <c:v>0.4</c:v>
                </c:pt>
                <c:pt idx="10">
                  <c:v>0.25</c:v>
                </c:pt>
                <c:pt idx="11">
                  <c:v>0.25</c:v>
                </c:pt>
                <c:pt idx="12">
                  <c:v>0.25</c:v>
                </c:pt>
                <c:pt idx="13">
                  <c:v>0.25</c:v>
                </c:pt>
                <c:pt idx="14">
                  <c:v>0.25</c:v>
                </c:pt>
                <c:pt idx="15">
                  <c:v>0.25</c:v>
                </c:pt>
                <c:pt idx="16">
                  <c:v>0.25</c:v>
                </c:pt>
                <c:pt idx="17">
                  <c:v>0.25</c:v>
                </c:pt>
                <c:pt idx="18">
                  <c:v>0.6</c:v>
                </c:pt>
                <c:pt idx="19">
                  <c:v>0.8</c:v>
                </c:pt>
                <c:pt idx="20">
                  <c:v>0.9</c:v>
                </c:pt>
                <c:pt idx="21">
                  <c:v>0.8</c:v>
                </c:pt>
                <c:pt idx="22">
                  <c:v>0.6</c:v>
                </c:pt>
                <c:pt idx="23">
                  <c:v>0.3</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'1950-1980 Schedules'!$D$46</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Schedules'!$E$46:$AB$46</c:f>
              <c:numCache>
                <c:formatCode>0.00</c:formatCode>
                <c:ptCount val="24"/>
                <c:pt idx="0">
                  <c:v>0.2</c:v>
                </c:pt>
                <c:pt idx="1">
                  <c:v>0.2</c:v>
                </c:pt>
                <c:pt idx="2">
                  <c:v>0.1</c:v>
                </c:pt>
                <c:pt idx="3">
                  <c:v>0.1</c:v>
                </c:pt>
                <c:pt idx="4">
                  <c:v>0.1</c:v>
                </c:pt>
                <c:pt idx="5">
                  <c:v>0.1</c:v>
                </c:pt>
                <c:pt idx="6">
                  <c:v>0.3</c:v>
                </c:pt>
                <c:pt idx="7">
                  <c:v>0.3</c:v>
                </c:pt>
                <c:pt idx="8">
                  <c:v>0.4</c:v>
                </c:pt>
                <c:pt idx="9">
                  <c:v>0.4</c:v>
                </c:pt>
                <c:pt idx="10">
                  <c:v>0.3</c:v>
                </c:pt>
                <c:pt idx="11">
                  <c:v>0.25</c:v>
                </c:pt>
                <c:pt idx="12">
                  <c:v>0.25</c:v>
                </c:pt>
                <c:pt idx="13">
                  <c:v>0.25</c:v>
                </c:pt>
                <c:pt idx="14">
                  <c:v>0.25</c:v>
                </c:pt>
                <c:pt idx="15">
                  <c:v>0.25</c:v>
                </c:pt>
                <c:pt idx="16">
                  <c:v>0.25</c:v>
                </c:pt>
                <c:pt idx="17">
                  <c:v>0.25</c:v>
                </c:pt>
                <c:pt idx="18">
                  <c:v>0.6</c:v>
                </c:pt>
                <c:pt idx="19">
                  <c:v>0.7</c:v>
                </c:pt>
                <c:pt idx="20">
                  <c:v>0.7</c:v>
                </c:pt>
                <c:pt idx="21">
                  <c:v>0.7</c:v>
                </c:pt>
                <c:pt idx="22">
                  <c:v>0.6</c:v>
                </c:pt>
                <c:pt idx="23">
                  <c:v>0.3</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'1950-1980 Schedules'!$D$47</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Schedules'!$E$47:$AB$47</c:f>
              <c:numCache>
                <c:formatCode>0.00</c:formatCode>
                <c:ptCount val="24"/>
                <c:pt idx="0">
                  <c:v>0.3</c:v>
                </c:pt>
                <c:pt idx="1">
                  <c:v>0.3</c:v>
                </c:pt>
                <c:pt idx="2">
                  <c:v>0.2</c:v>
                </c:pt>
                <c:pt idx="3">
                  <c:v>0.2</c:v>
                </c:pt>
                <c:pt idx="4">
                  <c:v>0.2</c:v>
                </c:pt>
                <c:pt idx="5">
                  <c:v>0.2</c:v>
                </c:pt>
                <c:pt idx="6">
                  <c:v>0.3</c:v>
                </c:pt>
                <c:pt idx="7">
                  <c:v>0.4</c:v>
                </c:pt>
                <c:pt idx="8">
                  <c:v>0.4</c:v>
                </c:pt>
                <c:pt idx="9">
                  <c:v>0.3</c:v>
                </c:pt>
                <c:pt idx="10">
                  <c:v>0.3</c:v>
                </c:pt>
                <c:pt idx="11">
                  <c:v>0.3</c:v>
                </c:pt>
                <c:pt idx="12">
                  <c:v>0.3</c:v>
                </c:pt>
                <c:pt idx="13">
                  <c:v>0.2</c:v>
                </c:pt>
                <c:pt idx="14">
                  <c:v>0.2</c:v>
                </c:pt>
                <c:pt idx="15">
                  <c:v>0.2</c:v>
                </c:pt>
                <c:pt idx="16">
                  <c:v>0.2</c:v>
                </c:pt>
                <c:pt idx="17">
                  <c:v>0.2</c:v>
                </c:pt>
                <c:pt idx="18">
                  <c:v>0.5</c:v>
                </c:pt>
                <c:pt idx="19">
                  <c:v>0.7</c:v>
                </c:pt>
                <c:pt idx="20">
                  <c:v>0.8</c:v>
                </c:pt>
                <c:pt idx="21">
                  <c:v>0.6</c:v>
                </c:pt>
                <c:pt idx="22">
                  <c:v>0.5</c:v>
                </c:pt>
                <c:pt idx="23">
                  <c:v>0.3</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759799984"/>
        <c:axId val="759800376"/>
      </c:lineChart>
      <c:catAx>
        <c:axId val="7597999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800376"/>
        <c:crosses val="autoZero"/>
        <c:auto val="1"/>
        <c:lblAlgn val="ctr"/>
        <c:lblOffset val="100"/>
        <c:noMultiLvlLbl val="0"/>
      </c:catAx>
      <c:valAx>
        <c:axId val="7598003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7999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Schedules'!$B$48</c:f>
          <c:strCache>
            <c:ptCount val="1"/>
            <c:pt idx="0">
              <c:v>Lighting - Guest Rooms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Schedules'!$D$48</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Schedules'!$E$48:$AB$48</c:f>
              <c:numCache>
                <c:formatCode>0.00</c:formatCode>
                <c:ptCount val="24"/>
                <c:pt idx="0">
                  <c:v>0.22</c:v>
                </c:pt>
                <c:pt idx="1">
                  <c:v>0.17</c:v>
                </c:pt>
                <c:pt idx="2">
                  <c:v>0.11</c:v>
                </c:pt>
                <c:pt idx="3">
                  <c:v>0.11</c:v>
                </c:pt>
                <c:pt idx="4">
                  <c:v>0.11</c:v>
                </c:pt>
                <c:pt idx="5">
                  <c:v>0.22</c:v>
                </c:pt>
                <c:pt idx="6">
                  <c:v>0.44</c:v>
                </c:pt>
                <c:pt idx="7">
                  <c:v>0.56000000000000005</c:v>
                </c:pt>
                <c:pt idx="8">
                  <c:v>0.44</c:v>
                </c:pt>
                <c:pt idx="9">
                  <c:v>0.44</c:v>
                </c:pt>
                <c:pt idx="10">
                  <c:v>0.28000000000000003</c:v>
                </c:pt>
                <c:pt idx="11">
                  <c:v>0.28000000000000003</c:v>
                </c:pt>
                <c:pt idx="12">
                  <c:v>0.28000000000000003</c:v>
                </c:pt>
                <c:pt idx="13">
                  <c:v>0.28000000000000003</c:v>
                </c:pt>
                <c:pt idx="14">
                  <c:v>0.28000000000000003</c:v>
                </c:pt>
                <c:pt idx="15">
                  <c:v>0.28000000000000003</c:v>
                </c:pt>
                <c:pt idx="16">
                  <c:v>0.28000000000000003</c:v>
                </c:pt>
                <c:pt idx="17">
                  <c:v>0.28000000000000003</c:v>
                </c:pt>
                <c:pt idx="18">
                  <c:v>0.67</c:v>
                </c:pt>
                <c:pt idx="19">
                  <c:v>0.89</c:v>
                </c:pt>
                <c:pt idx="20">
                  <c:v>1</c:v>
                </c:pt>
                <c:pt idx="21">
                  <c:v>0.89</c:v>
                </c:pt>
                <c:pt idx="22">
                  <c:v>0.67</c:v>
                </c:pt>
                <c:pt idx="23">
                  <c:v>0.33</c:v>
                </c:pt>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'1950-1980 Schedules'!$D$49</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Schedules'!$E$49:$AB$49</c:f>
              <c:numCache>
                <c:formatCode>0.00</c:formatCode>
                <c:ptCount val="24"/>
                <c:pt idx="0">
                  <c:v>0.26</c:v>
                </c:pt>
                <c:pt idx="1">
                  <c:v>0.26</c:v>
                </c:pt>
                <c:pt idx="2">
                  <c:v>0.11</c:v>
                </c:pt>
                <c:pt idx="3">
                  <c:v>0.11</c:v>
                </c:pt>
                <c:pt idx="4">
                  <c:v>0.11</c:v>
                </c:pt>
                <c:pt idx="5">
                  <c:v>0.11</c:v>
                </c:pt>
                <c:pt idx="6">
                  <c:v>0.41</c:v>
                </c:pt>
                <c:pt idx="7">
                  <c:v>0.41</c:v>
                </c:pt>
                <c:pt idx="8">
                  <c:v>0.56000000000000005</c:v>
                </c:pt>
                <c:pt idx="9">
                  <c:v>0.56000000000000005</c:v>
                </c:pt>
                <c:pt idx="10">
                  <c:v>0.41</c:v>
                </c:pt>
                <c:pt idx="11">
                  <c:v>0.33</c:v>
                </c:pt>
                <c:pt idx="12">
                  <c:v>0.33</c:v>
                </c:pt>
                <c:pt idx="13">
                  <c:v>0.33</c:v>
                </c:pt>
                <c:pt idx="14">
                  <c:v>0.33</c:v>
                </c:pt>
                <c:pt idx="15">
                  <c:v>0.33</c:v>
                </c:pt>
                <c:pt idx="16">
                  <c:v>0.33</c:v>
                </c:pt>
                <c:pt idx="17">
                  <c:v>0.33</c:v>
                </c:pt>
                <c:pt idx="18">
                  <c:v>0.85</c:v>
                </c:pt>
                <c:pt idx="19">
                  <c:v>1</c:v>
                </c:pt>
                <c:pt idx="20">
                  <c:v>1</c:v>
                </c:pt>
                <c:pt idx="21">
                  <c:v>1</c:v>
                </c:pt>
                <c:pt idx="22">
                  <c:v>0.85</c:v>
                </c:pt>
                <c:pt idx="23">
                  <c:v>0.41</c:v>
                </c:pt>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'1950-1980 Schedules'!$D$50</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Schedules'!$E$50:$AB$50</c:f>
              <c:numCache>
                <c:formatCode>0.00</c:formatCode>
                <c:ptCount val="24"/>
                <c:pt idx="0">
                  <c:v>0.26</c:v>
                </c:pt>
                <c:pt idx="1">
                  <c:v>0.26</c:v>
                </c:pt>
                <c:pt idx="2">
                  <c:v>0.11</c:v>
                </c:pt>
                <c:pt idx="3">
                  <c:v>0.11</c:v>
                </c:pt>
                <c:pt idx="4">
                  <c:v>0.11</c:v>
                </c:pt>
                <c:pt idx="5">
                  <c:v>0.11</c:v>
                </c:pt>
                <c:pt idx="6">
                  <c:v>0.41</c:v>
                </c:pt>
                <c:pt idx="7">
                  <c:v>0.41</c:v>
                </c:pt>
                <c:pt idx="8">
                  <c:v>0.56000000000000005</c:v>
                </c:pt>
                <c:pt idx="9">
                  <c:v>0.56000000000000005</c:v>
                </c:pt>
                <c:pt idx="10">
                  <c:v>0.41</c:v>
                </c:pt>
                <c:pt idx="11">
                  <c:v>0.33</c:v>
                </c:pt>
                <c:pt idx="12">
                  <c:v>0.33</c:v>
                </c:pt>
                <c:pt idx="13">
                  <c:v>0.33</c:v>
                </c:pt>
                <c:pt idx="14">
                  <c:v>0.33</c:v>
                </c:pt>
                <c:pt idx="15">
                  <c:v>0.33</c:v>
                </c:pt>
                <c:pt idx="16">
                  <c:v>0.33</c:v>
                </c:pt>
                <c:pt idx="17">
                  <c:v>0.33</c:v>
                </c:pt>
                <c:pt idx="18">
                  <c:v>0.85</c:v>
                </c:pt>
                <c:pt idx="19">
                  <c:v>1</c:v>
                </c:pt>
                <c:pt idx="20">
                  <c:v>1</c:v>
                </c:pt>
                <c:pt idx="21">
                  <c:v>1</c:v>
                </c:pt>
                <c:pt idx="22">
                  <c:v>0.85</c:v>
                </c:pt>
                <c:pt idx="23">
                  <c:v>0.41</c:v>
                </c:pt>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759801160"/>
        <c:axId val="759790576"/>
      </c:lineChart>
      <c:catAx>
        <c:axId val="7598011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790576"/>
        <c:crosses val="autoZero"/>
        <c:auto val="1"/>
        <c:lblAlgn val="ctr"/>
        <c:lblOffset val="100"/>
        <c:noMultiLvlLbl val="0"/>
      </c:catAx>
      <c:valAx>
        <c:axId val="7597905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8011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Schedules'!$D$51</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'1950-1980 Schedules'!$D$52</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'1950-1980 Schedules'!$D$53</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759806256"/>
        <c:axId val="759807040"/>
      </c:lineChart>
      <c:catAx>
        <c:axId val="7598062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807040"/>
        <c:crosses val="autoZero"/>
        <c:auto val="1"/>
        <c:lblAlgn val="ctr"/>
        <c:lblOffset val="100"/>
        <c:noMultiLvlLbl val="0"/>
      </c:catAx>
      <c:valAx>
        <c:axId val="7598070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8062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Schedules'!$D$57</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'1950-1980 Schedules'!$D$55</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'1950-1980 Schedules'!$D$56</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759807824"/>
        <c:axId val="759804296"/>
      </c:lineChart>
      <c:catAx>
        <c:axId val="7598078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804296"/>
        <c:crosses val="autoZero"/>
        <c:auto val="1"/>
        <c:lblAlgn val="ctr"/>
        <c:lblOffset val="100"/>
        <c:noMultiLvlLbl val="0"/>
      </c:catAx>
      <c:valAx>
        <c:axId val="759804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8078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Schedules'!$D$57</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'1950-1980 Schedules'!$D$58</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'1950-1980 Schedules'!$D$59</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759808608"/>
        <c:axId val="759785480"/>
      </c:lineChart>
      <c:catAx>
        <c:axId val="7598086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785480"/>
        <c:crosses val="autoZero"/>
        <c:auto val="1"/>
        <c:lblAlgn val="ctr"/>
        <c:lblOffset val="100"/>
        <c:noMultiLvlLbl val="0"/>
      </c:catAx>
      <c:valAx>
        <c:axId val="7597854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8086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Schedules'!$B$80</c:f>
          <c:strCache>
            <c:ptCount val="1"/>
            <c:pt idx="0">
              <c:v>Receptacles - Common Areas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Schedules'!$D$80</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Schedules'!$E$80:$AB$80</c:f>
              <c:numCache>
                <c:formatCode>0.00</c:formatCode>
                <c:ptCount val="24"/>
                <c:pt idx="0">
                  <c:v>0.3</c:v>
                </c:pt>
                <c:pt idx="1">
                  <c:v>0.25</c:v>
                </c:pt>
                <c:pt idx="2">
                  <c:v>0.2</c:v>
                </c:pt>
                <c:pt idx="3">
                  <c:v>0.2</c:v>
                </c:pt>
                <c:pt idx="4">
                  <c:v>0.2</c:v>
                </c:pt>
                <c:pt idx="5">
                  <c:v>0.3</c:v>
                </c:pt>
                <c:pt idx="6">
                  <c:v>0.5</c:v>
                </c:pt>
                <c:pt idx="7">
                  <c:v>0.6</c:v>
                </c:pt>
                <c:pt idx="8">
                  <c:v>0.5</c:v>
                </c:pt>
                <c:pt idx="9">
                  <c:v>0.5</c:v>
                </c:pt>
                <c:pt idx="10">
                  <c:v>0.35</c:v>
                </c:pt>
                <c:pt idx="11">
                  <c:v>0.35</c:v>
                </c:pt>
                <c:pt idx="12">
                  <c:v>0.35</c:v>
                </c:pt>
                <c:pt idx="13">
                  <c:v>0.35</c:v>
                </c:pt>
                <c:pt idx="14">
                  <c:v>0.35</c:v>
                </c:pt>
                <c:pt idx="15">
                  <c:v>0.35</c:v>
                </c:pt>
                <c:pt idx="16">
                  <c:v>0.35</c:v>
                </c:pt>
                <c:pt idx="17">
                  <c:v>0.35</c:v>
                </c:pt>
                <c:pt idx="18">
                  <c:v>0.7</c:v>
                </c:pt>
                <c:pt idx="19">
                  <c:v>0.9</c:v>
                </c:pt>
                <c:pt idx="20">
                  <c:v>0.95</c:v>
                </c:pt>
                <c:pt idx="21">
                  <c:v>0.9</c:v>
                </c:pt>
                <c:pt idx="22">
                  <c:v>0.7</c:v>
                </c:pt>
                <c:pt idx="23">
                  <c:v>0.4</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'1950-1980 Schedules'!$D$81</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Schedules'!$E$81:$AB$81</c:f>
              <c:numCache>
                <c:formatCode>0.00</c:formatCode>
                <c:ptCount val="24"/>
                <c:pt idx="0">
                  <c:v>0.3</c:v>
                </c:pt>
                <c:pt idx="1">
                  <c:v>0.3</c:v>
                </c:pt>
                <c:pt idx="2">
                  <c:v>0.2</c:v>
                </c:pt>
                <c:pt idx="3">
                  <c:v>0.2</c:v>
                </c:pt>
                <c:pt idx="4">
                  <c:v>0.2</c:v>
                </c:pt>
                <c:pt idx="5">
                  <c:v>0.2</c:v>
                </c:pt>
                <c:pt idx="6">
                  <c:v>0.4</c:v>
                </c:pt>
                <c:pt idx="7">
                  <c:v>0.4</c:v>
                </c:pt>
                <c:pt idx="8">
                  <c:v>0.5</c:v>
                </c:pt>
                <c:pt idx="9">
                  <c:v>0.5</c:v>
                </c:pt>
                <c:pt idx="10">
                  <c:v>0.4</c:v>
                </c:pt>
                <c:pt idx="11">
                  <c:v>0.35</c:v>
                </c:pt>
                <c:pt idx="12">
                  <c:v>0.35</c:v>
                </c:pt>
                <c:pt idx="13">
                  <c:v>0.35</c:v>
                </c:pt>
                <c:pt idx="14">
                  <c:v>0.35</c:v>
                </c:pt>
                <c:pt idx="15">
                  <c:v>0.35</c:v>
                </c:pt>
                <c:pt idx="16">
                  <c:v>0.35</c:v>
                </c:pt>
                <c:pt idx="17">
                  <c:v>0.35</c:v>
                </c:pt>
                <c:pt idx="18">
                  <c:v>0.7</c:v>
                </c:pt>
                <c:pt idx="19">
                  <c:v>0.8</c:v>
                </c:pt>
                <c:pt idx="20">
                  <c:v>0.8</c:v>
                </c:pt>
                <c:pt idx="21">
                  <c:v>0.8</c:v>
                </c:pt>
                <c:pt idx="22">
                  <c:v>0.7</c:v>
                </c:pt>
                <c:pt idx="23">
                  <c:v>0.4</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'1950-1980 Schedules'!$D$82</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Schedules'!$E$82:$AB$82</c:f>
              <c:numCache>
                <c:formatCode>0.00</c:formatCode>
                <c:ptCount val="24"/>
                <c:pt idx="0">
                  <c:v>0.4</c:v>
                </c:pt>
                <c:pt idx="1">
                  <c:v>0.4</c:v>
                </c:pt>
                <c:pt idx="2">
                  <c:v>0.3</c:v>
                </c:pt>
                <c:pt idx="3">
                  <c:v>0.3</c:v>
                </c:pt>
                <c:pt idx="4">
                  <c:v>0.3</c:v>
                </c:pt>
                <c:pt idx="5">
                  <c:v>0.3</c:v>
                </c:pt>
                <c:pt idx="6">
                  <c:v>0.4</c:v>
                </c:pt>
                <c:pt idx="7">
                  <c:v>0.5</c:v>
                </c:pt>
                <c:pt idx="8">
                  <c:v>0.5</c:v>
                </c:pt>
                <c:pt idx="9">
                  <c:v>0.4</c:v>
                </c:pt>
                <c:pt idx="10">
                  <c:v>0.4</c:v>
                </c:pt>
                <c:pt idx="11">
                  <c:v>0.4</c:v>
                </c:pt>
                <c:pt idx="12">
                  <c:v>0.4</c:v>
                </c:pt>
                <c:pt idx="13">
                  <c:v>0.3</c:v>
                </c:pt>
                <c:pt idx="14">
                  <c:v>0.3</c:v>
                </c:pt>
                <c:pt idx="15">
                  <c:v>0.3</c:v>
                </c:pt>
                <c:pt idx="16">
                  <c:v>0.3</c:v>
                </c:pt>
                <c:pt idx="17">
                  <c:v>0.3</c:v>
                </c:pt>
                <c:pt idx="18">
                  <c:v>0.6</c:v>
                </c:pt>
                <c:pt idx="19">
                  <c:v>0.8</c:v>
                </c:pt>
                <c:pt idx="20">
                  <c:v>0.9</c:v>
                </c:pt>
                <c:pt idx="21">
                  <c:v>0.7</c:v>
                </c:pt>
                <c:pt idx="22">
                  <c:v>0.6</c:v>
                </c:pt>
                <c:pt idx="23">
                  <c:v>0.4</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919146856"/>
        <c:axId val="1063230064"/>
      </c:lineChart>
      <c:catAx>
        <c:axId val="9191468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63230064"/>
        <c:crosses val="autoZero"/>
        <c:auto val="1"/>
        <c:lblAlgn val="ctr"/>
        <c:lblOffset val="100"/>
        <c:noMultiLvlLbl val="0"/>
      </c:catAx>
      <c:valAx>
        <c:axId val="10632300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91468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Schedules'!$B$83</c:f>
          <c:strCache>
            <c:ptCount val="1"/>
            <c:pt idx="0">
              <c:v>Receptacles - Guest Rooms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Schedules'!$D$83</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Schedules'!$E$83:$AB$83</c:f>
              <c:numCache>
                <c:formatCode>0.00</c:formatCode>
                <c:ptCount val="24"/>
                <c:pt idx="0">
                  <c:v>0.2</c:v>
                </c:pt>
                <c:pt idx="1">
                  <c:v>0.2</c:v>
                </c:pt>
                <c:pt idx="2">
                  <c:v>0.2</c:v>
                </c:pt>
                <c:pt idx="3">
                  <c:v>0.2</c:v>
                </c:pt>
                <c:pt idx="4">
                  <c:v>0.2</c:v>
                </c:pt>
                <c:pt idx="5">
                  <c:v>0.2</c:v>
                </c:pt>
                <c:pt idx="6">
                  <c:v>0.62</c:v>
                </c:pt>
                <c:pt idx="7">
                  <c:v>0.9</c:v>
                </c:pt>
                <c:pt idx="8">
                  <c:v>0.43</c:v>
                </c:pt>
                <c:pt idx="9">
                  <c:v>0.43</c:v>
                </c:pt>
                <c:pt idx="10">
                  <c:v>0.26</c:v>
                </c:pt>
                <c:pt idx="11">
                  <c:v>0.26</c:v>
                </c:pt>
                <c:pt idx="12">
                  <c:v>0.26</c:v>
                </c:pt>
                <c:pt idx="13">
                  <c:v>0.26</c:v>
                </c:pt>
                <c:pt idx="14">
                  <c:v>0.26</c:v>
                </c:pt>
                <c:pt idx="15">
                  <c:v>0.26</c:v>
                </c:pt>
                <c:pt idx="16">
                  <c:v>0.26</c:v>
                </c:pt>
                <c:pt idx="17">
                  <c:v>0.51</c:v>
                </c:pt>
                <c:pt idx="18">
                  <c:v>0.51</c:v>
                </c:pt>
                <c:pt idx="19">
                  <c:v>0.49</c:v>
                </c:pt>
                <c:pt idx="20">
                  <c:v>0.66</c:v>
                </c:pt>
                <c:pt idx="21">
                  <c:v>0.7</c:v>
                </c:pt>
                <c:pt idx="22">
                  <c:v>0.35</c:v>
                </c:pt>
                <c:pt idx="23">
                  <c:v>0.2</c:v>
                </c:pt>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'1950-1980 Schedules'!$D$84</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Schedules'!$E$84:$AB$84</c:f>
              <c:numCache>
                <c:formatCode>0.00</c:formatCode>
                <c:ptCount val="24"/>
                <c:pt idx="0">
                  <c:v>0.2</c:v>
                </c:pt>
                <c:pt idx="1">
                  <c:v>0.2</c:v>
                </c:pt>
                <c:pt idx="2">
                  <c:v>0.2</c:v>
                </c:pt>
                <c:pt idx="3">
                  <c:v>0.2</c:v>
                </c:pt>
                <c:pt idx="4">
                  <c:v>0.2</c:v>
                </c:pt>
                <c:pt idx="5">
                  <c:v>0.2</c:v>
                </c:pt>
                <c:pt idx="6">
                  <c:v>0.3</c:v>
                </c:pt>
                <c:pt idx="7">
                  <c:v>0.62</c:v>
                </c:pt>
                <c:pt idx="8">
                  <c:v>0.9</c:v>
                </c:pt>
                <c:pt idx="9">
                  <c:v>0.62</c:v>
                </c:pt>
                <c:pt idx="10">
                  <c:v>0.28999999999999998</c:v>
                </c:pt>
                <c:pt idx="11">
                  <c:v>0.28999999999999998</c:v>
                </c:pt>
                <c:pt idx="12">
                  <c:v>0.28999999999999998</c:v>
                </c:pt>
                <c:pt idx="13">
                  <c:v>0.28999999999999998</c:v>
                </c:pt>
                <c:pt idx="14">
                  <c:v>0.28999999999999998</c:v>
                </c:pt>
                <c:pt idx="15">
                  <c:v>0.28999999999999998</c:v>
                </c:pt>
                <c:pt idx="16">
                  <c:v>0.28999999999999998</c:v>
                </c:pt>
                <c:pt idx="17">
                  <c:v>0.43</c:v>
                </c:pt>
                <c:pt idx="18">
                  <c:v>0.51</c:v>
                </c:pt>
                <c:pt idx="19">
                  <c:v>0.49</c:v>
                </c:pt>
                <c:pt idx="20">
                  <c:v>0.66</c:v>
                </c:pt>
                <c:pt idx="21">
                  <c:v>0.7</c:v>
                </c:pt>
                <c:pt idx="22">
                  <c:v>0.35</c:v>
                </c:pt>
                <c:pt idx="23">
                  <c:v>0.2</c:v>
                </c:pt>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'1950-1980 Schedules'!$D$85</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Schedules'!$E$85:$AB$85</c:f>
              <c:numCache>
                <c:formatCode>0.00</c:formatCode>
                <c:ptCount val="24"/>
                <c:pt idx="0">
                  <c:v>0.2</c:v>
                </c:pt>
                <c:pt idx="1">
                  <c:v>0.2</c:v>
                </c:pt>
                <c:pt idx="2">
                  <c:v>0.2</c:v>
                </c:pt>
                <c:pt idx="3">
                  <c:v>0.2</c:v>
                </c:pt>
                <c:pt idx="4">
                  <c:v>0.2</c:v>
                </c:pt>
                <c:pt idx="5">
                  <c:v>0.2</c:v>
                </c:pt>
                <c:pt idx="6">
                  <c:v>0.3</c:v>
                </c:pt>
                <c:pt idx="7">
                  <c:v>0.62</c:v>
                </c:pt>
                <c:pt idx="8">
                  <c:v>0.9</c:v>
                </c:pt>
                <c:pt idx="9">
                  <c:v>0.62</c:v>
                </c:pt>
                <c:pt idx="10">
                  <c:v>0.28999999999999998</c:v>
                </c:pt>
                <c:pt idx="11">
                  <c:v>0.28999999999999998</c:v>
                </c:pt>
                <c:pt idx="12">
                  <c:v>0.28999999999999998</c:v>
                </c:pt>
                <c:pt idx="13">
                  <c:v>0.28999999999999998</c:v>
                </c:pt>
                <c:pt idx="14">
                  <c:v>0.28999999999999998</c:v>
                </c:pt>
                <c:pt idx="15">
                  <c:v>0.28999999999999998</c:v>
                </c:pt>
                <c:pt idx="16">
                  <c:v>0.28999999999999998</c:v>
                </c:pt>
                <c:pt idx="17">
                  <c:v>0.43</c:v>
                </c:pt>
                <c:pt idx="18">
                  <c:v>0.51</c:v>
                </c:pt>
                <c:pt idx="19">
                  <c:v>0.49</c:v>
                </c:pt>
                <c:pt idx="20">
                  <c:v>0.66</c:v>
                </c:pt>
                <c:pt idx="21">
                  <c:v>0.7</c:v>
                </c:pt>
                <c:pt idx="22">
                  <c:v>0.35</c:v>
                </c:pt>
                <c:pt idx="23">
                  <c:v>0.2</c:v>
                </c:pt>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627312216"/>
        <c:axId val="627315744"/>
      </c:lineChart>
      <c:catAx>
        <c:axId val="6273122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15744"/>
        <c:crosses val="autoZero"/>
        <c:auto val="1"/>
        <c:lblAlgn val="ctr"/>
        <c:lblOffset val="100"/>
        <c:noMultiLvlLbl val="0"/>
      </c:catAx>
      <c:valAx>
        <c:axId val="6273157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122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Schedules'!$B$86</c:f>
          <c:strCache>
            <c:ptCount val="1"/>
            <c:pt idx="0">
              <c:v>Receptacles - Ktichen Electric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Schedules'!$D$86</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Schedules'!$E$86:$AB$86</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'1950-1980 Schedules'!$D$87</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Schedules'!$E$87:$AB$87</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'1950-1980 Schedules'!$D$88</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Schedules'!$E$88:$AB$88</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627304768"/>
        <c:axId val="627311040"/>
      </c:lineChart>
      <c:catAx>
        <c:axId val="6273047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11040"/>
        <c:crosses val="autoZero"/>
        <c:auto val="1"/>
        <c:lblAlgn val="ctr"/>
        <c:lblOffset val="100"/>
        <c:noMultiLvlLbl val="0"/>
      </c:catAx>
      <c:valAx>
        <c:axId val="6273110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047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Schedules'!$D$19</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4D18-4F62-B916-65F50EDE46C2}"/>
            </c:ext>
          </c:extLst>
        </c:ser>
        <c:ser>
          <c:idx val="1"/>
          <c:order val="1"/>
          <c:tx>
            <c:strRef>
              <c:f>'1950-1980 Schedules'!$D$20</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4D18-4F62-B916-65F50EDE46C2}"/>
            </c:ext>
          </c:extLst>
        </c:ser>
        <c:ser>
          <c:idx val="2"/>
          <c:order val="2"/>
          <c:tx>
            <c:strRef>
              <c:f>'1950-1980 Schedules'!$D$21</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4D18-4F62-B916-65F50EDE46C2}"/>
            </c:ext>
          </c:extLst>
        </c:ser>
        <c:dLbls>
          <c:showLegendKey val="0"/>
          <c:showVal val="0"/>
          <c:showCatName val="0"/>
          <c:showSerName val="0"/>
          <c:showPercent val="0"/>
          <c:showBubbleSize val="0"/>
        </c:dLbls>
        <c:smooth val="0"/>
        <c:axId val="489599320"/>
        <c:axId val="489590696"/>
      </c:lineChart>
      <c:catAx>
        <c:axId val="4895993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89590696"/>
        <c:crosses val="autoZero"/>
        <c:auto val="1"/>
        <c:lblAlgn val="ctr"/>
        <c:lblOffset val="100"/>
        <c:noMultiLvlLbl val="0"/>
      </c:catAx>
      <c:valAx>
        <c:axId val="4895906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895993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Schedules'!$B$89</c:f>
          <c:strCache>
            <c:ptCount val="1"/>
            <c:pt idx="0">
              <c:v>Receptacles - Kitchen Gas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Schedules'!$D$89</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Schedules'!$E$89:$AB$89</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'1950-1980 Schedules'!$D$90</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Schedules'!$E$90:$AB$90</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'1950-1980 Schedules'!$D$91</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Schedules'!$E$91:$AB$91</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627306728"/>
        <c:axId val="627312608"/>
      </c:lineChart>
      <c:catAx>
        <c:axId val="6273067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12608"/>
        <c:crosses val="autoZero"/>
        <c:auto val="1"/>
        <c:lblAlgn val="ctr"/>
        <c:lblOffset val="100"/>
        <c:noMultiLvlLbl val="0"/>
      </c:catAx>
      <c:valAx>
        <c:axId val="6273126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067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Schedules'!$B$92</c:f>
          <c:strCache>
            <c:ptCount val="1"/>
            <c:pt idx="0">
              <c:v>Receptacles - Laundry Electric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Schedules'!$D$92</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Schedules'!$E$92:$AB$92</c:f>
              <c:numCache>
                <c:formatCode>0.00</c:formatCode>
                <c:ptCount val="24"/>
                <c:pt idx="0">
                  <c:v>0</c:v>
                </c:pt>
                <c:pt idx="1">
                  <c:v>0</c:v>
                </c:pt>
                <c:pt idx="2">
                  <c:v>0</c:v>
                </c:pt>
                <c:pt idx="3">
                  <c:v>0</c:v>
                </c:pt>
                <c:pt idx="4">
                  <c:v>0</c:v>
                </c:pt>
                <c:pt idx="5">
                  <c:v>0</c:v>
                </c:pt>
                <c:pt idx="6">
                  <c:v>0</c:v>
                </c:pt>
                <c:pt idx="7">
                  <c:v>0</c:v>
                </c:pt>
                <c:pt idx="8">
                  <c:v>1</c:v>
                </c:pt>
                <c:pt idx="9">
                  <c:v>1</c:v>
                </c:pt>
                <c:pt idx="10">
                  <c:v>1</c:v>
                </c:pt>
                <c:pt idx="11">
                  <c:v>1</c:v>
                </c:pt>
                <c:pt idx="12">
                  <c:v>1</c:v>
                </c:pt>
                <c:pt idx="13">
                  <c:v>1</c:v>
                </c:pt>
                <c:pt idx="14">
                  <c:v>1</c:v>
                </c:pt>
                <c:pt idx="15">
                  <c:v>1</c:v>
                </c:pt>
                <c:pt idx="16">
                  <c:v>0</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'1950-1980 Schedules'!$D$93</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Schedules'!$E$93:$AB$93</c:f>
              <c:numCache>
                <c:formatCode>0.00</c:formatCode>
                <c:ptCount val="24"/>
                <c:pt idx="0">
                  <c:v>0</c:v>
                </c:pt>
                <c:pt idx="1">
                  <c:v>0</c:v>
                </c:pt>
                <c:pt idx="2">
                  <c:v>0</c:v>
                </c:pt>
                <c:pt idx="3">
                  <c:v>0</c:v>
                </c:pt>
                <c:pt idx="4">
                  <c:v>0</c:v>
                </c:pt>
                <c:pt idx="5">
                  <c:v>0</c:v>
                </c:pt>
                <c:pt idx="6">
                  <c:v>0</c:v>
                </c:pt>
                <c:pt idx="7">
                  <c:v>0</c:v>
                </c:pt>
                <c:pt idx="8">
                  <c:v>1</c:v>
                </c:pt>
                <c:pt idx="9">
                  <c:v>1</c:v>
                </c:pt>
                <c:pt idx="10">
                  <c:v>1</c:v>
                </c:pt>
                <c:pt idx="11">
                  <c:v>1</c:v>
                </c:pt>
                <c:pt idx="12">
                  <c:v>1</c:v>
                </c:pt>
                <c:pt idx="13">
                  <c:v>1</c:v>
                </c:pt>
                <c:pt idx="14">
                  <c:v>1</c:v>
                </c:pt>
                <c:pt idx="15">
                  <c:v>1</c:v>
                </c:pt>
                <c:pt idx="16">
                  <c:v>0</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'1950-1980 Schedules'!$D$94</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Schedules'!$E$94:$AB$94</c:f>
              <c:numCache>
                <c:formatCode>0.00</c:formatCode>
                <c:ptCount val="24"/>
                <c:pt idx="0">
                  <c:v>0</c:v>
                </c:pt>
                <c:pt idx="1">
                  <c:v>0</c:v>
                </c:pt>
                <c:pt idx="2">
                  <c:v>0</c:v>
                </c:pt>
                <c:pt idx="3">
                  <c:v>0</c:v>
                </c:pt>
                <c:pt idx="4">
                  <c:v>0</c:v>
                </c:pt>
                <c:pt idx="5">
                  <c:v>0</c:v>
                </c:pt>
                <c:pt idx="6">
                  <c:v>0</c:v>
                </c:pt>
                <c:pt idx="7">
                  <c:v>0</c:v>
                </c:pt>
                <c:pt idx="8">
                  <c:v>1</c:v>
                </c:pt>
                <c:pt idx="9">
                  <c:v>1</c:v>
                </c:pt>
                <c:pt idx="10">
                  <c:v>1</c:v>
                </c:pt>
                <c:pt idx="11">
                  <c:v>1</c:v>
                </c:pt>
                <c:pt idx="12">
                  <c:v>1</c:v>
                </c:pt>
                <c:pt idx="13">
                  <c:v>1</c:v>
                </c:pt>
                <c:pt idx="14">
                  <c:v>1</c:v>
                </c:pt>
                <c:pt idx="15">
                  <c:v>1</c:v>
                </c:pt>
                <c:pt idx="16">
                  <c:v>0</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627305944"/>
        <c:axId val="627307904"/>
      </c:lineChart>
      <c:catAx>
        <c:axId val="6273059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07904"/>
        <c:crosses val="autoZero"/>
        <c:auto val="1"/>
        <c:lblAlgn val="ctr"/>
        <c:lblOffset val="100"/>
        <c:noMultiLvlLbl val="0"/>
      </c:catAx>
      <c:valAx>
        <c:axId val="6273079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059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Schedules'!$B$118</c:f>
          <c:strCache>
            <c:ptCount val="1"/>
            <c:pt idx="0">
              <c:v>Domestic Hot Water - Kitchen</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Schedules'!$D$118</c:f>
              <c:strCache>
                <c:ptCount val="1"/>
                <c:pt idx="0">
                  <c:v>Weekday</c:v>
                </c:pt>
              </c:strCache>
            </c:strRef>
          </c:tx>
          <c:spPr>
            <a:ln w="28575" cap="rnd">
              <a:solidFill>
                <a:srgbClr val="A5A8D2"/>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Schedules'!$E$118:$AB$118</c:f>
              <c:numCache>
                <c:formatCode>0.00</c:formatCode>
                <c:ptCount val="24"/>
                <c:pt idx="0">
                  <c:v>0.2</c:v>
                </c:pt>
                <c:pt idx="1">
                  <c:v>0.15</c:v>
                </c:pt>
                <c:pt idx="2">
                  <c:v>0.15</c:v>
                </c:pt>
                <c:pt idx="3">
                  <c:v>0.15</c:v>
                </c:pt>
                <c:pt idx="4">
                  <c:v>0.2</c:v>
                </c:pt>
                <c:pt idx="5">
                  <c:v>0.25</c:v>
                </c:pt>
                <c:pt idx="6">
                  <c:v>0.5</c:v>
                </c:pt>
                <c:pt idx="7">
                  <c:v>0.6</c:v>
                </c:pt>
                <c:pt idx="8">
                  <c:v>0.55000000000000004</c:v>
                </c:pt>
                <c:pt idx="9">
                  <c:v>0.45</c:v>
                </c:pt>
                <c:pt idx="10">
                  <c:v>0.4</c:v>
                </c:pt>
                <c:pt idx="11">
                  <c:v>0.45</c:v>
                </c:pt>
                <c:pt idx="12">
                  <c:v>0.4</c:v>
                </c:pt>
                <c:pt idx="13">
                  <c:v>0.35</c:v>
                </c:pt>
                <c:pt idx="14">
                  <c:v>0.3</c:v>
                </c:pt>
                <c:pt idx="15">
                  <c:v>0.3</c:v>
                </c:pt>
                <c:pt idx="16">
                  <c:v>0.3</c:v>
                </c:pt>
                <c:pt idx="17">
                  <c:v>0.4</c:v>
                </c:pt>
                <c:pt idx="18">
                  <c:v>0.55000000000000004</c:v>
                </c:pt>
                <c:pt idx="19">
                  <c:v>0.6</c:v>
                </c:pt>
                <c:pt idx="20">
                  <c:v>0.5</c:v>
                </c:pt>
                <c:pt idx="21">
                  <c:v>0.55000000000000004</c:v>
                </c:pt>
                <c:pt idx="22">
                  <c:v>0.45</c:v>
                </c:pt>
                <c:pt idx="23">
                  <c:v>0.25</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'1950-1980 Schedules'!$D$119</c:f>
              <c:strCache>
                <c:ptCount val="1"/>
                <c:pt idx="0">
                  <c:v>Sat</c:v>
                </c:pt>
              </c:strCache>
            </c:strRef>
          </c:tx>
          <c:spPr>
            <a:ln w="28575" cap="rnd">
              <a:solidFill>
                <a:srgbClr val="696EB4"/>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Schedules'!$E$119:$AB$119</c:f>
              <c:numCache>
                <c:formatCode>0.00</c:formatCode>
                <c:ptCount val="24"/>
                <c:pt idx="0">
                  <c:v>0.2</c:v>
                </c:pt>
                <c:pt idx="1">
                  <c:v>0.15</c:v>
                </c:pt>
                <c:pt idx="2">
                  <c:v>0.15</c:v>
                </c:pt>
                <c:pt idx="3">
                  <c:v>0.15</c:v>
                </c:pt>
                <c:pt idx="4">
                  <c:v>0.2</c:v>
                </c:pt>
                <c:pt idx="5">
                  <c:v>0.25</c:v>
                </c:pt>
                <c:pt idx="6">
                  <c:v>0.4</c:v>
                </c:pt>
                <c:pt idx="7">
                  <c:v>0.5</c:v>
                </c:pt>
                <c:pt idx="8">
                  <c:v>0.5</c:v>
                </c:pt>
                <c:pt idx="9">
                  <c:v>0.5</c:v>
                </c:pt>
                <c:pt idx="10">
                  <c:v>0.45</c:v>
                </c:pt>
                <c:pt idx="11">
                  <c:v>0.5</c:v>
                </c:pt>
                <c:pt idx="12">
                  <c:v>0.5</c:v>
                </c:pt>
                <c:pt idx="13">
                  <c:v>0.45</c:v>
                </c:pt>
                <c:pt idx="14">
                  <c:v>0.4</c:v>
                </c:pt>
                <c:pt idx="15">
                  <c:v>0.4</c:v>
                </c:pt>
                <c:pt idx="16">
                  <c:v>0.35</c:v>
                </c:pt>
                <c:pt idx="17">
                  <c:v>0.4</c:v>
                </c:pt>
                <c:pt idx="18">
                  <c:v>0.55000000000000004</c:v>
                </c:pt>
                <c:pt idx="19">
                  <c:v>0.55000000000000004</c:v>
                </c:pt>
                <c:pt idx="20">
                  <c:v>0.5</c:v>
                </c:pt>
                <c:pt idx="21">
                  <c:v>0.55000000000000004</c:v>
                </c:pt>
                <c:pt idx="22">
                  <c:v>0.4</c:v>
                </c:pt>
                <c:pt idx="23">
                  <c:v>0.3</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'1950-1980 Schedules'!$D$120</c:f>
              <c:strCache>
                <c:ptCount val="1"/>
                <c:pt idx="0">
                  <c:v>Sun/Holiday</c:v>
                </c:pt>
              </c:strCache>
            </c:strRef>
          </c:tx>
          <c:spPr>
            <a:ln w="28575" cap="rnd">
              <a:solidFill>
                <a:srgbClr val="474C8E"/>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Schedules'!$E$120:$AB$120</c:f>
              <c:numCache>
                <c:formatCode>0.00</c:formatCode>
                <c:ptCount val="24"/>
                <c:pt idx="0">
                  <c:v>0.25</c:v>
                </c:pt>
                <c:pt idx="1">
                  <c:v>0.2</c:v>
                </c:pt>
                <c:pt idx="2">
                  <c:v>0.2</c:v>
                </c:pt>
                <c:pt idx="3">
                  <c:v>0.2</c:v>
                </c:pt>
                <c:pt idx="4">
                  <c:v>0.2</c:v>
                </c:pt>
                <c:pt idx="5">
                  <c:v>0.3</c:v>
                </c:pt>
                <c:pt idx="6">
                  <c:v>0.5</c:v>
                </c:pt>
                <c:pt idx="7">
                  <c:v>0.5</c:v>
                </c:pt>
                <c:pt idx="8">
                  <c:v>0.5</c:v>
                </c:pt>
                <c:pt idx="9">
                  <c:v>0.55000000000000004</c:v>
                </c:pt>
                <c:pt idx="10">
                  <c:v>0.5</c:v>
                </c:pt>
                <c:pt idx="11">
                  <c:v>0.5</c:v>
                </c:pt>
                <c:pt idx="12">
                  <c:v>0.4</c:v>
                </c:pt>
                <c:pt idx="13">
                  <c:v>0.4</c:v>
                </c:pt>
                <c:pt idx="14">
                  <c:v>0.3</c:v>
                </c:pt>
                <c:pt idx="15">
                  <c:v>0.3</c:v>
                </c:pt>
                <c:pt idx="16">
                  <c:v>0.3</c:v>
                </c:pt>
                <c:pt idx="17">
                  <c:v>0.4</c:v>
                </c:pt>
                <c:pt idx="18">
                  <c:v>0.5</c:v>
                </c:pt>
                <c:pt idx="19">
                  <c:v>0.5</c:v>
                </c:pt>
                <c:pt idx="20">
                  <c:v>0.4</c:v>
                </c:pt>
                <c:pt idx="21">
                  <c:v>0.5</c:v>
                </c:pt>
                <c:pt idx="22">
                  <c:v>0.4</c:v>
                </c:pt>
                <c:pt idx="23">
                  <c:v>0.2</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627311824"/>
        <c:axId val="627310648"/>
      </c:lineChart>
      <c:catAx>
        <c:axId val="6273118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10648"/>
        <c:crosses val="autoZero"/>
        <c:auto val="1"/>
        <c:lblAlgn val="ctr"/>
        <c:lblOffset val="100"/>
        <c:noMultiLvlLbl val="0"/>
      </c:catAx>
      <c:valAx>
        <c:axId val="6273106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118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Schedules'!$B$121</c:f>
          <c:strCache>
            <c:ptCount val="1"/>
            <c:pt idx="0">
              <c:v>Domestic Hot Water - Guest Room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Schedules'!$D$121</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Schedules'!$E$121:$AB$121</c:f>
              <c:numCache>
                <c:formatCode>0.00</c:formatCode>
                <c:ptCount val="24"/>
                <c:pt idx="0">
                  <c:v>0.2</c:v>
                </c:pt>
                <c:pt idx="1">
                  <c:v>0.15</c:v>
                </c:pt>
                <c:pt idx="2">
                  <c:v>0.15</c:v>
                </c:pt>
                <c:pt idx="3">
                  <c:v>0.15</c:v>
                </c:pt>
                <c:pt idx="4">
                  <c:v>0.2</c:v>
                </c:pt>
                <c:pt idx="5">
                  <c:v>0.35</c:v>
                </c:pt>
                <c:pt idx="6">
                  <c:v>0.6</c:v>
                </c:pt>
                <c:pt idx="7">
                  <c:v>0.8</c:v>
                </c:pt>
                <c:pt idx="8">
                  <c:v>0.55000000000000004</c:v>
                </c:pt>
                <c:pt idx="9">
                  <c:v>0.4</c:v>
                </c:pt>
                <c:pt idx="10">
                  <c:v>0.3</c:v>
                </c:pt>
                <c:pt idx="11">
                  <c:v>0.2</c:v>
                </c:pt>
                <c:pt idx="12">
                  <c:v>0.2</c:v>
                </c:pt>
                <c:pt idx="13">
                  <c:v>0.2</c:v>
                </c:pt>
                <c:pt idx="14">
                  <c:v>0.2</c:v>
                </c:pt>
                <c:pt idx="15">
                  <c:v>0.2</c:v>
                </c:pt>
                <c:pt idx="16">
                  <c:v>0.2</c:v>
                </c:pt>
                <c:pt idx="17">
                  <c:v>0.3</c:v>
                </c:pt>
                <c:pt idx="18">
                  <c:v>0.55000000000000004</c:v>
                </c:pt>
                <c:pt idx="19">
                  <c:v>0.4</c:v>
                </c:pt>
                <c:pt idx="20">
                  <c:v>0.4</c:v>
                </c:pt>
                <c:pt idx="21">
                  <c:v>0.6</c:v>
                </c:pt>
                <c:pt idx="22">
                  <c:v>0.45</c:v>
                </c:pt>
                <c:pt idx="23">
                  <c:v>0.25</c:v>
                </c:pt>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'1950-1980 Schedules'!$D$122</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Schedules'!$E$122:$AB$122</c:f>
              <c:numCache>
                <c:formatCode>0.00</c:formatCode>
                <c:ptCount val="24"/>
                <c:pt idx="0">
                  <c:v>0.2</c:v>
                </c:pt>
                <c:pt idx="1">
                  <c:v>0.15</c:v>
                </c:pt>
                <c:pt idx="2">
                  <c:v>0.15</c:v>
                </c:pt>
                <c:pt idx="3">
                  <c:v>0.15</c:v>
                </c:pt>
                <c:pt idx="4">
                  <c:v>0.2</c:v>
                </c:pt>
                <c:pt idx="5">
                  <c:v>0.25</c:v>
                </c:pt>
                <c:pt idx="6">
                  <c:v>0.35</c:v>
                </c:pt>
                <c:pt idx="7">
                  <c:v>0.6</c:v>
                </c:pt>
                <c:pt idx="8">
                  <c:v>0.8</c:v>
                </c:pt>
                <c:pt idx="9">
                  <c:v>0.55000000000000004</c:v>
                </c:pt>
                <c:pt idx="10">
                  <c:v>0.4</c:v>
                </c:pt>
                <c:pt idx="11">
                  <c:v>0.3</c:v>
                </c:pt>
                <c:pt idx="12">
                  <c:v>0.2</c:v>
                </c:pt>
                <c:pt idx="13">
                  <c:v>0.2</c:v>
                </c:pt>
                <c:pt idx="14">
                  <c:v>0.2</c:v>
                </c:pt>
                <c:pt idx="15">
                  <c:v>0.2</c:v>
                </c:pt>
                <c:pt idx="16">
                  <c:v>0.2</c:v>
                </c:pt>
                <c:pt idx="17">
                  <c:v>0.25</c:v>
                </c:pt>
                <c:pt idx="18">
                  <c:v>0.3</c:v>
                </c:pt>
                <c:pt idx="19">
                  <c:v>0.4</c:v>
                </c:pt>
                <c:pt idx="20">
                  <c:v>0.4</c:v>
                </c:pt>
                <c:pt idx="21">
                  <c:v>0.4</c:v>
                </c:pt>
                <c:pt idx="22">
                  <c:v>0.6</c:v>
                </c:pt>
                <c:pt idx="23">
                  <c:v>0.35</c:v>
                </c:pt>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'1950-1980 Schedules'!$D$123</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Schedules'!$E$123:$AB$123</c:f>
              <c:numCache>
                <c:formatCode>0.00</c:formatCode>
                <c:ptCount val="24"/>
                <c:pt idx="0">
                  <c:v>0.2</c:v>
                </c:pt>
                <c:pt idx="1">
                  <c:v>0.15</c:v>
                </c:pt>
                <c:pt idx="2">
                  <c:v>0.15</c:v>
                </c:pt>
                <c:pt idx="3">
                  <c:v>0.15</c:v>
                </c:pt>
                <c:pt idx="4">
                  <c:v>0.2</c:v>
                </c:pt>
                <c:pt idx="5">
                  <c:v>0.25</c:v>
                </c:pt>
                <c:pt idx="6">
                  <c:v>0.35</c:v>
                </c:pt>
                <c:pt idx="7">
                  <c:v>0.6</c:v>
                </c:pt>
                <c:pt idx="8">
                  <c:v>0.8</c:v>
                </c:pt>
                <c:pt idx="9">
                  <c:v>0.55000000000000004</c:v>
                </c:pt>
                <c:pt idx="10">
                  <c:v>0.4</c:v>
                </c:pt>
                <c:pt idx="11">
                  <c:v>0.3</c:v>
                </c:pt>
                <c:pt idx="12">
                  <c:v>0.2</c:v>
                </c:pt>
                <c:pt idx="13">
                  <c:v>0.2</c:v>
                </c:pt>
                <c:pt idx="14">
                  <c:v>0.2</c:v>
                </c:pt>
                <c:pt idx="15">
                  <c:v>0.2</c:v>
                </c:pt>
                <c:pt idx="16">
                  <c:v>0.2</c:v>
                </c:pt>
                <c:pt idx="17">
                  <c:v>0.25</c:v>
                </c:pt>
                <c:pt idx="18">
                  <c:v>0.3</c:v>
                </c:pt>
                <c:pt idx="19">
                  <c:v>0.4</c:v>
                </c:pt>
                <c:pt idx="20">
                  <c:v>0.4</c:v>
                </c:pt>
                <c:pt idx="21">
                  <c:v>0.4</c:v>
                </c:pt>
                <c:pt idx="22">
                  <c:v>0.6</c:v>
                </c:pt>
                <c:pt idx="23">
                  <c:v>0.35</c:v>
                </c:pt>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627318096"/>
        <c:axId val="627318488"/>
      </c:lineChart>
      <c:catAx>
        <c:axId val="6273180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18488"/>
        <c:crosses val="autoZero"/>
        <c:auto val="1"/>
        <c:lblAlgn val="ctr"/>
        <c:lblOffset val="100"/>
        <c:noMultiLvlLbl val="0"/>
      </c:catAx>
      <c:valAx>
        <c:axId val="6273184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180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Schedules'!$B$124</c:f>
          <c:strCache>
            <c:ptCount val="1"/>
            <c:pt idx="0">
              <c:v>Domestic Hot Water - Laundry</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Schedules'!$D$124</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Schedules'!$E$124:$AB$124</c:f>
              <c:numCache>
                <c:formatCode>0.00</c:formatCode>
                <c:ptCount val="24"/>
                <c:pt idx="0">
                  <c:v>0</c:v>
                </c:pt>
                <c:pt idx="1">
                  <c:v>0</c:v>
                </c:pt>
                <c:pt idx="2">
                  <c:v>0</c:v>
                </c:pt>
                <c:pt idx="3">
                  <c:v>0</c:v>
                </c:pt>
                <c:pt idx="4">
                  <c:v>0</c:v>
                </c:pt>
                <c:pt idx="5">
                  <c:v>0</c:v>
                </c:pt>
                <c:pt idx="6">
                  <c:v>0</c:v>
                </c:pt>
                <c:pt idx="7">
                  <c:v>0</c:v>
                </c:pt>
                <c:pt idx="8">
                  <c:v>1</c:v>
                </c:pt>
                <c:pt idx="9">
                  <c:v>1</c:v>
                </c:pt>
                <c:pt idx="10">
                  <c:v>1</c:v>
                </c:pt>
                <c:pt idx="11">
                  <c:v>1</c:v>
                </c:pt>
                <c:pt idx="12">
                  <c:v>1</c:v>
                </c:pt>
                <c:pt idx="13">
                  <c:v>1</c:v>
                </c:pt>
                <c:pt idx="14">
                  <c:v>1</c:v>
                </c:pt>
                <c:pt idx="15">
                  <c:v>1</c:v>
                </c:pt>
                <c:pt idx="16">
                  <c:v>0</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'1950-1980 Schedules'!$D$125</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Schedules'!$E$125:$AB$125</c:f>
              <c:numCache>
                <c:formatCode>0.00</c:formatCode>
                <c:ptCount val="24"/>
                <c:pt idx="0">
                  <c:v>0</c:v>
                </c:pt>
                <c:pt idx="1">
                  <c:v>0</c:v>
                </c:pt>
                <c:pt idx="2">
                  <c:v>0</c:v>
                </c:pt>
                <c:pt idx="3">
                  <c:v>0</c:v>
                </c:pt>
                <c:pt idx="4">
                  <c:v>0</c:v>
                </c:pt>
                <c:pt idx="5">
                  <c:v>0</c:v>
                </c:pt>
                <c:pt idx="6">
                  <c:v>0</c:v>
                </c:pt>
                <c:pt idx="7">
                  <c:v>0</c:v>
                </c:pt>
                <c:pt idx="8">
                  <c:v>1</c:v>
                </c:pt>
                <c:pt idx="9">
                  <c:v>1</c:v>
                </c:pt>
                <c:pt idx="10">
                  <c:v>1</c:v>
                </c:pt>
                <c:pt idx="11">
                  <c:v>1</c:v>
                </c:pt>
                <c:pt idx="12">
                  <c:v>1</c:v>
                </c:pt>
                <c:pt idx="13">
                  <c:v>1</c:v>
                </c:pt>
                <c:pt idx="14">
                  <c:v>1</c:v>
                </c:pt>
                <c:pt idx="15">
                  <c:v>1</c:v>
                </c:pt>
                <c:pt idx="16">
                  <c:v>0</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'1950-1980 Schedules'!$D$126</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Schedules'!$E$126:$AB$126</c:f>
              <c:numCache>
                <c:formatCode>0.00</c:formatCode>
                <c:ptCount val="24"/>
                <c:pt idx="0">
                  <c:v>0</c:v>
                </c:pt>
                <c:pt idx="1">
                  <c:v>0</c:v>
                </c:pt>
                <c:pt idx="2">
                  <c:v>0</c:v>
                </c:pt>
                <c:pt idx="3">
                  <c:v>0</c:v>
                </c:pt>
                <c:pt idx="4">
                  <c:v>0</c:v>
                </c:pt>
                <c:pt idx="5">
                  <c:v>0</c:v>
                </c:pt>
                <c:pt idx="6">
                  <c:v>0</c:v>
                </c:pt>
                <c:pt idx="7">
                  <c:v>0</c:v>
                </c:pt>
                <c:pt idx="8">
                  <c:v>1</c:v>
                </c:pt>
                <c:pt idx="9">
                  <c:v>1</c:v>
                </c:pt>
                <c:pt idx="10">
                  <c:v>1</c:v>
                </c:pt>
                <c:pt idx="11">
                  <c:v>1</c:v>
                </c:pt>
                <c:pt idx="12">
                  <c:v>1</c:v>
                </c:pt>
                <c:pt idx="13">
                  <c:v>1</c:v>
                </c:pt>
                <c:pt idx="14">
                  <c:v>1</c:v>
                </c:pt>
                <c:pt idx="15">
                  <c:v>1</c:v>
                </c:pt>
                <c:pt idx="16">
                  <c:v>0</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627321624"/>
        <c:axId val="627322408"/>
      </c:lineChart>
      <c:catAx>
        <c:axId val="6273216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22408"/>
        <c:crosses val="autoZero"/>
        <c:auto val="1"/>
        <c:lblAlgn val="ctr"/>
        <c:lblOffset val="100"/>
        <c:noMultiLvlLbl val="0"/>
      </c:catAx>
      <c:valAx>
        <c:axId val="6273224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216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Schedules'!$D$127</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'1950-1980 Schedules'!$D$128</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'1950-1980 Schedules'!$D$129</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627317312"/>
        <c:axId val="627294576"/>
      </c:lineChart>
      <c:catAx>
        <c:axId val="6273173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294576"/>
        <c:crosses val="autoZero"/>
        <c:auto val="1"/>
        <c:lblAlgn val="ctr"/>
        <c:lblOffset val="100"/>
        <c:noMultiLvlLbl val="0"/>
      </c:catAx>
      <c:valAx>
        <c:axId val="6272945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173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Schedules'!$D$130</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'1950-1980 Schedules'!$D$131</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'1950-1980 Schedules'!$D$132</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627300064"/>
        <c:axId val="627297712"/>
      </c:lineChart>
      <c:catAx>
        <c:axId val="6273000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297712"/>
        <c:crosses val="autoZero"/>
        <c:auto val="1"/>
        <c:lblAlgn val="ctr"/>
        <c:lblOffset val="100"/>
        <c:noMultiLvlLbl val="0"/>
      </c:catAx>
      <c:valAx>
        <c:axId val="6272977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000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Schedules'!$B$153</c:f>
          <c:strCache>
            <c:ptCount val="1"/>
            <c:pt idx="0">
              <c:v>Process Loads - Elevators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Schedules'!$D$153</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Schedules'!$E$153:$AB$153</c:f>
              <c:numCache>
                <c:formatCode>0.00</c:formatCode>
                <c:ptCount val="24"/>
                <c:pt idx="0">
                  <c:v>0.3</c:v>
                </c:pt>
                <c:pt idx="1">
                  <c:v>0.25</c:v>
                </c:pt>
                <c:pt idx="2">
                  <c:v>0.2</c:v>
                </c:pt>
                <c:pt idx="3">
                  <c:v>0.2</c:v>
                </c:pt>
                <c:pt idx="4">
                  <c:v>0.2</c:v>
                </c:pt>
                <c:pt idx="5">
                  <c:v>0.3</c:v>
                </c:pt>
                <c:pt idx="6">
                  <c:v>0.5</c:v>
                </c:pt>
                <c:pt idx="7">
                  <c:v>0.6</c:v>
                </c:pt>
                <c:pt idx="8">
                  <c:v>0.5</c:v>
                </c:pt>
                <c:pt idx="9">
                  <c:v>0.5</c:v>
                </c:pt>
                <c:pt idx="10">
                  <c:v>0.35</c:v>
                </c:pt>
                <c:pt idx="11">
                  <c:v>0.35</c:v>
                </c:pt>
                <c:pt idx="12">
                  <c:v>0.35</c:v>
                </c:pt>
                <c:pt idx="13">
                  <c:v>0.35</c:v>
                </c:pt>
                <c:pt idx="14">
                  <c:v>0.35</c:v>
                </c:pt>
                <c:pt idx="15">
                  <c:v>0.35</c:v>
                </c:pt>
                <c:pt idx="16">
                  <c:v>0.35</c:v>
                </c:pt>
                <c:pt idx="17">
                  <c:v>0.35</c:v>
                </c:pt>
                <c:pt idx="18">
                  <c:v>0.7</c:v>
                </c:pt>
                <c:pt idx="19">
                  <c:v>0.9</c:v>
                </c:pt>
                <c:pt idx="20">
                  <c:v>0.95</c:v>
                </c:pt>
                <c:pt idx="21">
                  <c:v>0.9</c:v>
                </c:pt>
                <c:pt idx="22">
                  <c:v>0.7</c:v>
                </c:pt>
                <c:pt idx="23">
                  <c:v>0.4</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'1950-1980 Schedules'!$D$154</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Schedules'!$E$154:$AB$154</c:f>
              <c:numCache>
                <c:formatCode>0.00</c:formatCode>
                <c:ptCount val="24"/>
                <c:pt idx="0">
                  <c:v>0.3</c:v>
                </c:pt>
                <c:pt idx="1">
                  <c:v>0.3</c:v>
                </c:pt>
                <c:pt idx="2">
                  <c:v>0.2</c:v>
                </c:pt>
                <c:pt idx="3">
                  <c:v>0.2</c:v>
                </c:pt>
                <c:pt idx="4">
                  <c:v>0.2</c:v>
                </c:pt>
                <c:pt idx="5">
                  <c:v>0.2</c:v>
                </c:pt>
                <c:pt idx="6">
                  <c:v>0.4</c:v>
                </c:pt>
                <c:pt idx="7">
                  <c:v>0.4</c:v>
                </c:pt>
                <c:pt idx="8">
                  <c:v>0.5</c:v>
                </c:pt>
                <c:pt idx="9">
                  <c:v>0.5</c:v>
                </c:pt>
                <c:pt idx="10">
                  <c:v>0.4</c:v>
                </c:pt>
                <c:pt idx="11">
                  <c:v>0.35</c:v>
                </c:pt>
                <c:pt idx="12">
                  <c:v>0.35</c:v>
                </c:pt>
                <c:pt idx="13">
                  <c:v>0.35</c:v>
                </c:pt>
                <c:pt idx="14">
                  <c:v>0.35</c:v>
                </c:pt>
                <c:pt idx="15">
                  <c:v>0.35</c:v>
                </c:pt>
                <c:pt idx="16">
                  <c:v>0.35</c:v>
                </c:pt>
                <c:pt idx="17">
                  <c:v>0.35</c:v>
                </c:pt>
                <c:pt idx="18">
                  <c:v>0.7</c:v>
                </c:pt>
                <c:pt idx="19">
                  <c:v>0.8</c:v>
                </c:pt>
                <c:pt idx="20">
                  <c:v>0.8</c:v>
                </c:pt>
                <c:pt idx="21">
                  <c:v>0.8</c:v>
                </c:pt>
                <c:pt idx="22">
                  <c:v>0.7</c:v>
                </c:pt>
                <c:pt idx="23">
                  <c:v>0.4</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'1950-1980 Schedules'!$D$155</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Schedules'!$E$155:$AB$155</c:f>
              <c:numCache>
                <c:formatCode>0.00</c:formatCode>
                <c:ptCount val="24"/>
                <c:pt idx="0">
                  <c:v>0.4</c:v>
                </c:pt>
                <c:pt idx="1">
                  <c:v>0.4</c:v>
                </c:pt>
                <c:pt idx="2">
                  <c:v>0.3</c:v>
                </c:pt>
                <c:pt idx="3">
                  <c:v>0.3</c:v>
                </c:pt>
                <c:pt idx="4">
                  <c:v>0.3</c:v>
                </c:pt>
                <c:pt idx="5">
                  <c:v>0.3</c:v>
                </c:pt>
                <c:pt idx="6">
                  <c:v>0.4</c:v>
                </c:pt>
                <c:pt idx="7">
                  <c:v>0.5</c:v>
                </c:pt>
                <c:pt idx="8">
                  <c:v>0.5</c:v>
                </c:pt>
                <c:pt idx="9">
                  <c:v>0.4</c:v>
                </c:pt>
                <c:pt idx="10">
                  <c:v>0.4</c:v>
                </c:pt>
                <c:pt idx="11">
                  <c:v>0.4</c:v>
                </c:pt>
                <c:pt idx="12">
                  <c:v>0.4</c:v>
                </c:pt>
                <c:pt idx="13">
                  <c:v>0.3</c:v>
                </c:pt>
                <c:pt idx="14">
                  <c:v>0.3</c:v>
                </c:pt>
                <c:pt idx="15">
                  <c:v>0.3</c:v>
                </c:pt>
                <c:pt idx="16">
                  <c:v>0.3</c:v>
                </c:pt>
                <c:pt idx="17">
                  <c:v>0.3</c:v>
                </c:pt>
                <c:pt idx="18">
                  <c:v>0.6</c:v>
                </c:pt>
                <c:pt idx="19">
                  <c:v>0.8</c:v>
                </c:pt>
                <c:pt idx="20">
                  <c:v>0.9</c:v>
                </c:pt>
                <c:pt idx="21">
                  <c:v>0.7</c:v>
                </c:pt>
                <c:pt idx="22">
                  <c:v>0.6</c:v>
                </c:pt>
                <c:pt idx="23">
                  <c:v>0.4</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627302808"/>
        <c:axId val="627301632"/>
      </c:lineChart>
      <c:catAx>
        <c:axId val="6273028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01632"/>
        <c:crosses val="autoZero"/>
        <c:auto val="1"/>
        <c:lblAlgn val="ctr"/>
        <c:lblOffset val="100"/>
        <c:noMultiLvlLbl val="0"/>
      </c:catAx>
      <c:valAx>
        <c:axId val="627301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028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Schedules'!$B$156</c:f>
          <c:strCache>
            <c:ptCount val="1"/>
            <c:pt idx="0">
              <c:v>Process Loads - Kitchen Exhaust Fan</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Schedules'!$D$156</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Schedules'!$E$156:$AB$156</c:f>
              <c:numCache>
                <c:formatCode>0.00</c:formatCode>
                <c:ptCount val="24"/>
                <c:pt idx="0">
                  <c:v>0</c:v>
                </c:pt>
                <c:pt idx="1">
                  <c:v>0</c:v>
                </c:pt>
                <c:pt idx="2">
                  <c:v>0</c:v>
                </c:pt>
                <c:pt idx="3">
                  <c:v>0</c:v>
                </c:pt>
                <c:pt idx="4">
                  <c:v>0</c:v>
                </c:pt>
                <c:pt idx="5">
                  <c:v>0</c:v>
                </c:pt>
                <c:pt idx="6">
                  <c:v>0</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'1950-1980 Schedules'!$D$157</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Schedules'!$E$157:$AB$157</c:f>
              <c:numCache>
                <c:formatCode>0.00</c:formatCode>
                <c:ptCount val="24"/>
                <c:pt idx="0">
                  <c:v>0</c:v>
                </c:pt>
                <c:pt idx="1">
                  <c:v>0</c:v>
                </c:pt>
                <c:pt idx="2">
                  <c:v>0</c:v>
                </c:pt>
                <c:pt idx="3">
                  <c:v>0</c:v>
                </c:pt>
                <c:pt idx="4">
                  <c:v>0</c:v>
                </c:pt>
                <c:pt idx="5">
                  <c:v>0</c:v>
                </c:pt>
                <c:pt idx="6">
                  <c:v>0</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'1950-1980 Schedules'!$D$158</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Schedules'!$E$158:$AB$158</c:f>
              <c:numCache>
                <c:formatCode>0.00</c:formatCode>
                <c:ptCount val="24"/>
                <c:pt idx="0">
                  <c:v>0</c:v>
                </c:pt>
                <c:pt idx="1">
                  <c:v>0</c:v>
                </c:pt>
                <c:pt idx="2">
                  <c:v>0</c:v>
                </c:pt>
                <c:pt idx="3">
                  <c:v>0</c:v>
                </c:pt>
                <c:pt idx="4">
                  <c:v>0</c:v>
                </c:pt>
                <c:pt idx="5">
                  <c:v>0</c:v>
                </c:pt>
                <c:pt idx="6">
                  <c:v>0</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627299672"/>
        <c:axId val="627298888"/>
      </c:lineChart>
      <c:catAx>
        <c:axId val="6272996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298888"/>
        <c:crosses val="autoZero"/>
        <c:auto val="1"/>
        <c:lblAlgn val="ctr"/>
        <c:lblOffset val="100"/>
        <c:noMultiLvlLbl val="0"/>
      </c:catAx>
      <c:valAx>
        <c:axId val="6272988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2996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Schedules'!$D$159</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'1950-1980 Schedules'!$D$160</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'1950-1980 Schedules'!$D$161</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627291832"/>
        <c:axId val="627292224"/>
      </c:lineChart>
      <c:catAx>
        <c:axId val="6272918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292224"/>
        <c:crosses val="autoZero"/>
        <c:auto val="1"/>
        <c:lblAlgn val="ctr"/>
        <c:lblOffset val="100"/>
        <c:noMultiLvlLbl val="0"/>
      </c:catAx>
      <c:valAx>
        <c:axId val="6272922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2918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Schedules'!$D$22</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A45A-4523-AD52-AD25ECC4F82A}"/>
            </c:ext>
          </c:extLst>
        </c:ser>
        <c:ser>
          <c:idx val="1"/>
          <c:order val="1"/>
          <c:tx>
            <c:strRef>
              <c:f>'1950-1980 Schedules'!$D$23</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A45A-4523-AD52-AD25ECC4F82A}"/>
            </c:ext>
          </c:extLst>
        </c:ser>
        <c:ser>
          <c:idx val="2"/>
          <c:order val="2"/>
          <c:tx>
            <c:strRef>
              <c:f>'1950-1980 Schedules'!$D$24</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A45A-4523-AD52-AD25ECC4F82A}"/>
            </c:ext>
          </c:extLst>
        </c:ser>
        <c:dLbls>
          <c:showLegendKey val="0"/>
          <c:showVal val="0"/>
          <c:showCatName val="0"/>
          <c:showSerName val="0"/>
          <c:showPercent val="0"/>
          <c:showBubbleSize val="0"/>
        </c:dLbls>
        <c:smooth val="0"/>
        <c:axId val="489603240"/>
        <c:axId val="489603632"/>
      </c:lineChart>
      <c:catAx>
        <c:axId val="4896032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89603632"/>
        <c:crosses val="autoZero"/>
        <c:auto val="1"/>
        <c:lblAlgn val="ctr"/>
        <c:lblOffset val="100"/>
        <c:noMultiLvlLbl val="0"/>
      </c:catAx>
      <c:valAx>
        <c:axId val="489603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896032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Schedules'!$D$162</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'1950-1980 Schedules'!$D$163</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'1950-1980 Schedules'!$D$164</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627300848"/>
        <c:axId val="627309080"/>
      </c:lineChart>
      <c:catAx>
        <c:axId val="6273008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09080"/>
        <c:crosses val="autoZero"/>
        <c:auto val="1"/>
        <c:lblAlgn val="ctr"/>
        <c:lblOffset val="100"/>
        <c:noMultiLvlLbl val="0"/>
      </c:catAx>
      <c:valAx>
        <c:axId val="6273090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008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Schedules'!$D$165</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'1950-1980 Schedules'!$D$166</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'1950-1980 Schedules'!$D$167</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759803512"/>
        <c:axId val="855495888"/>
      </c:lineChart>
      <c:catAx>
        <c:axId val="7598035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495888"/>
        <c:crosses val="autoZero"/>
        <c:auto val="1"/>
        <c:lblAlgn val="ctr"/>
        <c:lblOffset val="100"/>
        <c:noMultiLvlLbl val="0"/>
      </c:catAx>
      <c:valAx>
        <c:axId val="8554958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98035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Schedules'!$B$95</c:f>
          <c:strCache>
            <c:ptCount val="1"/>
            <c:pt idx="0">
              <c:v>Receptacles - Laundry Gas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Schedules'!$D$92:$AB$92</c:f>
              <c:numCache>
                <c:formatCode>0.00</c:formatCode>
                <c:ptCount val="25"/>
                <c:pt idx="0" formatCode="General">
                  <c:v>0</c:v>
                </c:pt>
                <c:pt idx="1">
                  <c:v>0</c:v>
                </c:pt>
                <c:pt idx="2">
                  <c:v>0</c:v>
                </c:pt>
                <c:pt idx="3">
                  <c:v>0</c:v>
                </c:pt>
                <c:pt idx="4">
                  <c:v>0</c:v>
                </c:pt>
                <c:pt idx="5">
                  <c:v>0</c:v>
                </c:pt>
                <c:pt idx="6">
                  <c:v>0</c:v>
                </c:pt>
                <c:pt idx="7">
                  <c:v>0</c:v>
                </c:pt>
                <c:pt idx="8">
                  <c:v>0</c:v>
                </c:pt>
                <c:pt idx="9">
                  <c:v>1</c:v>
                </c:pt>
                <c:pt idx="10">
                  <c:v>1</c:v>
                </c:pt>
                <c:pt idx="11">
                  <c:v>1</c:v>
                </c:pt>
                <c:pt idx="12">
                  <c:v>1</c:v>
                </c:pt>
                <c:pt idx="13">
                  <c:v>1</c:v>
                </c:pt>
                <c:pt idx="14">
                  <c:v>1</c:v>
                </c:pt>
                <c:pt idx="15">
                  <c:v>1</c:v>
                </c:pt>
                <c:pt idx="16">
                  <c:v>1</c:v>
                </c:pt>
                <c:pt idx="17">
                  <c:v>0</c:v>
                </c:pt>
                <c:pt idx="18">
                  <c:v>0</c:v>
                </c:pt>
                <c:pt idx="19">
                  <c:v>0</c:v>
                </c:pt>
                <c:pt idx="20">
                  <c:v>0</c:v>
                </c:pt>
                <c:pt idx="21">
                  <c:v>0</c:v>
                </c:pt>
                <c:pt idx="22">
                  <c:v>0</c:v>
                </c:pt>
                <c:pt idx="23">
                  <c:v>0</c:v>
                </c:pt>
                <c:pt idx="24">
                  <c:v>0</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spPr>
            <a:ln w="28575" cap="rnd">
              <a:solidFill>
                <a:srgbClr val="696EB4"/>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Schedules'!$D$93:$AB$93</c:f>
              <c:numCache>
                <c:formatCode>0.00</c:formatCode>
                <c:ptCount val="25"/>
                <c:pt idx="0" formatCode="General">
                  <c:v>0</c:v>
                </c:pt>
                <c:pt idx="1">
                  <c:v>0</c:v>
                </c:pt>
                <c:pt idx="2">
                  <c:v>0</c:v>
                </c:pt>
                <c:pt idx="3">
                  <c:v>0</c:v>
                </c:pt>
                <c:pt idx="4">
                  <c:v>0</c:v>
                </c:pt>
                <c:pt idx="5">
                  <c:v>0</c:v>
                </c:pt>
                <c:pt idx="6">
                  <c:v>0</c:v>
                </c:pt>
                <c:pt idx="7">
                  <c:v>0</c:v>
                </c:pt>
                <c:pt idx="8">
                  <c:v>0</c:v>
                </c:pt>
                <c:pt idx="9">
                  <c:v>1</c:v>
                </c:pt>
                <c:pt idx="10">
                  <c:v>1</c:v>
                </c:pt>
                <c:pt idx="11">
                  <c:v>1</c:v>
                </c:pt>
                <c:pt idx="12">
                  <c:v>1</c:v>
                </c:pt>
                <c:pt idx="13">
                  <c:v>1</c:v>
                </c:pt>
                <c:pt idx="14">
                  <c:v>1</c:v>
                </c:pt>
                <c:pt idx="15">
                  <c:v>1</c:v>
                </c:pt>
                <c:pt idx="16">
                  <c:v>1</c:v>
                </c:pt>
                <c:pt idx="17">
                  <c:v>0</c:v>
                </c:pt>
                <c:pt idx="18">
                  <c:v>0</c:v>
                </c:pt>
                <c:pt idx="19">
                  <c:v>0</c:v>
                </c:pt>
                <c:pt idx="20">
                  <c:v>0</c:v>
                </c:pt>
                <c:pt idx="21">
                  <c:v>0</c:v>
                </c:pt>
                <c:pt idx="22">
                  <c:v>0</c:v>
                </c:pt>
                <c:pt idx="23">
                  <c:v>0</c:v>
                </c:pt>
                <c:pt idx="24">
                  <c:v>0</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spPr>
            <a:ln w="28575" cap="rnd">
              <a:solidFill>
                <a:srgbClr val="474C8E"/>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Schedules'!$D$94:$AB$94</c:f>
              <c:numCache>
                <c:formatCode>0.00</c:formatCode>
                <c:ptCount val="25"/>
                <c:pt idx="0" formatCode="General">
                  <c:v>0</c:v>
                </c:pt>
                <c:pt idx="1">
                  <c:v>0</c:v>
                </c:pt>
                <c:pt idx="2">
                  <c:v>0</c:v>
                </c:pt>
                <c:pt idx="3">
                  <c:v>0</c:v>
                </c:pt>
                <c:pt idx="4">
                  <c:v>0</c:v>
                </c:pt>
                <c:pt idx="5">
                  <c:v>0</c:v>
                </c:pt>
                <c:pt idx="6">
                  <c:v>0</c:v>
                </c:pt>
                <c:pt idx="7">
                  <c:v>0</c:v>
                </c:pt>
                <c:pt idx="8">
                  <c:v>0</c:v>
                </c:pt>
                <c:pt idx="9">
                  <c:v>1</c:v>
                </c:pt>
                <c:pt idx="10">
                  <c:v>1</c:v>
                </c:pt>
                <c:pt idx="11">
                  <c:v>1</c:v>
                </c:pt>
                <c:pt idx="12">
                  <c:v>1</c:v>
                </c:pt>
                <c:pt idx="13">
                  <c:v>1</c:v>
                </c:pt>
                <c:pt idx="14">
                  <c:v>1</c:v>
                </c:pt>
                <c:pt idx="15">
                  <c:v>1</c:v>
                </c:pt>
                <c:pt idx="16">
                  <c:v>1</c:v>
                </c:pt>
                <c:pt idx="17">
                  <c:v>0</c:v>
                </c:pt>
                <c:pt idx="18">
                  <c:v>0</c:v>
                </c:pt>
                <c:pt idx="19">
                  <c:v>0</c:v>
                </c:pt>
                <c:pt idx="20">
                  <c:v>0</c:v>
                </c:pt>
                <c:pt idx="21">
                  <c:v>0</c:v>
                </c:pt>
                <c:pt idx="22">
                  <c:v>0</c:v>
                </c:pt>
                <c:pt idx="23">
                  <c:v>0</c:v>
                </c:pt>
                <c:pt idx="24">
                  <c:v>0</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855491184"/>
        <c:axId val="855490792"/>
      </c:lineChart>
      <c:catAx>
        <c:axId val="8554911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490792"/>
        <c:crosses val="autoZero"/>
        <c:auto val="1"/>
        <c:lblAlgn val="ctr"/>
        <c:lblOffset val="100"/>
        <c:noMultiLvlLbl val="0"/>
      </c:catAx>
      <c:valAx>
        <c:axId val="8554907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4911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'1980-2000 Schedules'!$B$10</c:f>
          <c:strCache>
            <c:ptCount val="1"/>
            <c:pt idx="0">
              <c:v>Occupancy - Common Areas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Schedules'!$D$10</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Schedules'!$E$10:$AB$10</c:f>
              <c:numCache>
                <c:formatCode>0.00</c:formatCode>
                <c:ptCount val="24"/>
                <c:pt idx="0">
                  <c:v>0.9</c:v>
                </c:pt>
                <c:pt idx="1">
                  <c:v>0.9</c:v>
                </c:pt>
                <c:pt idx="2">
                  <c:v>0.9</c:v>
                </c:pt>
                <c:pt idx="3">
                  <c:v>0.9</c:v>
                </c:pt>
                <c:pt idx="4">
                  <c:v>0.9</c:v>
                </c:pt>
                <c:pt idx="5">
                  <c:v>0.9</c:v>
                </c:pt>
                <c:pt idx="6">
                  <c:v>0.7</c:v>
                </c:pt>
                <c:pt idx="7">
                  <c:v>0.4</c:v>
                </c:pt>
                <c:pt idx="8">
                  <c:v>0.4</c:v>
                </c:pt>
                <c:pt idx="9">
                  <c:v>0.2</c:v>
                </c:pt>
                <c:pt idx="10">
                  <c:v>0.2</c:v>
                </c:pt>
                <c:pt idx="11">
                  <c:v>0.2</c:v>
                </c:pt>
                <c:pt idx="12">
                  <c:v>0.2</c:v>
                </c:pt>
                <c:pt idx="13">
                  <c:v>0.2</c:v>
                </c:pt>
                <c:pt idx="14">
                  <c:v>0.2</c:v>
                </c:pt>
                <c:pt idx="15">
                  <c:v>0.3</c:v>
                </c:pt>
                <c:pt idx="16">
                  <c:v>0.5</c:v>
                </c:pt>
                <c:pt idx="17">
                  <c:v>0.5</c:v>
                </c:pt>
                <c:pt idx="18">
                  <c:v>0.5</c:v>
                </c:pt>
                <c:pt idx="19">
                  <c:v>0.7</c:v>
                </c:pt>
                <c:pt idx="20">
                  <c:v>0.7</c:v>
                </c:pt>
                <c:pt idx="21">
                  <c:v>0.8</c:v>
                </c:pt>
                <c:pt idx="22">
                  <c:v>0.9</c:v>
                </c:pt>
                <c:pt idx="23">
                  <c:v>0.9</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'1980-2000 Schedules'!$D$11</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Schedules'!$E$11:$AB$11</c:f>
              <c:numCache>
                <c:formatCode>0.00</c:formatCode>
                <c:ptCount val="24"/>
                <c:pt idx="0">
                  <c:v>0.9</c:v>
                </c:pt>
                <c:pt idx="1">
                  <c:v>0.9</c:v>
                </c:pt>
                <c:pt idx="2">
                  <c:v>0.9</c:v>
                </c:pt>
                <c:pt idx="3">
                  <c:v>0.9</c:v>
                </c:pt>
                <c:pt idx="4">
                  <c:v>0.9</c:v>
                </c:pt>
                <c:pt idx="5">
                  <c:v>0.9</c:v>
                </c:pt>
                <c:pt idx="6">
                  <c:v>0.7</c:v>
                </c:pt>
                <c:pt idx="7">
                  <c:v>0.5</c:v>
                </c:pt>
                <c:pt idx="8">
                  <c:v>0.5</c:v>
                </c:pt>
                <c:pt idx="9">
                  <c:v>0.3</c:v>
                </c:pt>
                <c:pt idx="10">
                  <c:v>0.3</c:v>
                </c:pt>
                <c:pt idx="11">
                  <c:v>0.3</c:v>
                </c:pt>
                <c:pt idx="12">
                  <c:v>0.3</c:v>
                </c:pt>
                <c:pt idx="13">
                  <c:v>0.3</c:v>
                </c:pt>
                <c:pt idx="14">
                  <c:v>0.3</c:v>
                </c:pt>
                <c:pt idx="15">
                  <c:v>0.3</c:v>
                </c:pt>
                <c:pt idx="16">
                  <c:v>0.3</c:v>
                </c:pt>
                <c:pt idx="17">
                  <c:v>0.5</c:v>
                </c:pt>
                <c:pt idx="18">
                  <c:v>0.6</c:v>
                </c:pt>
                <c:pt idx="19">
                  <c:v>0.6</c:v>
                </c:pt>
                <c:pt idx="20">
                  <c:v>0.6</c:v>
                </c:pt>
                <c:pt idx="21">
                  <c:v>0.7</c:v>
                </c:pt>
                <c:pt idx="22">
                  <c:v>0.7</c:v>
                </c:pt>
                <c:pt idx="23">
                  <c:v>0.7</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'1980-2000 Schedules'!$D$12</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Schedules'!$E$12:$AB$12</c:f>
              <c:numCache>
                <c:formatCode>0.00</c:formatCode>
                <c:ptCount val="24"/>
                <c:pt idx="0">
                  <c:v>0.7</c:v>
                </c:pt>
                <c:pt idx="1">
                  <c:v>0.7</c:v>
                </c:pt>
                <c:pt idx="2">
                  <c:v>0.7</c:v>
                </c:pt>
                <c:pt idx="3">
                  <c:v>0.7</c:v>
                </c:pt>
                <c:pt idx="4">
                  <c:v>0.7</c:v>
                </c:pt>
                <c:pt idx="5">
                  <c:v>0.7</c:v>
                </c:pt>
                <c:pt idx="6">
                  <c:v>0.7</c:v>
                </c:pt>
                <c:pt idx="7">
                  <c:v>0.7</c:v>
                </c:pt>
                <c:pt idx="8">
                  <c:v>0.5</c:v>
                </c:pt>
                <c:pt idx="9">
                  <c:v>0.5</c:v>
                </c:pt>
                <c:pt idx="10">
                  <c:v>0.5</c:v>
                </c:pt>
                <c:pt idx="11">
                  <c:v>0.3</c:v>
                </c:pt>
                <c:pt idx="12">
                  <c:v>0.3</c:v>
                </c:pt>
                <c:pt idx="13">
                  <c:v>0.2</c:v>
                </c:pt>
                <c:pt idx="14">
                  <c:v>0.2</c:v>
                </c:pt>
                <c:pt idx="15">
                  <c:v>0.2</c:v>
                </c:pt>
                <c:pt idx="16">
                  <c:v>0.3</c:v>
                </c:pt>
                <c:pt idx="17">
                  <c:v>0.4</c:v>
                </c:pt>
                <c:pt idx="18">
                  <c:v>0.4</c:v>
                </c:pt>
                <c:pt idx="19">
                  <c:v>0.6</c:v>
                </c:pt>
                <c:pt idx="20">
                  <c:v>0.6</c:v>
                </c:pt>
                <c:pt idx="21">
                  <c:v>0.8</c:v>
                </c:pt>
                <c:pt idx="22">
                  <c:v>0.8</c:v>
                </c:pt>
                <c:pt idx="23">
                  <c:v>0.8</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855493536"/>
        <c:axId val="855499416"/>
      </c:lineChart>
      <c:catAx>
        <c:axId val="8554935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499416"/>
        <c:crosses val="autoZero"/>
        <c:auto val="1"/>
        <c:lblAlgn val="ctr"/>
        <c:lblOffset val="100"/>
        <c:noMultiLvlLbl val="0"/>
      </c:catAx>
      <c:valAx>
        <c:axId val="8554994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4935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Schedules'!$B$13</c:f>
          <c:strCache>
            <c:ptCount val="1"/>
            <c:pt idx="0">
              <c:v>Occupancy - Guest Rooms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Schedules'!$D$13</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Schedules'!$E$13:$AB$13</c:f>
              <c:numCache>
                <c:formatCode>0.00</c:formatCode>
                <c:ptCount val="24"/>
                <c:pt idx="0">
                  <c:v>0.65</c:v>
                </c:pt>
                <c:pt idx="1">
                  <c:v>0.65</c:v>
                </c:pt>
                <c:pt idx="2">
                  <c:v>0.65</c:v>
                </c:pt>
                <c:pt idx="3">
                  <c:v>0.65</c:v>
                </c:pt>
                <c:pt idx="4">
                  <c:v>0.65</c:v>
                </c:pt>
                <c:pt idx="5">
                  <c:v>0.65</c:v>
                </c:pt>
                <c:pt idx="6">
                  <c:v>0.5</c:v>
                </c:pt>
                <c:pt idx="7">
                  <c:v>0.28000000000000003</c:v>
                </c:pt>
                <c:pt idx="8">
                  <c:v>0.28000000000000003</c:v>
                </c:pt>
                <c:pt idx="9">
                  <c:v>0.13</c:v>
                </c:pt>
                <c:pt idx="10">
                  <c:v>0.13</c:v>
                </c:pt>
                <c:pt idx="11">
                  <c:v>0.13</c:v>
                </c:pt>
                <c:pt idx="12">
                  <c:v>0.13</c:v>
                </c:pt>
                <c:pt idx="13">
                  <c:v>0.13</c:v>
                </c:pt>
                <c:pt idx="14">
                  <c:v>0.13</c:v>
                </c:pt>
                <c:pt idx="15">
                  <c:v>0.2</c:v>
                </c:pt>
                <c:pt idx="16">
                  <c:v>0.35</c:v>
                </c:pt>
                <c:pt idx="17">
                  <c:v>0.35</c:v>
                </c:pt>
                <c:pt idx="18">
                  <c:v>0.35</c:v>
                </c:pt>
                <c:pt idx="19">
                  <c:v>0.5</c:v>
                </c:pt>
                <c:pt idx="20">
                  <c:v>0.5</c:v>
                </c:pt>
                <c:pt idx="21">
                  <c:v>0.57999999999999996</c:v>
                </c:pt>
                <c:pt idx="22">
                  <c:v>0.65</c:v>
                </c:pt>
                <c:pt idx="23">
                  <c:v>0.65</c:v>
                </c:pt>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'1980-2000 Schedules'!$D$14</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Schedules'!$E$14:$AB$14</c:f>
              <c:numCache>
                <c:formatCode>0.00</c:formatCode>
                <c:ptCount val="24"/>
                <c:pt idx="0">
                  <c:v>0.65</c:v>
                </c:pt>
                <c:pt idx="1">
                  <c:v>0.65</c:v>
                </c:pt>
                <c:pt idx="2">
                  <c:v>0.65</c:v>
                </c:pt>
                <c:pt idx="3">
                  <c:v>0.65</c:v>
                </c:pt>
                <c:pt idx="4">
                  <c:v>0.65</c:v>
                </c:pt>
                <c:pt idx="5">
                  <c:v>0.65</c:v>
                </c:pt>
                <c:pt idx="6">
                  <c:v>0.5</c:v>
                </c:pt>
                <c:pt idx="7">
                  <c:v>0.34</c:v>
                </c:pt>
                <c:pt idx="8">
                  <c:v>0.34</c:v>
                </c:pt>
                <c:pt idx="9">
                  <c:v>0.2</c:v>
                </c:pt>
                <c:pt idx="10">
                  <c:v>0.2</c:v>
                </c:pt>
                <c:pt idx="11">
                  <c:v>0.2</c:v>
                </c:pt>
                <c:pt idx="12">
                  <c:v>0.2</c:v>
                </c:pt>
                <c:pt idx="13">
                  <c:v>0.2</c:v>
                </c:pt>
                <c:pt idx="14">
                  <c:v>0.2</c:v>
                </c:pt>
                <c:pt idx="15">
                  <c:v>0.2</c:v>
                </c:pt>
                <c:pt idx="16">
                  <c:v>0.2</c:v>
                </c:pt>
                <c:pt idx="17">
                  <c:v>0.34</c:v>
                </c:pt>
                <c:pt idx="18">
                  <c:v>0.35</c:v>
                </c:pt>
                <c:pt idx="19">
                  <c:v>0.65</c:v>
                </c:pt>
                <c:pt idx="20">
                  <c:v>0.65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'1980-2000 Schedules'!$D$15</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Schedules'!$E$15:$AB$15</c:f>
              <c:numCache>
                <c:formatCode>0.00</c:formatCode>
                <c:ptCount val="24"/>
                <c:pt idx="0">
                  <c:v>0.65</c:v>
                </c:pt>
                <c:pt idx="1">
                  <c:v>0.65</c:v>
                </c:pt>
                <c:pt idx="2">
                  <c:v>0.65</c:v>
                </c:pt>
                <c:pt idx="3">
                  <c:v>0.65</c:v>
                </c:pt>
                <c:pt idx="4">
                  <c:v>0.65</c:v>
                </c:pt>
                <c:pt idx="5">
                  <c:v>0.65</c:v>
                </c:pt>
                <c:pt idx="6">
                  <c:v>0.5</c:v>
                </c:pt>
                <c:pt idx="7">
                  <c:v>0.34</c:v>
                </c:pt>
                <c:pt idx="8">
                  <c:v>0.34</c:v>
                </c:pt>
                <c:pt idx="9">
                  <c:v>0.2</c:v>
                </c:pt>
                <c:pt idx="10">
                  <c:v>0.2</c:v>
                </c:pt>
                <c:pt idx="11">
                  <c:v>0.2</c:v>
                </c:pt>
                <c:pt idx="12">
                  <c:v>0.2</c:v>
                </c:pt>
                <c:pt idx="13">
                  <c:v>0.2</c:v>
                </c:pt>
                <c:pt idx="14">
                  <c:v>0.2</c:v>
                </c:pt>
                <c:pt idx="15">
                  <c:v>0.2</c:v>
                </c:pt>
                <c:pt idx="16">
                  <c:v>0.2</c:v>
                </c:pt>
                <c:pt idx="17">
                  <c:v>0.34</c:v>
                </c:pt>
                <c:pt idx="18">
                  <c:v>0.35</c:v>
                </c:pt>
                <c:pt idx="19">
                  <c:v>0.65</c:v>
                </c:pt>
                <c:pt idx="20">
                  <c:v>0.65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855490008"/>
        <c:axId val="855497064"/>
      </c:lineChart>
      <c:catAx>
        <c:axId val="8554900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497064"/>
        <c:crosses val="autoZero"/>
        <c:auto val="1"/>
        <c:lblAlgn val="ctr"/>
        <c:lblOffset val="100"/>
        <c:noMultiLvlLbl val="0"/>
      </c:catAx>
      <c:valAx>
        <c:axId val="8554970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4900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'1980-2000 Schedules'!$D$17</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'1980-2000 Schedules'!$D$18</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855494320"/>
        <c:axId val="855495496"/>
      </c:lineChart>
      <c:catAx>
        <c:axId val="8554943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495496"/>
        <c:crosses val="autoZero"/>
        <c:auto val="1"/>
        <c:lblAlgn val="ctr"/>
        <c:lblOffset val="100"/>
        <c:noMultiLvlLbl val="0"/>
      </c:catAx>
      <c:valAx>
        <c:axId val="8554954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4943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Schedules'!$D$19</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'1980-2000 Schedules'!$D$20</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'1980-2000 Schedules'!$D$21</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855489616"/>
        <c:axId val="855490400"/>
      </c:lineChart>
      <c:catAx>
        <c:axId val="8554896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490400"/>
        <c:crosses val="autoZero"/>
        <c:auto val="1"/>
        <c:lblAlgn val="ctr"/>
        <c:lblOffset val="100"/>
        <c:noMultiLvlLbl val="0"/>
      </c:catAx>
      <c:valAx>
        <c:axId val="8554904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4896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Schedules'!$D$22</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'1980-2000 Schedules'!$D$23</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'1980-2000 Schedules'!$D$24</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855506472"/>
        <c:axId val="855503336"/>
      </c:lineChart>
      <c:catAx>
        <c:axId val="8555064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503336"/>
        <c:crosses val="autoZero"/>
        <c:auto val="1"/>
        <c:lblAlgn val="ctr"/>
        <c:lblOffset val="100"/>
        <c:noMultiLvlLbl val="0"/>
      </c:catAx>
      <c:valAx>
        <c:axId val="8555033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5064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Schedules'!$B$45</c:f>
          <c:strCache>
            <c:ptCount val="1"/>
            <c:pt idx="0">
              <c:v>Lighting - Common Areas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Schedules'!$D$45</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Schedules'!$E$45:$AB$45</c:f>
              <c:numCache>
                <c:formatCode>0.00</c:formatCode>
                <c:ptCount val="24"/>
                <c:pt idx="0">
                  <c:v>0.2</c:v>
                </c:pt>
                <c:pt idx="1">
                  <c:v>0.15</c:v>
                </c:pt>
                <c:pt idx="2">
                  <c:v>0.1</c:v>
                </c:pt>
                <c:pt idx="3">
                  <c:v>0.1</c:v>
                </c:pt>
                <c:pt idx="4">
                  <c:v>0.1</c:v>
                </c:pt>
                <c:pt idx="5">
                  <c:v>0.2</c:v>
                </c:pt>
                <c:pt idx="6">
                  <c:v>0.4</c:v>
                </c:pt>
                <c:pt idx="7">
                  <c:v>0.5</c:v>
                </c:pt>
                <c:pt idx="8">
                  <c:v>0.4</c:v>
                </c:pt>
                <c:pt idx="9">
                  <c:v>0.4</c:v>
                </c:pt>
                <c:pt idx="10">
                  <c:v>0.25</c:v>
                </c:pt>
                <c:pt idx="11">
                  <c:v>0.25</c:v>
                </c:pt>
                <c:pt idx="12">
                  <c:v>0.25</c:v>
                </c:pt>
                <c:pt idx="13">
                  <c:v>0.25</c:v>
                </c:pt>
                <c:pt idx="14">
                  <c:v>0.25</c:v>
                </c:pt>
                <c:pt idx="15">
                  <c:v>0.25</c:v>
                </c:pt>
                <c:pt idx="16">
                  <c:v>0.25</c:v>
                </c:pt>
                <c:pt idx="17">
                  <c:v>0.25</c:v>
                </c:pt>
                <c:pt idx="18">
                  <c:v>0.6</c:v>
                </c:pt>
                <c:pt idx="19">
                  <c:v>0.8</c:v>
                </c:pt>
                <c:pt idx="20">
                  <c:v>0.9</c:v>
                </c:pt>
                <c:pt idx="21">
                  <c:v>0.8</c:v>
                </c:pt>
                <c:pt idx="22">
                  <c:v>0.6</c:v>
                </c:pt>
                <c:pt idx="23">
                  <c:v>0.3</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'1980-2000 Schedules'!$D$46</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Schedules'!$E$46:$AB$46</c:f>
              <c:numCache>
                <c:formatCode>0.00</c:formatCode>
                <c:ptCount val="24"/>
                <c:pt idx="0">
                  <c:v>0.2</c:v>
                </c:pt>
                <c:pt idx="1">
                  <c:v>0.2</c:v>
                </c:pt>
                <c:pt idx="2">
                  <c:v>0.1</c:v>
                </c:pt>
                <c:pt idx="3">
                  <c:v>0.1</c:v>
                </c:pt>
                <c:pt idx="4">
                  <c:v>0.1</c:v>
                </c:pt>
                <c:pt idx="5">
                  <c:v>0.1</c:v>
                </c:pt>
                <c:pt idx="6">
                  <c:v>0.3</c:v>
                </c:pt>
                <c:pt idx="7">
                  <c:v>0.3</c:v>
                </c:pt>
                <c:pt idx="8">
                  <c:v>0.4</c:v>
                </c:pt>
                <c:pt idx="9">
                  <c:v>0.4</c:v>
                </c:pt>
                <c:pt idx="10">
                  <c:v>0.3</c:v>
                </c:pt>
                <c:pt idx="11">
                  <c:v>0.25</c:v>
                </c:pt>
                <c:pt idx="12">
                  <c:v>0.25</c:v>
                </c:pt>
                <c:pt idx="13">
                  <c:v>0.25</c:v>
                </c:pt>
                <c:pt idx="14">
                  <c:v>0.25</c:v>
                </c:pt>
                <c:pt idx="15">
                  <c:v>0.25</c:v>
                </c:pt>
                <c:pt idx="16">
                  <c:v>0.25</c:v>
                </c:pt>
                <c:pt idx="17">
                  <c:v>0.25</c:v>
                </c:pt>
                <c:pt idx="18">
                  <c:v>0.6</c:v>
                </c:pt>
                <c:pt idx="19">
                  <c:v>0.7</c:v>
                </c:pt>
                <c:pt idx="20">
                  <c:v>0.7</c:v>
                </c:pt>
                <c:pt idx="21">
                  <c:v>0.7</c:v>
                </c:pt>
                <c:pt idx="22">
                  <c:v>0.6</c:v>
                </c:pt>
                <c:pt idx="23">
                  <c:v>0.3</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'1980-2000 Schedules'!$D$47</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Schedules'!$E$47:$AB$47</c:f>
              <c:numCache>
                <c:formatCode>0.00</c:formatCode>
                <c:ptCount val="24"/>
                <c:pt idx="0">
                  <c:v>0.3</c:v>
                </c:pt>
                <c:pt idx="1">
                  <c:v>0.3</c:v>
                </c:pt>
                <c:pt idx="2">
                  <c:v>0.2</c:v>
                </c:pt>
                <c:pt idx="3">
                  <c:v>0.2</c:v>
                </c:pt>
                <c:pt idx="4">
                  <c:v>0.2</c:v>
                </c:pt>
                <c:pt idx="5">
                  <c:v>0.2</c:v>
                </c:pt>
                <c:pt idx="6">
                  <c:v>0.3</c:v>
                </c:pt>
                <c:pt idx="7">
                  <c:v>0.4</c:v>
                </c:pt>
                <c:pt idx="8">
                  <c:v>0.4</c:v>
                </c:pt>
                <c:pt idx="9">
                  <c:v>0.3</c:v>
                </c:pt>
                <c:pt idx="10">
                  <c:v>0.3</c:v>
                </c:pt>
                <c:pt idx="11">
                  <c:v>0.3</c:v>
                </c:pt>
                <c:pt idx="12">
                  <c:v>0.3</c:v>
                </c:pt>
                <c:pt idx="13">
                  <c:v>0.2</c:v>
                </c:pt>
                <c:pt idx="14">
                  <c:v>0.2</c:v>
                </c:pt>
                <c:pt idx="15">
                  <c:v>0.2</c:v>
                </c:pt>
                <c:pt idx="16">
                  <c:v>0.2</c:v>
                </c:pt>
                <c:pt idx="17">
                  <c:v>0.2</c:v>
                </c:pt>
                <c:pt idx="18">
                  <c:v>0.5</c:v>
                </c:pt>
                <c:pt idx="19">
                  <c:v>0.7</c:v>
                </c:pt>
                <c:pt idx="20">
                  <c:v>0.8</c:v>
                </c:pt>
                <c:pt idx="21">
                  <c:v>0.6</c:v>
                </c:pt>
                <c:pt idx="22">
                  <c:v>0.5</c:v>
                </c:pt>
                <c:pt idx="23">
                  <c:v>0.3</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855506080"/>
        <c:axId val="855504120"/>
      </c:lineChart>
      <c:catAx>
        <c:axId val="8555060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504120"/>
        <c:crosses val="autoZero"/>
        <c:auto val="1"/>
        <c:lblAlgn val="ctr"/>
        <c:lblOffset val="100"/>
        <c:noMultiLvlLbl val="0"/>
      </c:catAx>
      <c:valAx>
        <c:axId val="8555041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5060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Schedules'!$B$48</c:f>
          <c:strCache>
            <c:ptCount val="1"/>
            <c:pt idx="0">
              <c:v>Lighting - Guest Rooms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Schedules'!$D$48</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Schedules'!$E$48:$AB$48</c:f>
              <c:numCache>
                <c:formatCode>0.00</c:formatCode>
                <c:ptCount val="24"/>
                <c:pt idx="0">
                  <c:v>0.22</c:v>
                </c:pt>
                <c:pt idx="1">
                  <c:v>0.17</c:v>
                </c:pt>
                <c:pt idx="2">
                  <c:v>0.11</c:v>
                </c:pt>
                <c:pt idx="3">
                  <c:v>0.11</c:v>
                </c:pt>
                <c:pt idx="4">
                  <c:v>0.11</c:v>
                </c:pt>
                <c:pt idx="5">
                  <c:v>0.22</c:v>
                </c:pt>
                <c:pt idx="6">
                  <c:v>0.44</c:v>
                </c:pt>
                <c:pt idx="7">
                  <c:v>0.56000000000000005</c:v>
                </c:pt>
                <c:pt idx="8">
                  <c:v>0.44</c:v>
                </c:pt>
                <c:pt idx="9">
                  <c:v>0.44</c:v>
                </c:pt>
                <c:pt idx="10">
                  <c:v>0.28000000000000003</c:v>
                </c:pt>
                <c:pt idx="11">
                  <c:v>0.28000000000000003</c:v>
                </c:pt>
                <c:pt idx="12">
                  <c:v>0.28000000000000003</c:v>
                </c:pt>
                <c:pt idx="13">
                  <c:v>0.28000000000000003</c:v>
                </c:pt>
                <c:pt idx="14">
                  <c:v>0.28000000000000003</c:v>
                </c:pt>
                <c:pt idx="15">
                  <c:v>0.28000000000000003</c:v>
                </c:pt>
                <c:pt idx="16">
                  <c:v>0.28000000000000003</c:v>
                </c:pt>
                <c:pt idx="17">
                  <c:v>0.28000000000000003</c:v>
                </c:pt>
                <c:pt idx="18">
                  <c:v>0.67</c:v>
                </c:pt>
                <c:pt idx="19">
                  <c:v>0.89</c:v>
                </c:pt>
                <c:pt idx="20">
                  <c:v>1</c:v>
                </c:pt>
                <c:pt idx="21">
                  <c:v>0.89</c:v>
                </c:pt>
                <c:pt idx="22">
                  <c:v>0.67</c:v>
                </c:pt>
                <c:pt idx="23">
                  <c:v>0.33</c:v>
                </c:pt>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'1980-2000 Schedules'!$D$49</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Schedules'!$E$49:$AB$49</c:f>
              <c:numCache>
                <c:formatCode>0.00</c:formatCode>
                <c:ptCount val="24"/>
                <c:pt idx="0">
                  <c:v>0.26</c:v>
                </c:pt>
                <c:pt idx="1">
                  <c:v>0.26</c:v>
                </c:pt>
                <c:pt idx="2">
                  <c:v>0.11</c:v>
                </c:pt>
                <c:pt idx="3">
                  <c:v>0.11</c:v>
                </c:pt>
                <c:pt idx="4">
                  <c:v>0.11</c:v>
                </c:pt>
                <c:pt idx="5">
                  <c:v>0.11</c:v>
                </c:pt>
                <c:pt idx="6">
                  <c:v>0.41</c:v>
                </c:pt>
                <c:pt idx="7">
                  <c:v>0.41</c:v>
                </c:pt>
                <c:pt idx="8">
                  <c:v>0.56000000000000005</c:v>
                </c:pt>
                <c:pt idx="9">
                  <c:v>0.56000000000000005</c:v>
                </c:pt>
                <c:pt idx="10">
                  <c:v>0.41</c:v>
                </c:pt>
                <c:pt idx="11">
                  <c:v>0.33</c:v>
                </c:pt>
                <c:pt idx="12">
                  <c:v>0.33</c:v>
                </c:pt>
                <c:pt idx="13">
                  <c:v>0.33</c:v>
                </c:pt>
                <c:pt idx="14">
                  <c:v>0.33</c:v>
                </c:pt>
                <c:pt idx="15">
                  <c:v>0.33</c:v>
                </c:pt>
                <c:pt idx="16">
                  <c:v>0.33</c:v>
                </c:pt>
                <c:pt idx="17">
                  <c:v>0.33</c:v>
                </c:pt>
                <c:pt idx="18">
                  <c:v>0.85</c:v>
                </c:pt>
                <c:pt idx="19">
                  <c:v>1</c:v>
                </c:pt>
                <c:pt idx="20">
                  <c:v>1</c:v>
                </c:pt>
                <c:pt idx="21">
                  <c:v>1</c:v>
                </c:pt>
                <c:pt idx="22">
                  <c:v>0.85</c:v>
                </c:pt>
                <c:pt idx="23">
                  <c:v>0.41</c:v>
                </c:pt>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'1980-2000 Schedules'!$D$50</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Schedules'!$E$50:$AB$50</c:f>
              <c:numCache>
                <c:formatCode>0.00</c:formatCode>
                <c:ptCount val="24"/>
                <c:pt idx="0">
                  <c:v>0.26</c:v>
                </c:pt>
                <c:pt idx="1">
                  <c:v>0.26</c:v>
                </c:pt>
                <c:pt idx="2">
                  <c:v>0.11</c:v>
                </c:pt>
                <c:pt idx="3">
                  <c:v>0.11</c:v>
                </c:pt>
                <c:pt idx="4">
                  <c:v>0.11</c:v>
                </c:pt>
                <c:pt idx="5">
                  <c:v>0.11</c:v>
                </c:pt>
                <c:pt idx="6">
                  <c:v>0.41</c:v>
                </c:pt>
                <c:pt idx="7">
                  <c:v>0.41</c:v>
                </c:pt>
                <c:pt idx="8">
                  <c:v>0.56000000000000005</c:v>
                </c:pt>
                <c:pt idx="9">
                  <c:v>0.56000000000000005</c:v>
                </c:pt>
                <c:pt idx="10">
                  <c:v>0.41</c:v>
                </c:pt>
                <c:pt idx="11">
                  <c:v>0.33</c:v>
                </c:pt>
                <c:pt idx="12">
                  <c:v>0.33</c:v>
                </c:pt>
                <c:pt idx="13">
                  <c:v>0.33</c:v>
                </c:pt>
                <c:pt idx="14">
                  <c:v>0.33</c:v>
                </c:pt>
                <c:pt idx="15">
                  <c:v>0.33</c:v>
                </c:pt>
                <c:pt idx="16">
                  <c:v>0.33</c:v>
                </c:pt>
                <c:pt idx="17">
                  <c:v>0.33</c:v>
                </c:pt>
                <c:pt idx="18">
                  <c:v>0.85</c:v>
                </c:pt>
                <c:pt idx="19">
                  <c:v>1</c:v>
                </c:pt>
                <c:pt idx="20">
                  <c:v>1</c:v>
                </c:pt>
                <c:pt idx="21">
                  <c:v>1</c:v>
                </c:pt>
                <c:pt idx="22">
                  <c:v>0.85</c:v>
                </c:pt>
                <c:pt idx="23">
                  <c:v>0.41</c:v>
                </c:pt>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855500200"/>
        <c:axId val="855500984"/>
      </c:lineChart>
      <c:catAx>
        <c:axId val="8555002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500984"/>
        <c:crosses val="autoZero"/>
        <c:auto val="1"/>
        <c:lblAlgn val="ctr"/>
        <c:lblOffset val="100"/>
        <c:noMultiLvlLbl val="0"/>
      </c:catAx>
      <c:valAx>
        <c:axId val="8555009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5002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Schedules'!$B$45</c:f>
          <c:strCache>
            <c:ptCount val="1"/>
            <c:pt idx="0">
              <c:v>Lighting - Common Areas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Schedules'!$D$45</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Schedules'!$E$45:$AB$45</c:f>
              <c:numCache>
                <c:formatCode>0.00</c:formatCode>
                <c:ptCount val="24"/>
                <c:pt idx="0">
                  <c:v>0.2</c:v>
                </c:pt>
                <c:pt idx="1">
                  <c:v>0.15</c:v>
                </c:pt>
                <c:pt idx="2">
                  <c:v>0.1</c:v>
                </c:pt>
                <c:pt idx="3">
                  <c:v>0.1</c:v>
                </c:pt>
                <c:pt idx="4">
                  <c:v>0.1</c:v>
                </c:pt>
                <c:pt idx="5">
                  <c:v>0.2</c:v>
                </c:pt>
                <c:pt idx="6">
                  <c:v>0.4</c:v>
                </c:pt>
                <c:pt idx="7">
                  <c:v>0.5</c:v>
                </c:pt>
                <c:pt idx="8">
                  <c:v>0.4</c:v>
                </c:pt>
                <c:pt idx="9">
                  <c:v>0.4</c:v>
                </c:pt>
                <c:pt idx="10">
                  <c:v>0.25</c:v>
                </c:pt>
                <c:pt idx="11">
                  <c:v>0.25</c:v>
                </c:pt>
                <c:pt idx="12">
                  <c:v>0.25</c:v>
                </c:pt>
                <c:pt idx="13">
                  <c:v>0.25</c:v>
                </c:pt>
                <c:pt idx="14">
                  <c:v>0.25</c:v>
                </c:pt>
                <c:pt idx="15">
                  <c:v>0.25</c:v>
                </c:pt>
                <c:pt idx="16">
                  <c:v>0.25</c:v>
                </c:pt>
                <c:pt idx="17">
                  <c:v>0.25</c:v>
                </c:pt>
                <c:pt idx="18">
                  <c:v>0.6</c:v>
                </c:pt>
                <c:pt idx="19">
                  <c:v>0.8</c:v>
                </c:pt>
                <c:pt idx="20">
                  <c:v>0.9</c:v>
                </c:pt>
                <c:pt idx="21">
                  <c:v>0.8</c:v>
                </c:pt>
                <c:pt idx="22">
                  <c:v>0.6</c:v>
                </c:pt>
                <c:pt idx="23">
                  <c:v>0.3</c:v>
                </c:pt>
              </c:numCache>
            </c:numRef>
          </c:val>
          <c:smooth val="0"/>
          <c:extLst xmlns:c16r2="http://schemas.microsoft.com/office/drawing/2015/06/chart">
            <c:ext xmlns:c16="http://schemas.microsoft.com/office/drawing/2014/chart" uri="{C3380CC4-5D6E-409C-BE32-E72D297353CC}">
              <c16:uniqueId val="{00000000-EBCA-494A-8150-A458943ADF15}"/>
            </c:ext>
          </c:extLst>
        </c:ser>
        <c:ser>
          <c:idx val="1"/>
          <c:order val="1"/>
          <c:tx>
            <c:strRef>
              <c:f>'1950-1980 Schedules'!$D$46</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Schedules'!$E$46:$AB$46</c:f>
              <c:numCache>
                <c:formatCode>0.00</c:formatCode>
                <c:ptCount val="24"/>
                <c:pt idx="0">
                  <c:v>0.2</c:v>
                </c:pt>
                <c:pt idx="1">
                  <c:v>0.2</c:v>
                </c:pt>
                <c:pt idx="2">
                  <c:v>0.1</c:v>
                </c:pt>
                <c:pt idx="3">
                  <c:v>0.1</c:v>
                </c:pt>
                <c:pt idx="4">
                  <c:v>0.1</c:v>
                </c:pt>
                <c:pt idx="5">
                  <c:v>0.1</c:v>
                </c:pt>
                <c:pt idx="6">
                  <c:v>0.3</c:v>
                </c:pt>
                <c:pt idx="7">
                  <c:v>0.3</c:v>
                </c:pt>
                <c:pt idx="8">
                  <c:v>0.4</c:v>
                </c:pt>
                <c:pt idx="9">
                  <c:v>0.4</c:v>
                </c:pt>
                <c:pt idx="10">
                  <c:v>0.3</c:v>
                </c:pt>
                <c:pt idx="11">
                  <c:v>0.25</c:v>
                </c:pt>
                <c:pt idx="12">
                  <c:v>0.25</c:v>
                </c:pt>
                <c:pt idx="13">
                  <c:v>0.25</c:v>
                </c:pt>
                <c:pt idx="14">
                  <c:v>0.25</c:v>
                </c:pt>
                <c:pt idx="15">
                  <c:v>0.25</c:v>
                </c:pt>
                <c:pt idx="16">
                  <c:v>0.25</c:v>
                </c:pt>
                <c:pt idx="17">
                  <c:v>0.25</c:v>
                </c:pt>
                <c:pt idx="18">
                  <c:v>0.6</c:v>
                </c:pt>
                <c:pt idx="19">
                  <c:v>0.7</c:v>
                </c:pt>
                <c:pt idx="20">
                  <c:v>0.7</c:v>
                </c:pt>
                <c:pt idx="21">
                  <c:v>0.7</c:v>
                </c:pt>
                <c:pt idx="22">
                  <c:v>0.6</c:v>
                </c:pt>
                <c:pt idx="23">
                  <c:v>0.3</c:v>
                </c:pt>
              </c:numCache>
            </c:numRef>
          </c:val>
          <c:smooth val="0"/>
          <c:extLst xmlns:c16r2="http://schemas.microsoft.com/office/drawing/2015/06/chart">
            <c:ext xmlns:c16="http://schemas.microsoft.com/office/drawing/2014/chart" uri="{C3380CC4-5D6E-409C-BE32-E72D297353CC}">
              <c16:uniqueId val="{00000001-EBCA-494A-8150-A458943ADF15}"/>
            </c:ext>
          </c:extLst>
        </c:ser>
        <c:ser>
          <c:idx val="2"/>
          <c:order val="2"/>
          <c:tx>
            <c:strRef>
              <c:f>'1950-1980 Schedules'!$D$47</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Schedules'!$E$47:$AB$47</c:f>
              <c:numCache>
                <c:formatCode>0.00</c:formatCode>
                <c:ptCount val="24"/>
                <c:pt idx="0">
                  <c:v>0.3</c:v>
                </c:pt>
                <c:pt idx="1">
                  <c:v>0.3</c:v>
                </c:pt>
                <c:pt idx="2">
                  <c:v>0.2</c:v>
                </c:pt>
                <c:pt idx="3">
                  <c:v>0.2</c:v>
                </c:pt>
                <c:pt idx="4">
                  <c:v>0.2</c:v>
                </c:pt>
                <c:pt idx="5">
                  <c:v>0.2</c:v>
                </c:pt>
                <c:pt idx="6">
                  <c:v>0.3</c:v>
                </c:pt>
                <c:pt idx="7">
                  <c:v>0.4</c:v>
                </c:pt>
                <c:pt idx="8">
                  <c:v>0.4</c:v>
                </c:pt>
                <c:pt idx="9">
                  <c:v>0.3</c:v>
                </c:pt>
                <c:pt idx="10">
                  <c:v>0.3</c:v>
                </c:pt>
                <c:pt idx="11">
                  <c:v>0.3</c:v>
                </c:pt>
                <c:pt idx="12">
                  <c:v>0.3</c:v>
                </c:pt>
                <c:pt idx="13">
                  <c:v>0.2</c:v>
                </c:pt>
                <c:pt idx="14">
                  <c:v>0.2</c:v>
                </c:pt>
                <c:pt idx="15">
                  <c:v>0.2</c:v>
                </c:pt>
                <c:pt idx="16">
                  <c:v>0.2</c:v>
                </c:pt>
                <c:pt idx="17">
                  <c:v>0.2</c:v>
                </c:pt>
                <c:pt idx="18">
                  <c:v>0.5</c:v>
                </c:pt>
                <c:pt idx="19">
                  <c:v>0.7</c:v>
                </c:pt>
                <c:pt idx="20">
                  <c:v>0.8</c:v>
                </c:pt>
                <c:pt idx="21">
                  <c:v>0.6</c:v>
                </c:pt>
                <c:pt idx="22">
                  <c:v>0.5</c:v>
                </c:pt>
                <c:pt idx="23">
                  <c:v>0.3</c:v>
                </c:pt>
              </c:numCache>
            </c:numRef>
          </c:val>
          <c:smooth val="0"/>
          <c:extLst xmlns:c16r2="http://schemas.microsoft.com/office/drawing/2015/06/chart">
            <c:ext xmlns:c16="http://schemas.microsoft.com/office/drawing/2014/chart" uri="{C3380CC4-5D6E-409C-BE32-E72D297353CC}">
              <c16:uniqueId val="{00000002-EBCA-494A-8150-A458943ADF15}"/>
            </c:ext>
          </c:extLst>
        </c:ser>
        <c:dLbls>
          <c:showLegendKey val="0"/>
          <c:showVal val="0"/>
          <c:showCatName val="0"/>
          <c:showSerName val="0"/>
          <c:showPercent val="0"/>
          <c:showBubbleSize val="0"/>
        </c:dLbls>
        <c:smooth val="0"/>
        <c:axId val="489604024"/>
        <c:axId val="489602848"/>
      </c:lineChart>
      <c:catAx>
        <c:axId val="4896040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89602848"/>
        <c:crosses val="autoZero"/>
        <c:auto val="1"/>
        <c:lblAlgn val="ctr"/>
        <c:lblOffset val="100"/>
        <c:noMultiLvlLbl val="0"/>
      </c:catAx>
      <c:valAx>
        <c:axId val="489602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896040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Schedules'!$D$51</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'1980-2000 Schedules'!$D$52</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'1980-2000 Schedules'!$D$53</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855480600"/>
        <c:axId val="855484128"/>
      </c:lineChart>
      <c:catAx>
        <c:axId val="8554806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484128"/>
        <c:crosses val="autoZero"/>
        <c:auto val="1"/>
        <c:lblAlgn val="ctr"/>
        <c:lblOffset val="100"/>
        <c:noMultiLvlLbl val="0"/>
      </c:catAx>
      <c:valAx>
        <c:axId val="8554841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4806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Schedules'!$D$57</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'1980-2000 Schedules'!$D$55</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'1980-2000 Schedules'!$D$56</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855476680"/>
        <c:axId val="855475112"/>
      </c:lineChart>
      <c:catAx>
        <c:axId val="8554766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475112"/>
        <c:crosses val="autoZero"/>
        <c:auto val="1"/>
        <c:lblAlgn val="ctr"/>
        <c:lblOffset val="100"/>
        <c:noMultiLvlLbl val="0"/>
      </c:catAx>
      <c:valAx>
        <c:axId val="8554751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4766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Schedules'!$D$57</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'1980-2000 Schedules'!$D$58</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'1980-2000 Schedules'!$D$59</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855475504"/>
        <c:axId val="855482560"/>
      </c:lineChart>
      <c:catAx>
        <c:axId val="8554755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482560"/>
        <c:crosses val="autoZero"/>
        <c:auto val="1"/>
        <c:lblAlgn val="ctr"/>
        <c:lblOffset val="100"/>
        <c:noMultiLvlLbl val="0"/>
      </c:catAx>
      <c:valAx>
        <c:axId val="8554825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4755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Schedules'!$B$80</c:f>
          <c:strCache>
            <c:ptCount val="1"/>
            <c:pt idx="0">
              <c:v>Receptacles - Common Areas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Schedules'!$D$80</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Schedules'!$E$80:$AB$80</c:f>
              <c:numCache>
                <c:formatCode>0.00</c:formatCode>
                <c:ptCount val="24"/>
                <c:pt idx="0">
                  <c:v>0.2</c:v>
                </c:pt>
                <c:pt idx="1">
                  <c:v>0.2</c:v>
                </c:pt>
                <c:pt idx="2">
                  <c:v>0.2</c:v>
                </c:pt>
                <c:pt idx="3">
                  <c:v>0.2</c:v>
                </c:pt>
                <c:pt idx="4">
                  <c:v>0.2</c:v>
                </c:pt>
                <c:pt idx="5">
                  <c:v>0.2</c:v>
                </c:pt>
                <c:pt idx="6">
                  <c:v>0.4</c:v>
                </c:pt>
                <c:pt idx="7">
                  <c:v>0.4</c:v>
                </c:pt>
                <c:pt idx="8">
                  <c:v>0.7</c:v>
                </c:pt>
                <c:pt idx="9">
                  <c:v>0.9</c:v>
                </c:pt>
                <c:pt idx="10">
                  <c:v>0.9</c:v>
                </c:pt>
                <c:pt idx="11">
                  <c:v>0.9</c:v>
                </c:pt>
                <c:pt idx="12">
                  <c:v>0.9</c:v>
                </c:pt>
                <c:pt idx="13">
                  <c:v>0.9</c:v>
                </c:pt>
                <c:pt idx="14">
                  <c:v>0.9</c:v>
                </c:pt>
                <c:pt idx="15">
                  <c:v>0.9</c:v>
                </c:pt>
                <c:pt idx="16">
                  <c:v>0.9</c:v>
                </c:pt>
                <c:pt idx="17">
                  <c:v>0.9</c:v>
                </c:pt>
                <c:pt idx="18">
                  <c:v>0.8</c:v>
                </c:pt>
                <c:pt idx="19">
                  <c:v>0.8</c:v>
                </c:pt>
                <c:pt idx="20">
                  <c:v>0.7</c:v>
                </c:pt>
                <c:pt idx="21">
                  <c:v>0.4</c:v>
                </c:pt>
                <c:pt idx="22">
                  <c:v>0.2</c:v>
                </c:pt>
                <c:pt idx="23">
                  <c:v>0.2</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'1980-2000 Schedules'!$D$81</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Schedules'!$E$81:$AB$81</c:f>
              <c:numCache>
                <c:formatCode>0.00</c:formatCode>
                <c:ptCount val="24"/>
                <c:pt idx="0">
                  <c:v>0.15</c:v>
                </c:pt>
                <c:pt idx="1">
                  <c:v>0.15</c:v>
                </c:pt>
                <c:pt idx="2">
                  <c:v>0.15</c:v>
                </c:pt>
                <c:pt idx="3">
                  <c:v>0.15</c:v>
                </c:pt>
                <c:pt idx="4">
                  <c:v>0.15</c:v>
                </c:pt>
                <c:pt idx="5">
                  <c:v>0.15</c:v>
                </c:pt>
                <c:pt idx="6">
                  <c:v>0.3</c:v>
                </c:pt>
                <c:pt idx="7">
                  <c:v>0.3</c:v>
                </c:pt>
                <c:pt idx="8">
                  <c:v>0.5</c:v>
                </c:pt>
                <c:pt idx="9">
                  <c:v>0.8</c:v>
                </c:pt>
                <c:pt idx="10">
                  <c:v>0.9</c:v>
                </c:pt>
                <c:pt idx="11">
                  <c:v>0.9</c:v>
                </c:pt>
                <c:pt idx="12">
                  <c:v>0.9</c:v>
                </c:pt>
                <c:pt idx="13">
                  <c:v>0.9</c:v>
                </c:pt>
                <c:pt idx="14">
                  <c:v>0.9</c:v>
                </c:pt>
                <c:pt idx="15">
                  <c:v>0.9</c:v>
                </c:pt>
                <c:pt idx="16">
                  <c:v>0.9</c:v>
                </c:pt>
                <c:pt idx="17">
                  <c:v>0.9</c:v>
                </c:pt>
                <c:pt idx="18">
                  <c:v>0.7</c:v>
                </c:pt>
                <c:pt idx="19">
                  <c:v>0.5</c:v>
                </c:pt>
                <c:pt idx="20">
                  <c:v>0.5</c:v>
                </c:pt>
                <c:pt idx="21">
                  <c:v>0.3</c:v>
                </c:pt>
                <c:pt idx="22">
                  <c:v>0.15</c:v>
                </c:pt>
                <c:pt idx="23">
                  <c:v>0.15</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'1980-2000 Schedules'!$D$82</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Schedules'!$E$82:$AB$82</c:f>
              <c:numCache>
                <c:formatCode>0.00</c:formatCode>
                <c:ptCount val="24"/>
                <c:pt idx="0">
                  <c:v>0.15</c:v>
                </c:pt>
                <c:pt idx="1">
                  <c:v>0.15</c:v>
                </c:pt>
                <c:pt idx="2">
                  <c:v>0.15</c:v>
                </c:pt>
                <c:pt idx="3">
                  <c:v>0.15</c:v>
                </c:pt>
                <c:pt idx="4">
                  <c:v>0.15</c:v>
                </c:pt>
                <c:pt idx="5">
                  <c:v>0.15</c:v>
                </c:pt>
                <c:pt idx="6">
                  <c:v>0.3</c:v>
                </c:pt>
                <c:pt idx="7">
                  <c:v>0.3</c:v>
                </c:pt>
                <c:pt idx="8">
                  <c:v>0.3</c:v>
                </c:pt>
                <c:pt idx="9">
                  <c:v>0.3</c:v>
                </c:pt>
                <c:pt idx="10">
                  <c:v>0.6</c:v>
                </c:pt>
                <c:pt idx="11">
                  <c:v>0.6</c:v>
                </c:pt>
                <c:pt idx="12">
                  <c:v>0.8</c:v>
                </c:pt>
                <c:pt idx="13">
                  <c:v>0.8</c:v>
                </c:pt>
                <c:pt idx="14">
                  <c:v>0.8</c:v>
                </c:pt>
                <c:pt idx="15">
                  <c:v>0.8</c:v>
                </c:pt>
                <c:pt idx="16">
                  <c:v>0.8</c:v>
                </c:pt>
                <c:pt idx="17">
                  <c:v>0.6</c:v>
                </c:pt>
                <c:pt idx="18">
                  <c:v>0.4</c:v>
                </c:pt>
                <c:pt idx="19">
                  <c:v>0.4</c:v>
                </c:pt>
                <c:pt idx="20">
                  <c:v>0.4</c:v>
                </c:pt>
                <c:pt idx="21">
                  <c:v>0.4</c:v>
                </c:pt>
                <c:pt idx="22">
                  <c:v>0.15</c:v>
                </c:pt>
                <c:pt idx="23">
                  <c:v>0.15</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855474720"/>
        <c:axId val="855481776"/>
      </c:lineChart>
      <c:catAx>
        <c:axId val="8554747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481776"/>
        <c:crosses val="autoZero"/>
        <c:auto val="1"/>
        <c:lblAlgn val="ctr"/>
        <c:lblOffset val="100"/>
        <c:noMultiLvlLbl val="0"/>
      </c:catAx>
      <c:valAx>
        <c:axId val="8554817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4747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Schedules'!$B$83</c:f>
          <c:strCache>
            <c:ptCount val="1"/>
            <c:pt idx="0">
              <c:v>Receptacles - Guest Rooms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Schedules'!$D$83</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Schedules'!$E$83:$AB$83</c:f>
              <c:numCache>
                <c:formatCode>0.00</c:formatCode>
                <c:ptCount val="24"/>
                <c:pt idx="0">
                  <c:v>0.2</c:v>
                </c:pt>
                <c:pt idx="1">
                  <c:v>0.2</c:v>
                </c:pt>
                <c:pt idx="2">
                  <c:v>0.2</c:v>
                </c:pt>
                <c:pt idx="3">
                  <c:v>0.2</c:v>
                </c:pt>
                <c:pt idx="4">
                  <c:v>0.2</c:v>
                </c:pt>
                <c:pt idx="5">
                  <c:v>0.2</c:v>
                </c:pt>
                <c:pt idx="6">
                  <c:v>0.62</c:v>
                </c:pt>
                <c:pt idx="7">
                  <c:v>0.9</c:v>
                </c:pt>
                <c:pt idx="8">
                  <c:v>0.43</c:v>
                </c:pt>
                <c:pt idx="9">
                  <c:v>0.43</c:v>
                </c:pt>
                <c:pt idx="10">
                  <c:v>0.26</c:v>
                </c:pt>
                <c:pt idx="11">
                  <c:v>0.26</c:v>
                </c:pt>
                <c:pt idx="12">
                  <c:v>0.26</c:v>
                </c:pt>
                <c:pt idx="13">
                  <c:v>0.26</c:v>
                </c:pt>
                <c:pt idx="14">
                  <c:v>0.26</c:v>
                </c:pt>
                <c:pt idx="15">
                  <c:v>0.26</c:v>
                </c:pt>
                <c:pt idx="16">
                  <c:v>0.26</c:v>
                </c:pt>
                <c:pt idx="17">
                  <c:v>0.51</c:v>
                </c:pt>
                <c:pt idx="18">
                  <c:v>0.51</c:v>
                </c:pt>
                <c:pt idx="19">
                  <c:v>0.49</c:v>
                </c:pt>
                <c:pt idx="20">
                  <c:v>0.66</c:v>
                </c:pt>
                <c:pt idx="21">
                  <c:v>0.7</c:v>
                </c:pt>
                <c:pt idx="22">
                  <c:v>0.35</c:v>
                </c:pt>
                <c:pt idx="23">
                  <c:v>0.2</c:v>
                </c:pt>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'1980-2000 Schedules'!$D$84</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Schedules'!$E$84:$AB$84</c:f>
              <c:numCache>
                <c:formatCode>0.00</c:formatCode>
                <c:ptCount val="24"/>
                <c:pt idx="0">
                  <c:v>0.2</c:v>
                </c:pt>
                <c:pt idx="1">
                  <c:v>0.2</c:v>
                </c:pt>
                <c:pt idx="2">
                  <c:v>0.2</c:v>
                </c:pt>
                <c:pt idx="3">
                  <c:v>0.2</c:v>
                </c:pt>
                <c:pt idx="4">
                  <c:v>0.2</c:v>
                </c:pt>
                <c:pt idx="5">
                  <c:v>0.2</c:v>
                </c:pt>
                <c:pt idx="6">
                  <c:v>0.3</c:v>
                </c:pt>
                <c:pt idx="7">
                  <c:v>0.62</c:v>
                </c:pt>
                <c:pt idx="8">
                  <c:v>0.9</c:v>
                </c:pt>
                <c:pt idx="9">
                  <c:v>0.62</c:v>
                </c:pt>
                <c:pt idx="10">
                  <c:v>0.28999999999999998</c:v>
                </c:pt>
                <c:pt idx="11">
                  <c:v>0.28999999999999998</c:v>
                </c:pt>
                <c:pt idx="12">
                  <c:v>0.28999999999999998</c:v>
                </c:pt>
                <c:pt idx="13">
                  <c:v>0.28999999999999998</c:v>
                </c:pt>
                <c:pt idx="14">
                  <c:v>0.28999999999999998</c:v>
                </c:pt>
                <c:pt idx="15">
                  <c:v>0.28999999999999998</c:v>
                </c:pt>
                <c:pt idx="16">
                  <c:v>0.28999999999999998</c:v>
                </c:pt>
                <c:pt idx="17">
                  <c:v>0.43</c:v>
                </c:pt>
                <c:pt idx="18">
                  <c:v>0.51</c:v>
                </c:pt>
                <c:pt idx="19">
                  <c:v>0.49</c:v>
                </c:pt>
                <c:pt idx="20">
                  <c:v>0.66</c:v>
                </c:pt>
                <c:pt idx="21">
                  <c:v>0.7</c:v>
                </c:pt>
                <c:pt idx="22">
                  <c:v>0.35</c:v>
                </c:pt>
                <c:pt idx="23">
                  <c:v>0.2</c:v>
                </c:pt>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'1980-2000 Schedules'!$D$85</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Schedules'!$E$85:$AB$85</c:f>
              <c:numCache>
                <c:formatCode>0.00</c:formatCode>
                <c:ptCount val="24"/>
                <c:pt idx="0">
                  <c:v>0.2</c:v>
                </c:pt>
                <c:pt idx="1">
                  <c:v>0.2</c:v>
                </c:pt>
                <c:pt idx="2">
                  <c:v>0.2</c:v>
                </c:pt>
                <c:pt idx="3">
                  <c:v>0.2</c:v>
                </c:pt>
                <c:pt idx="4">
                  <c:v>0.2</c:v>
                </c:pt>
                <c:pt idx="5">
                  <c:v>0.2</c:v>
                </c:pt>
                <c:pt idx="6">
                  <c:v>0.3</c:v>
                </c:pt>
                <c:pt idx="7">
                  <c:v>0.62</c:v>
                </c:pt>
                <c:pt idx="8">
                  <c:v>0.9</c:v>
                </c:pt>
                <c:pt idx="9">
                  <c:v>0.62</c:v>
                </c:pt>
                <c:pt idx="10">
                  <c:v>0.28999999999999998</c:v>
                </c:pt>
                <c:pt idx="11">
                  <c:v>0.28999999999999998</c:v>
                </c:pt>
                <c:pt idx="12">
                  <c:v>0.28999999999999998</c:v>
                </c:pt>
                <c:pt idx="13">
                  <c:v>0.28999999999999998</c:v>
                </c:pt>
                <c:pt idx="14">
                  <c:v>0.28999999999999998</c:v>
                </c:pt>
                <c:pt idx="15">
                  <c:v>0.28999999999999998</c:v>
                </c:pt>
                <c:pt idx="16">
                  <c:v>0.28999999999999998</c:v>
                </c:pt>
                <c:pt idx="17">
                  <c:v>0.43</c:v>
                </c:pt>
                <c:pt idx="18">
                  <c:v>0.51</c:v>
                </c:pt>
                <c:pt idx="19">
                  <c:v>0.49</c:v>
                </c:pt>
                <c:pt idx="20">
                  <c:v>0.66</c:v>
                </c:pt>
                <c:pt idx="21">
                  <c:v>0.7</c:v>
                </c:pt>
                <c:pt idx="22">
                  <c:v>0.35</c:v>
                </c:pt>
                <c:pt idx="23">
                  <c:v>0.2</c:v>
                </c:pt>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855486480"/>
        <c:axId val="855486872"/>
      </c:lineChart>
      <c:catAx>
        <c:axId val="8554864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486872"/>
        <c:crosses val="autoZero"/>
        <c:auto val="1"/>
        <c:lblAlgn val="ctr"/>
        <c:lblOffset val="100"/>
        <c:noMultiLvlLbl val="0"/>
      </c:catAx>
      <c:valAx>
        <c:axId val="8554868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4864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Schedules'!$B$86</c:f>
          <c:strCache>
            <c:ptCount val="1"/>
            <c:pt idx="0">
              <c:v>Receptacles - Kitchen Electric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Schedules'!$D$86</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Schedules'!$E$86:$AB$86</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'1980-2000 Schedules'!$D$87</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Schedules'!$E$87:$AB$87</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'1980-2000 Schedules'!$D$88</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Schedules'!$E$88:$AB$88</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627313392"/>
        <c:axId val="627293400"/>
      </c:lineChart>
      <c:catAx>
        <c:axId val="6273133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293400"/>
        <c:crosses val="autoZero"/>
        <c:auto val="1"/>
        <c:lblAlgn val="ctr"/>
        <c:lblOffset val="100"/>
        <c:noMultiLvlLbl val="0"/>
      </c:catAx>
      <c:valAx>
        <c:axId val="6272934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133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Schedules'!$B$89</c:f>
          <c:strCache>
            <c:ptCount val="1"/>
            <c:pt idx="0">
              <c:v>Receptacles - Kitchen Gas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Schedules'!$D$89</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Schedules'!$E$89:$AB$89</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'1980-2000 Schedules'!$D$90</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Schedules'!$E$90:$AB$90</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'1980-2000 Schedules'!$D$91</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Schedules'!$E$91:$AB$91</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630241608"/>
        <c:axId val="630242392"/>
      </c:lineChart>
      <c:catAx>
        <c:axId val="6302416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242392"/>
        <c:crosses val="autoZero"/>
        <c:auto val="1"/>
        <c:lblAlgn val="ctr"/>
        <c:lblOffset val="100"/>
        <c:noMultiLvlLbl val="0"/>
      </c:catAx>
      <c:valAx>
        <c:axId val="6302423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2416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Schedules'!$B$92</c:f>
          <c:strCache>
            <c:ptCount val="1"/>
            <c:pt idx="0">
              <c:v>Receptacles - Laundry Electric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Schedules'!$D$92</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Schedules'!$E$92:$AB$92</c:f>
              <c:numCache>
                <c:formatCode>0.00</c:formatCode>
                <c:ptCount val="24"/>
                <c:pt idx="0">
                  <c:v>0</c:v>
                </c:pt>
                <c:pt idx="1">
                  <c:v>0</c:v>
                </c:pt>
                <c:pt idx="2">
                  <c:v>0</c:v>
                </c:pt>
                <c:pt idx="3">
                  <c:v>0</c:v>
                </c:pt>
                <c:pt idx="4">
                  <c:v>0</c:v>
                </c:pt>
                <c:pt idx="5">
                  <c:v>0</c:v>
                </c:pt>
                <c:pt idx="6">
                  <c:v>0</c:v>
                </c:pt>
                <c:pt idx="7">
                  <c:v>0</c:v>
                </c:pt>
                <c:pt idx="8">
                  <c:v>1</c:v>
                </c:pt>
                <c:pt idx="9">
                  <c:v>1</c:v>
                </c:pt>
                <c:pt idx="10">
                  <c:v>1</c:v>
                </c:pt>
                <c:pt idx="11">
                  <c:v>1</c:v>
                </c:pt>
                <c:pt idx="12">
                  <c:v>1</c:v>
                </c:pt>
                <c:pt idx="13">
                  <c:v>1</c:v>
                </c:pt>
                <c:pt idx="14">
                  <c:v>1</c:v>
                </c:pt>
                <c:pt idx="15">
                  <c:v>1</c:v>
                </c:pt>
                <c:pt idx="16">
                  <c:v>0</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'1980-2000 Schedules'!$D$93</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Schedules'!$E$93:$AB$93</c:f>
              <c:numCache>
                <c:formatCode>0.00</c:formatCode>
                <c:ptCount val="24"/>
                <c:pt idx="0">
                  <c:v>0</c:v>
                </c:pt>
                <c:pt idx="1">
                  <c:v>0</c:v>
                </c:pt>
                <c:pt idx="2">
                  <c:v>0</c:v>
                </c:pt>
                <c:pt idx="3">
                  <c:v>0</c:v>
                </c:pt>
                <c:pt idx="4">
                  <c:v>0</c:v>
                </c:pt>
                <c:pt idx="5">
                  <c:v>0</c:v>
                </c:pt>
                <c:pt idx="6">
                  <c:v>0</c:v>
                </c:pt>
                <c:pt idx="7">
                  <c:v>0</c:v>
                </c:pt>
                <c:pt idx="8">
                  <c:v>1</c:v>
                </c:pt>
                <c:pt idx="9">
                  <c:v>1</c:v>
                </c:pt>
                <c:pt idx="10">
                  <c:v>1</c:v>
                </c:pt>
                <c:pt idx="11">
                  <c:v>1</c:v>
                </c:pt>
                <c:pt idx="12">
                  <c:v>1</c:v>
                </c:pt>
                <c:pt idx="13">
                  <c:v>1</c:v>
                </c:pt>
                <c:pt idx="14">
                  <c:v>1</c:v>
                </c:pt>
                <c:pt idx="15">
                  <c:v>1</c:v>
                </c:pt>
                <c:pt idx="16">
                  <c:v>0</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'1980-2000 Schedules'!$D$94</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Schedules'!$E$94:$AB$94</c:f>
              <c:numCache>
                <c:formatCode>0.00</c:formatCode>
                <c:ptCount val="24"/>
                <c:pt idx="0">
                  <c:v>0</c:v>
                </c:pt>
                <c:pt idx="1">
                  <c:v>0</c:v>
                </c:pt>
                <c:pt idx="2">
                  <c:v>0</c:v>
                </c:pt>
                <c:pt idx="3">
                  <c:v>0</c:v>
                </c:pt>
                <c:pt idx="4">
                  <c:v>0</c:v>
                </c:pt>
                <c:pt idx="5">
                  <c:v>0</c:v>
                </c:pt>
                <c:pt idx="6">
                  <c:v>0</c:v>
                </c:pt>
                <c:pt idx="7">
                  <c:v>0</c:v>
                </c:pt>
                <c:pt idx="8">
                  <c:v>1</c:v>
                </c:pt>
                <c:pt idx="9">
                  <c:v>1</c:v>
                </c:pt>
                <c:pt idx="10">
                  <c:v>1</c:v>
                </c:pt>
                <c:pt idx="11">
                  <c:v>1</c:v>
                </c:pt>
                <c:pt idx="12">
                  <c:v>1</c:v>
                </c:pt>
                <c:pt idx="13">
                  <c:v>1</c:v>
                </c:pt>
                <c:pt idx="14">
                  <c:v>1</c:v>
                </c:pt>
                <c:pt idx="15">
                  <c:v>1</c:v>
                </c:pt>
                <c:pt idx="16">
                  <c:v>0</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630240432"/>
        <c:axId val="630237296"/>
      </c:lineChart>
      <c:catAx>
        <c:axId val="6302404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237296"/>
        <c:crosses val="autoZero"/>
        <c:auto val="1"/>
        <c:lblAlgn val="ctr"/>
        <c:lblOffset val="100"/>
        <c:noMultiLvlLbl val="0"/>
      </c:catAx>
      <c:valAx>
        <c:axId val="630237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2404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Schedules'!$B$118</c:f>
          <c:strCache>
            <c:ptCount val="1"/>
            <c:pt idx="0">
              <c:v>Domestic Hot Water - Kitchen</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Schedules'!$D$118</c:f>
              <c:strCache>
                <c:ptCount val="1"/>
                <c:pt idx="0">
                  <c:v>Weekday</c:v>
                </c:pt>
              </c:strCache>
            </c:strRef>
          </c:tx>
          <c:spPr>
            <a:ln w="28575" cap="rnd">
              <a:solidFill>
                <a:srgbClr val="A5A8D2"/>
              </a:solidFill>
              <a:round/>
            </a:ln>
            <a:effectLst/>
          </c:spPr>
          <c:marker>
            <c:symbol val="none"/>
          </c:marker>
          <c:cat>
            <c:strRef>
              <c:f>'1980-2000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Schedules'!$E$118:$AB$118</c:f>
              <c:numCache>
                <c:formatCode>0.00</c:formatCode>
                <c:ptCount val="24"/>
                <c:pt idx="0">
                  <c:v>0.2</c:v>
                </c:pt>
                <c:pt idx="1">
                  <c:v>0.15</c:v>
                </c:pt>
                <c:pt idx="2">
                  <c:v>0.15</c:v>
                </c:pt>
                <c:pt idx="3">
                  <c:v>0.15</c:v>
                </c:pt>
                <c:pt idx="4">
                  <c:v>0.2</c:v>
                </c:pt>
                <c:pt idx="5">
                  <c:v>0.25</c:v>
                </c:pt>
                <c:pt idx="6">
                  <c:v>0.5</c:v>
                </c:pt>
                <c:pt idx="7">
                  <c:v>0.6</c:v>
                </c:pt>
                <c:pt idx="8">
                  <c:v>0.55000000000000004</c:v>
                </c:pt>
                <c:pt idx="9">
                  <c:v>0.45</c:v>
                </c:pt>
                <c:pt idx="10">
                  <c:v>0.4</c:v>
                </c:pt>
                <c:pt idx="11">
                  <c:v>0.45</c:v>
                </c:pt>
                <c:pt idx="12">
                  <c:v>0.4</c:v>
                </c:pt>
                <c:pt idx="13">
                  <c:v>0.35</c:v>
                </c:pt>
                <c:pt idx="14">
                  <c:v>0.3</c:v>
                </c:pt>
                <c:pt idx="15">
                  <c:v>0.3</c:v>
                </c:pt>
                <c:pt idx="16">
                  <c:v>0.3</c:v>
                </c:pt>
                <c:pt idx="17">
                  <c:v>0.4</c:v>
                </c:pt>
                <c:pt idx="18">
                  <c:v>0.55000000000000004</c:v>
                </c:pt>
                <c:pt idx="19">
                  <c:v>0.6</c:v>
                </c:pt>
                <c:pt idx="20">
                  <c:v>0.5</c:v>
                </c:pt>
                <c:pt idx="21">
                  <c:v>0.55000000000000004</c:v>
                </c:pt>
                <c:pt idx="22">
                  <c:v>0.45</c:v>
                </c:pt>
                <c:pt idx="23">
                  <c:v>0.25</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'1980-2000 Schedules'!$D$119</c:f>
              <c:strCache>
                <c:ptCount val="1"/>
                <c:pt idx="0">
                  <c:v>Sat</c:v>
                </c:pt>
              </c:strCache>
            </c:strRef>
          </c:tx>
          <c:spPr>
            <a:ln w="28575" cap="rnd">
              <a:solidFill>
                <a:srgbClr val="696EB4"/>
              </a:solidFill>
              <a:round/>
            </a:ln>
            <a:effectLst/>
          </c:spPr>
          <c:marker>
            <c:symbol val="none"/>
          </c:marker>
          <c:cat>
            <c:strRef>
              <c:f>'1980-2000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Schedules'!$E$119:$AB$119</c:f>
              <c:numCache>
                <c:formatCode>0.00</c:formatCode>
                <c:ptCount val="24"/>
                <c:pt idx="0">
                  <c:v>0.2</c:v>
                </c:pt>
                <c:pt idx="1">
                  <c:v>0.15</c:v>
                </c:pt>
                <c:pt idx="2">
                  <c:v>0.15</c:v>
                </c:pt>
                <c:pt idx="3">
                  <c:v>0.15</c:v>
                </c:pt>
                <c:pt idx="4">
                  <c:v>0.2</c:v>
                </c:pt>
                <c:pt idx="5">
                  <c:v>0.25</c:v>
                </c:pt>
                <c:pt idx="6">
                  <c:v>0.4</c:v>
                </c:pt>
                <c:pt idx="7">
                  <c:v>0.5</c:v>
                </c:pt>
                <c:pt idx="8">
                  <c:v>0.5</c:v>
                </c:pt>
                <c:pt idx="9">
                  <c:v>0.5</c:v>
                </c:pt>
                <c:pt idx="10">
                  <c:v>0.45</c:v>
                </c:pt>
                <c:pt idx="11">
                  <c:v>0.5</c:v>
                </c:pt>
                <c:pt idx="12">
                  <c:v>0.5</c:v>
                </c:pt>
                <c:pt idx="13">
                  <c:v>0.45</c:v>
                </c:pt>
                <c:pt idx="14">
                  <c:v>0.4</c:v>
                </c:pt>
                <c:pt idx="15">
                  <c:v>0.4</c:v>
                </c:pt>
                <c:pt idx="16">
                  <c:v>0.35</c:v>
                </c:pt>
                <c:pt idx="17">
                  <c:v>0.4</c:v>
                </c:pt>
                <c:pt idx="18">
                  <c:v>0.55000000000000004</c:v>
                </c:pt>
                <c:pt idx="19">
                  <c:v>0.55000000000000004</c:v>
                </c:pt>
                <c:pt idx="20">
                  <c:v>0.5</c:v>
                </c:pt>
                <c:pt idx="21">
                  <c:v>0.55000000000000004</c:v>
                </c:pt>
                <c:pt idx="22">
                  <c:v>0.4</c:v>
                </c:pt>
                <c:pt idx="23">
                  <c:v>0.3</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'1980-2000 Schedules'!$D$120</c:f>
              <c:strCache>
                <c:ptCount val="1"/>
                <c:pt idx="0">
                  <c:v>Sun/Holiday</c:v>
                </c:pt>
              </c:strCache>
            </c:strRef>
          </c:tx>
          <c:spPr>
            <a:ln w="28575" cap="rnd">
              <a:solidFill>
                <a:srgbClr val="474C8E"/>
              </a:solidFill>
              <a:round/>
            </a:ln>
            <a:effectLst/>
          </c:spPr>
          <c:marker>
            <c:symbol val="none"/>
          </c:marker>
          <c:cat>
            <c:strRef>
              <c:f>'1980-2000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Schedules'!$E$120:$AB$120</c:f>
              <c:numCache>
                <c:formatCode>0.00</c:formatCode>
                <c:ptCount val="24"/>
                <c:pt idx="0">
                  <c:v>0.25</c:v>
                </c:pt>
                <c:pt idx="1">
                  <c:v>0.2</c:v>
                </c:pt>
                <c:pt idx="2">
                  <c:v>0.2</c:v>
                </c:pt>
                <c:pt idx="3">
                  <c:v>0.2</c:v>
                </c:pt>
                <c:pt idx="4">
                  <c:v>0.2</c:v>
                </c:pt>
                <c:pt idx="5">
                  <c:v>0.3</c:v>
                </c:pt>
                <c:pt idx="6">
                  <c:v>0.5</c:v>
                </c:pt>
                <c:pt idx="7">
                  <c:v>0.5</c:v>
                </c:pt>
                <c:pt idx="8">
                  <c:v>0.5</c:v>
                </c:pt>
                <c:pt idx="9">
                  <c:v>0.55000000000000004</c:v>
                </c:pt>
                <c:pt idx="10">
                  <c:v>0.5</c:v>
                </c:pt>
                <c:pt idx="11">
                  <c:v>0.5</c:v>
                </c:pt>
                <c:pt idx="12">
                  <c:v>0.4</c:v>
                </c:pt>
                <c:pt idx="13">
                  <c:v>0.4</c:v>
                </c:pt>
                <c:pt idx="14">
                  <c:v>0.3</c:v>
                </c:pt>
                <c:pt idx="15">
                  <c:v>0.3</c:v>
                </c:pt>
                <c:pt idx="16">
                  <c:v>0.3</c:v>
                </c:pt>
                <c:pt idx="17">
                  <c:v>0.4</c:v>
                </c:pt>
                <c:pt idx="18">
                  <c:v>0.5</c:v>
                </c:pt>
                <c:pt idx="19">
                  <c:v>0.5</c:v>
                </c:pt>
                <c:pt idx="20">
                  <c:v>0.4</c:v>
                </c:pt>
                <c:pt idx="21">
                  <c:v>0.5</c:v>
                </c:pt>
                <c:pt idx="22">
                  <c:v>0.4</c:v>
                </c:pt>
                <c:pt idx="23">
                  <c:v>0.2</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630240040"/>
        <c:axId val="630219656"/>
      </c:lineChart>
      <c:catAx>
        <c:axId val="6302400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219656"/>
        <c:crosses val="autoZero"/>
        <c:auto val="1"/>
        <c:lblAlgn val="ctr"/>
        <c:lblOffset val="100"/>
        <c:noMultiLvlLbl val="0"/>
      </c:catAx>
      <c:valAx>
        <c:axId val="630219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2400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Schedules'!$B$121</c:f>
          <c:strCache>
            <c:ptCount val="1"/>
            <c:pt idx="0">
              <c:v>Domestic Hot Water - Guest Room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Schedules'!$D$121</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Schedules'!$E$121:$AB$121</c:f>
              <c:numCache>
                <c:formatCode>0.00</c:formatCode>
                <c:ptCount val="24"/>
                <c:pt idx="0">
                  <c:v>0.2</c:v>
                </c:pt>
                <c:pt idx="1">
                  <c:v>0.15</c:v>
                </c:pt>
                <c:pt idx="2">
                  <c:v>0.15</c:v>
                </c:pt>
                <c:pt idx="3">
                  <c:v>0.15</c:v>
                </c:pt>
                <c:pt idx="4">
                  <c:v>0.2</c:v>
                </c:pt>
                <c:pt idx="5">
                  <c:v>0.35</c:v>
                </c:pt>
                <c:pt idx="6">
                  <c:v>0.6</c:v>
                </c:pt>
                <c:pt idx="7">
                  <c:v>0.8</c:v>
                </c:pt>
                <c:pt idx="8">
                  <c:v>0.55000000000000004</c:v>
                </c:pt>
                <c:pt idx="9">
                  <c:v>0.4</c:v>
                </c:pt>
                <c:pt idx="10">
                  <c:v>0.3</c:v>
                </c:pt>
                <c:pt idx="11">
                  <c:v>0.2</c:v>
                </c:pt>
                <c:pt idx="12">
                  <c:v>0.2</c:v>
                </c:pt>
                <c:pt idx="13">
                  <c:v>0.2</c:v>
                </c:pt>
                <c:pt idx="14">
                  <c:v>0.2</c:v>
                </c:pt>
                <c:pt idx="15">
                  <c:v>0.2</c:v>
                </c:pt>
                <c:pt idx="16">
                  <c:v>0.2</c:v>
                </c:pt>
                <c:pt idx="17">
                  <c:v>0.3</c:v>
                </c:pt>
                <c:pt idx="18">
                  <c:v>0.55000000000000004</c:v>
                </c:pt>
                <c:pt idx="19">
                  <c:v>0.4</c:v>
                </c:pt>
                <c:pt idx="20">
                  <c:v>0.4</c:v>
                </c:pt>
                <c:pt idx="21">
                  <c:v>0.6</c:v>
                </c:pt>
                <c:pt idx="22">
                  <c:v>0.45</c:v>
                </c:pt>
                <c:pt idx="23">
                  <c:v>0.25</c:v>
                </c:pt>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'1980-2000 Schedules'!$D$122</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Schedules'!$E$122:$AB$122</c:f>
              <c:numCache>
                <c:formatCode>0.00</c:formatCode>
                <c:ptCount val="24"/>
                <c:pt idx="0">
                  <c:v>0.2</c:v>
                </c:pt>
                <c:pt idx="1">
                  <c:v>0.15</c:v>
                </c:pt>
                <c:pt idx="2">
                  <c:v>0.15</c:v>
                </c:pt>
                <c:pt idx="3">
                  <c:v>0.15</c:v>
                </c:pt>
                <c:pt idx="4">
                  <c:v>0.2</c:v>
                </c:pt>
                <c:pt idx="5">
                  <c:v>0.25</c:v>
                </c:pt>
                <c:pt idx="6">
                  <c:v>0.35</c:v>
                </c:pt>
                <c:pt idx="7">
                  <c:v>0.6</c:v>
                </c:pt>
                <c:pt idx="8">
                  <c:v>0.8</c:v>
                </c:pt>
                <c:pt idx="9">
                  <c:v>0.55000000000000004</c:v>
                </c:pt>
                <c:pt idx="10">
                  <c:v>0.4</c:v>
                </c:pt>
                <c:pt idx="11">
                  <c:v>0.3</c:v>
                </c:pt>
                <c:pt idx="12">
                  <c:v>0.2</c:v>
                </c:pt>
                <c:pt idx="13">
                  <c:v>0.2</c:v>
                </c:pt>
                <c:pt idx="14">
                  <c:v>0.2</c:v>
                </c:pt>
                <c:pt idx="15">
                  <c:v>0.2</c:v>
                </c:pt>
                <c:pt idx="16">
                  <c:v>0.2</c:v>
                </c:pt>
                <c:pt idx="17">
                  <c:v>0.25</c:v>
                </c:pt>
                <c:pt idx="18">
                  <c:v>0.3</c:v>
                </c:pt>
                <c:pt idx="19">
                  <c:v>0.4</c:v>
                </c:pt>
                <c:pt idx="20">
                  <c:v>0.4</c:v>
                </c:pt>
                <c:pt idx="21">
                  <c:v>0.4</c:v>
                </c:pt>
                <c:pt idx="22">
                  <c:v>0.6</c:v>
                </c:pt>
                <c:pt idx="23">
                  <c:v>0.35</c:v>
                </c:pt>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'1980-2000 Schedules'!$D$123</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Schedules'!$E$123:$AB$123</c:f>
              <c:numCache>
                <c:formatCode>0.00</c:formatCode>
                <c:ptCount val="24"/>
                <c:pt idx="0">
                  <c:v>0.2</c:v>
                </c:pt>
                <c:pt idx="1">
                  <c:v>0.15</c:v>
                </c:pt>
                <c:pt idx="2">
                  <c:v>0.15</c:v>
                </c:pt>
                <c:pt idx="3">
                  <c:v>0.15</c:v>
                </c:pt>
                <c:pt idx="4">
                  <c:v>0.2</c:v>
                </c:pt>
                <c:pt idx="5">
                  <c:v>0.25</c:v>
                </c:pt>
                <c:pt idx="6">
                  <c:v>0.35</c:v>
                </c:pt>
                <c:pt idx="7">
                  <c:v>0.6</c:v>
                </c:pt>
                <c:pt idx="8">
                  <c:v>0.8</c:v>
                </c:pt>
                <c:pt idx="9">
                  <c:v>0.55000000000000004</c:v>
                </c:pt>
                <c:pt idx="10">
                  <c:v>0.4</c:v>
                </c:pt>
                <c:pt idx="11">
                  <c:v>0.3</c:v>
                </c:pt>
                <c:pt idx="12">
                  <c:v>0.2</c:v>
                </c:pt>
                <c:pt idx="13">
                  <c:v>0.2</c:v>
                </c:pt>
                <c:pt idx="14">
                  <c:v>0.2</c:v>
                </c:pt>
                <c:pt idx="15">
                  <c:v>0.2</c:v>
                </c:pt>
                <c:pt idx="16">
                  <c:v>0.2</c:v>
                </c:pt>
                <c:pt idx="17">
                  <c:v>0.25</c:v>
                </c:pt>
                <c:pt idx="18">
                  <c:v>0.3</c:v>
                </c:pt>
                <c:pt idx="19">
                  <c:v>0.4</c:v>
                </c:pt>
                <c:pt idx="20">
                  <c:v>0.4</c:v>
                </c:pt>
                <c:pt idx="21">
                  <c:v>0.4</c:v>
                </c:pt>
                <c:pt idx="22">
                  <c:v>0.6</c:v>
                </c:pt>
                <c:pt idx="23">
                  <c:v>0.35</c:v>
                </c:pt>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630210640"/>
        <c:axId val="630211032"/>
      </c:lineChart>
      <c:catAx>
        <c:axId val="6302106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211032"/>
        <c:crosses val="autoZero"/>
        <c:auto val="1"/>
        <c:lblAlgn val="ctr"/>
        <c:lblOffset val="100"/>
        <c:noMultiLvlLbl val="0"/>
      </c:catAx>
      <c:valAx>
        <c:axId val="6302110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2106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Schedules'!$B$48</c:f>
          <c:strCache>
            <c:ptCount val="1"/>
            <c:pt idx="0">
              <c:v>Lighting - Guest Rooms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Schedules'!$D$48</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Schedules'!$E$48:$AB$48</c:f>
              <c:numCache>
                <c:formatCode>0.00</c:formatCode>
                <c:ptCount val="24"/>
                <c:pt idx="0">
                  <c:v>0.22</c:v>
                </c:pt>
                <c:pt idx="1">
                  <c:v>0.17</c:v>
                </c:pt>
                <c:pt idx="2">
                  <c:v>0.11</c:v>
                </c:pt>
                <c:pt idx="3">
                  <c:v>0.11</c:v>
                </c:pt>
                <c:pt idx="4">
                  <c:v>0.11</c:v>
                </c:pt>
                <c:pt idx="5">
                  <c:v>0.22</c:v>
                </c:pt>
                <c:pt idx="6">
                  <c:v>0.44</c:v>
                </c:pt>
                <c:pt idx="7">
                  <c:v>0.56000000000000005</c:v>
                </c:pt>
                <c:pt idx="8">
                  <c:v>0.44</c:v>
                </c:pt>
                <c:pt idx="9">
                  <c:v>0.44</c:v>
                </c:pt>
                <c:pt idx="10">
                  <c:v>0.28000000000000003</c:v>
                </c:pt>
                <c:pt idx="11">
                  <c:v>0.28000000000000003</c:v>
                </c:pt>
                <c:pt idx="12">
                  <c:v>0.28000000000000003</c:v>
                </c:pt>
                <c:pt idx="13">
                  <c:v>0.28000000000000003</c:v>
                </c:pt>
                <c:pt idx="14">
                  <c:v>0.28000000000000003</c:v>
                </c:pt>
                <c:pt idx="15">
                  <c:v>0.28000000000000003</c:v>
                </c:pt>
                <c:pt idx="16">
                  <c:v>0.28000000000000003</c:v>
                </c:pt>
                <c:pt idx="17">
                  <c:v>0.28000000000000003</c:v>
                </c:pt>
                <c:pt idx="18">
                  <c:v>0.67</c:v>
                </c:pt>
                <c:pt idx="19">
                  <c:v>0.89</c:v>
                </c:pt>
                <c:pt idx="20">
                  <c:v>1</c:v>
                </c:pt>
                <c:pt idx="21">
                  <c:v>0.89</c:v>
                </c:pt>
                <c:pt idx="22">
                  <c:v>0.67</c:v>
                </c:pt>
                <c:pt idx="23">
                  <c:v>0.33</c:v>
                </c:pt>
              </c:numCache>
            </c:numRef>
          </c:val>
          <c:smooth val="0"/>
          <c:extLst xmlns:c16r2="http://schemas.microsoft.com/office/drawing/2015/06/chart">
            <c:ext xmlns:c16="http://schemas.microsoft.com/office/drawing/2014/chart" uri="{C3380CC4-5D6E-409C-BE32-E72D297353CC}">
              <c16:uniqueId val="{00000000-248D-4D92-9665-D2270EC67E92}"/>
            </c:ext>
          </c:extLst>
        </c:ser>
        <c:ser>
          <c:idx val="1"/>
          <c:order val="1"/>
          <c:tx>
            <c:strRef>
              <c:f>'1950-1980 Schedules'!$D$49</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Schedules'!$E$49:$AB$49</c:f>
              <c:numCache>
                <c:formatCode>0.00</c:formatCode>
                <c:ptCount val="24"/>
                <c:pt idx="0">
                  <c:v>0.26</c:v>
                </c:pt>
                <c:pt idx="1">
                  <c:v>0.26</c:v>
                </c:pt>
                <c:pt idx="2">
                  <c:v>0.11</c:v>
                </c:pt>
                <c:pt idx="3">
                  <c:v>0.11</c:v>
                </c:pt>
                <c:pt idx="4">
                  <c:v>0.11</c:v>
                </c:pt>
                <c:pt idx="5">
                  <c:v>0.11</c:v>
                </c:pt>
                <c:pt idx="6">
                  <c:v>0.41</c:v>
                </c:pt>
                <c:pt idx="7">
                  <c:v>0.41</c:v>
                </c:pt>
                <c:pt idx="8">
                  <c:v>0.56000000000000005</c:v>
                </c:pt>
                <c:pt idx="9">
                  <c:v>0.56000000000000005</c:v>
                </c:pt>
                <c:pt idx="10">
                  <c:v>0.41</c:v>
                </c:pt>
                <c:pt idx="11">
                  <c:v>0.33</c:v>
                </c:pt>
                <c:pt idx="12">
                  <c:v>0.33</c:v>
                </c:pt>
                <c:pt idx="13">
                  <c:v>0.33</c:v>
                </c:pt>
                <c:pt idx="14">
                  <c:v>0.33</c:v>
                </c:pt>
                <c:pt idx="15">
                  <c:v>0.33</c:v>
                </c:pt>
                <c:pt idx="16">
                  <c:v>0.33</c:v>
                </c:pt>
                <c:pt idx="17">
                  <c:v>0.33</c:v>
                </c:pt>
                <c:pt idx="18">
                  <c:v>0.85</c:v>
                </c:pt>
                <c:pt idx="19">
                  <c:v>1</c:v>
                </c:pt>
                <c:pt idx="20">
                  <c:v>1</c:v>
                </c:pt>
                <c:pt idx="21">
                  <c:v>1</c:v>
                </c:pt>
                <c:pt idx="22">
                  <c:v>0.85</c:v>
                </c:pt>
                <c:pt idx="23">
                  <c:v>0.41</c:v>
                </c:pt>
              </c:numCache>
            </c:numRef>
          </c:val>
          <c:smooth val="0"/>
          <c:extLst xmlns:c16r2="http://schemas.microsoft.com/office/drawing/2015/06/chart">
            <c:ext xmlns:c16="http://schemas.microsoft.com/office/drawing/2014/chart" uri="{C3380CC4-5D6E-409C-BE32-E72D297353CC}">
              <c16:uniqueId val="{00000001-248D-4D92-9665-D2270EC67E92}"/>
            </c:ext>
          </c:extLst>
        </c:ser>
        <c:ser>
          <c:idx val="2"/>
          <c:order val="2"/>
          <c:tx>
            <c:strRef>
              <c:f>'1950-1980 Schedules'!$D$50</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Schedules'!$E$50:$AB$50</c:f>
              <c:numCache>
                <c:formatCode>0.00</c:formatCode>
                <c:ptCount val="24"/>
                <c:pt idx="0">
                  <c:v>0.26</c:v>
                </c:pt>
                <c:pt idx="1">
                  <c:v>0.26</c:v>
                </c:pt>
                <c:pt idx="2">
                  <c:v>0.11</c:v>
                </c:pt>
                <c:pt idx="3">
                  <c:v>0.11</c:v>
                </c:pt>
                <c:pt idx="4">
                  <c:v>0.11</c:v>
                </c:pt>
                <c:pt idx="5">
                  <c:v>0.11</c:v>
                </c:pt>
                <c:pt idx="6">
                  <c:v>0.41</c:v>
                </c:pt>
                <c:pt idx="7">
                  <c:v>0.41</c:v>
                </c:pt>
                <c:pt idx="8">
                  <c:v>0.56000000000000005</c:v>
                </c:pt>
                <c:pt idx="9">
                  <c:v>0.56000000000000005</c:v>
                </c:pt>
                <c:pt idx="10">
                  <c:v>0.41</c:v>
                </c:pt>
                <c:pt idx="11">
                  <c:v>0.33</c:v>
                </c:pt>
                <c:pt idx="12">
                  <c:v>0.33</c:v>
                </c:pt>
                <c:pt idx="13">
                  <c:v>0.33</c:v>
                </c:pt>
                <c:pt idx="14">
                  <c:v>0.33</c:v>
                </c:pt>
                <c:pt idx="15">
                  <c:v>0.33</c:v>
                </c:pt>
                <c:pt idx="16">
                  <c:v>0.33</c:v>
                </c:pt>
                <c:pt idx="17">
                  <c:v>0.33</c:v>
                </c:pt>
                <c:pt idx="18">
                  <c:v>0.85</c:v>
                </c:pt>
                <c:pt idx="19">
                  <c:v>1</c:v>
                </c:pt>
                <c:pt idx="20">
                  <c:v>1</c:v>
                </c:pt>
                <c:pt idx="21">
                  <c:v>1</c:v>
                </c:pt>
                <c:pt idx="22">
                  <c:v>0.85</c:v>
                </c:pt>
                <c:pt idx="23">
                  <c:v>0.41</c:v>
                </c:pt>
              </c:numCache>
            </c:numRef>
          </c:val>
          <c:smooth val="0"/>
          <c:extLst xmlns:c16r2="http://schemas.microsoft.com/office/drawing/2015/06/chart">
            <c:ext xmlns:c16="http://schemas.microsoft.com/office/drawing/2014/chart" uri="{C3380CC4-5D6E-409C-BE32-E72D297353CC}">
              <c16:uniqueId val="{00000002-248D-4D92-9665-D2270EC67E92}"/>
            </c:ext>
          </c:extLst>
        </c:ser>
        <c:dLbls>
          <c:showLegendKey val="0"/>
          <c:showVal val="0"/>
          <c:showCatName val="0"/>
          <c:showSerName val="0"/>
          <c:showPercent val="0"/>
          <c:showBubbleSize val="0"/>
        </c:dLbls>
        <c:smooth val="0"/>
        <c:axId val="762362896"/>
        <c:axId val="762366816"/>
      </c:lineChart>
      <c:catAx>
        <c:axId val="7623628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366816"/>
        <c:crosses val="autoZero"/>
        <c:auto val="1"/>
        <c:lblAlgn val="ctr"/>
        <c:lblOffset val="100"/>
        <c:noMultiLvlLbl val="0"/>
      </c:catAx>
      <c:valAx>
        <c:axId val="7623668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3628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Schedules'!$B$124</c:f>
          <c:strCache>
            <c:ptCount val="1"/>
            <c:pt idx="0">
              <c:v>Domestic Hot Water - Laundry</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Schedules'!$D$124</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Schedules'!$E$124:$AB$124</c:f>
              <c:numCache>
                <c:formatCode>0.00</c:formatCode>
                <c:ptCount val="24"/>
                <c:pt idx="0">
                  <c:v>0</c:v>
                </c:pt>
                <c:pt idx="1">
                  <c:v>0</c:v>
                </c:pt>
                <c:pt idx="2">
                  <c:v>0</c:v>
                </c:pt>
                <c:pt idx="3">
                  <c:v>0</c:v>
                </c:pt>
                <c:pt idx="4">
                  <c:v>0</c:v>
                </c:pt>
                <c:pt idx="5">
                  <c:v>0</c:v>
                </c:pt>
                <c:pt idx="6">
                  <c:v>0</c:v>
                </c:pt>
                <c:pt idx="7">
                  <c:v>1</c:v>
                </c:pt>
                <c:pt idx="8">
                  <c:v>1</c:v>
                </c:pt>
                <c:pt idx="9">
                  <c:v>1</c:v>
                </c:pt>
                <c:pt idx="10">
                  <c:v>1</c:v>
                </c:pt>
                <c:pt idx="11">
                  <c:v>1</c:v>
                </c:pt>
                <c:pt idx="12">
                  <c:v>1</c:v>
                </c:pt>
                <c:pt idx="13">
                  <c:v>1</c:v>
                </c:pt>
                <c:pt idx="14">
                  <c:v>1</c:v>
                </c:pt>
                <c:pt idx="15">
                  <c:v>0</c:v>
                </c:pt>
                <c:pt idx="16">
                  <c:v>0</c:v>
                </c:pt>
                <c:pt idx="17">
                  <c:v>0</c:v>
                </c:pt>
                <c:pt idx="18">
                  <c:v>0</c:v>
                </c:pt>
                <c:pt idx="19">
                  <c:v>0</c:v>
                </c:pt>
                <c:pt idx="20">
                  <c:v>0</c:v>
                </c:pt>
                <c:pt idx="21">
                  <c:v>0</c:v>
                </c:pt>
                <c:pt idx="22">
                  <c:v>0</c:v>
                </c:pt>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'1980-2000 Schedules'!$D$125</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Schedules'!$E$125:$AB$125</c:f>
              <c:numCache>
                <c:formatCode>0.00</c:formatCode>
                <c:ptCount val="24"/>
                <c:pt idx="0">
                  <c:v>0</c:v>
                </c:pt>
                <c:pt idx="1">
                  <c:v>0</c:v>
                </c:pt>
                <c:pt idx="2">
                  <c:v>0</c:v>
                </c:pt>
                <c:pt idx="3">
                  <c:v>0</c:v>
                </c:pt>
                <c:pt idx="4">
                  <c:v>0</c:v>
                </c:pt>
                <c:pt idx="5">
                  <c:v>0</c:v>
                </c:pt>
                <c:pt idx="6">
                  <c:v>0</c:v>
                </c:pt>
                <c:pt idx="7">
                  <c:v>1</c:v>
                </c:pt>
                <c:pt idx="8">
                  <c:v>1</c:v>
                </c:pt>
                <c:pt idx="9">
                  <c:v>1</c:v>
                </c:pt>
                <c:pt idx="10">
                  <c:v>1</c:v>
                </c:pt>
                <c:pt idx="11">
                  <c:v>1</c:v>
                </c:pt>
                <c:pt idx="12">
                  <c:v>1</c:v>
                </c:pt>
                <c:pt idx="13">
                  <c:v>1</c:v>
                </c:pt>
                <c:pt idx="14">
                  <c:v>1</c:v>
                </c:pt>
                <c:pt idx="15">
                  <c:v>0</c:v>
                </c:pt>
                <c:pt idx="16">
                  <c:v>0</c:v>
                </c:pt>
                <c:pt idx="17">
                  <c:v>0</c:v>
                </c:pt>
                <c:pt idx="18">
                  <c:v>0</c:v>
                </c:pt>
                <c:pt idx="19">
                  <c:v>0</c:v>
                </c:pt>
                <c:pt idx="20">
                  <c:v>0</c:v>
                </c:pt>
                <c:pt idx="21">
                  <c:v>0</c:v>
                </c:pt>
                <c:pt idx="22">
                  <c:v>0</c:v>
                </c:pt>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'1980-2000 Schedules'!$D$126</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Schedules'!$E$126:$AB$126</c:f>
              <c:numCache>
                <c:formatCode>0.00</c:formatCode>
                <c:ptCount val="24"/>
                <c:pt idx="0">
                  <c:v>0</c:v>
                </c:pt>
                <c:pt idx="1">
                  <c:v>0</c:v>
                </c:pt>
                <c:pt idx="2">
                  <c:v>0</c:v>
                </c:pt>
                <c:pt idx="3">
                  <c:v>0</c:v>
                </c:pt>
                <c:pt idx="4">
                  <c:v>0</c:v>
                </c:pt>
                <c:pt idx="5">
                  <c:v>0</c:v>
                </c:pt>
                <c:pt idx="6">
                  <c:v>0</c:v>
                </c:pt>
                <c:pt idx="7">
                  <c:v>1</c:v>
                </c:pt>
                <c:pt idx="8">
                  <c:v>1</c:v>
                </c:pt>
                <c:pt idx="9">
                  <c:v>1</c:v>
                </c:pt>
                <c:pt idx="10">
                  <c:v>1</c:v>
                </c:pt>
                <c:pt idx="11">
                  <c:v>1</c:v>
                </c:pt>
                <c:pt idx="12">
                  <c:v>1</c:v>
                </c:pt>
                <c:pt idx="13">
                  <c:v>1</c:v>
                </c:pt>
                <c:pt idx="14">
                  <c:v>1</c:v>
                </c:pt>
                <c:pt idx="15">
                  <c:v>0</c:v>
                </c:pt>
                <c:pt idx="16">
                  <c:v>0</c:v>
                </c:pt>
                <c:pt idx="17">
                  <c:v>0</c:v>
                </c:pt>
                <c:pt idx="18">
                  <c:v>0</c:v>
                </c:pt>
                <c:pt idx="19">
                  <c:v>0</c:v>
                </c:pt>
                <c:pt idx="20">
                  <c:v>0</c:v>
                </c:pt>
                <c:pt idx="21">
                  <c:v>0</c:v>
                </c:pt>
                <c:pt idx="22">
                  <c:v>0</c:v>
                </c:pt>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630215736"/>
        <c:axId val="630216520"/>
      </c:lineChart>
      <c:catAx>
        <c:axId val="6302157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216520"/>
        <c:crosses val="autoZero"/>
        <c:auto val="1"/>
        <c:lblAlgn val="ctr"/>
        <c:lblOffset val="100"/>
        <c:noMultiLvlLbl val="0"/>
      </c:catAx>
      <c:valAx>
        <c:axId val="6302165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2157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Schedules'!$D$127</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'1980-2000 Schedules'!$D$128</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'1980-2000 Schedules'!$D$129</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630213776"/>
        <c:axId val="630221224"/>
      </c:lineChart>
      <c:catAx>
        <c:axId val="6302137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221224"/>
        <c:crosses val="autoZero"/>
        <c:auto val="1"/>
        <c:lblAlgn val="ctr"/>
        <c:lblOffset val="100"/>
        <c:noMultiLvlLbl val="0"/>
      </c:catAx>
      <c:valAx>
        <c:axId val="6302212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2137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Schedules'!$D$130</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'1980-2000 Schedules'!$D$131</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'1980-2000 Schedules'!$D$132</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630214560"/>
        <c:axId val="630214952"/>
      </c:lineChart>
      <c:catAx>
        <c:axId val="6302145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214952"/>
        <c:crosses val="autoZero"/>
        <c:auto val="1"/>
        <c:lblAlgn val="ctr"/>
        <c:lblOffset val="100"/>
        <c:noMultiLvlLbl val="0"/>
      </c:catAx>
      <c:valAx>
        <c:axId val="6302149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2145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Schedules'!$B$153</c:f>
          <c:strCache>
            <c:ptCount val="1"/>
            <c:pt idx="0">
              <c:v>Process Loads - Elevators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Schedules'!$D$153</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Schedules'!$E$153:$AB$153</c:f>
              <c:numCache>
                <c:formatCode>0.00</c:formatCode>
                <c:ptCount val="24"/>
                <c:pt idx="0">
                  <c:v>0.05</c:v>
                </c:pt>
                <c:pt idx="1">
                  <c:v>0.05</c:v>
                </c:pt>
                <c:pt idx="2">
                  <c:v>0.05</c:v>
                </c:pt>
                <c:pt idx="3">
                  <c:v>0.05</c:v>
                </c:pt>
                <c:pt idx="4">
                  <c:v>0.1</c:v>
                </c:pt>
                <c:pt idx="5">
                  <c:v>0.2</c:v>
                </c:pt>
                <c:pt idx="6">
                  <c:v>0.4</c:v>
                </c:pt>
                <c:pt idx="7">
                  <c:v>0.5</c:v>
                </c:pt>
                <c:pt idx="8">
                  <c:v>0.5</c:v>
                </c:pt>
                <c:pt idx="9">
                  <c:v>0.35</c:v>
                </c:pt>
                <c:pt idx="10">
                  <c:v>0.15</c:v>
                </c:pt>
                <c:pt idx="11">
                  <c:v>0.15</c:v>
                </c:pt>
                <c:pt idx="12">
                  <c:v>0.15</c:v>
                </c:pt>
                <c:pt idx="13">
                  <c:v>0.15</c:v>
                </c:pt>
                <c:pt idx="14">
                  <c:v>0.15</c:v>
                </c:pt>
                <c:pt idx="15">
                  <c:v>0.15</c:v>
                </c:pt>
                <c:pt idx="16">
                  <c:v>0.35</c:v>
                </c:pt>
                <c:pt idx="17">
                  <c:v>0.5</c:v>
                </c:pt>
                <c:pt idx="18">
                  <c:v>0.5</c:v>
                </c:pt>
                <c:pt idx="19">
                  <c:v>0.4</c:v>
                </c:pt>
                <c:pt idx="20">
                  <c:v>0.4</c:v>
                </c:pt>
                <c:pt idx="21">
                  <c:v>0.3</c:v>
                </c:pt>
                <c:pt idx="22">
                  <c:v>0.2</c:v>
                </c:pt>
                <c:pt idx="23">
                  <c:v>0.1</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'1980-2000 Schedules'!$D$154</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Schedules'!$E$154:$AB$154</c:f>
              <c:numCache>
                <c:formatCode>0.00</c:formatCode>
                <c:ptCount val="24"/>
                <c:pt idx="0">
                  <c:v>0.05</c:v>
                </c:pt>
                <c:pt idx="1">
                  <c:v>0.05</c:v>
                </c:pt>
                <c:pt idx="2">
                  <c:v>0.05</c:v>
                </c:pt>
                <c:pt idx="3">
                  <c:v>0.05</c:v>
                </c:pt>
                <c:pt idx="4">
                  <c:v>0.1</c:v>
                </c:pt>
                <c:pt idx="5">
                  <c:v>0.2</c:v>
                </c:pt>
                <c:pt idx="6">
                  <c:v>0.4</c:v>
                </c:pt>
                <c:pt idx="7">
                  <c:v>0.5</c:v>
                </c:pt>
                <c:pt idx="8">
                  <c:v>0.5</c:v>
                </c:pt>
                <c:pt idx="9">
                  <c:v>0.35</c:v>
                </c:pt>
                <c:pt idx="10">
                  <c:v>0.15</c:v>
                </c:pt>
                <c:pt idx="11">
                  <c:v>0.15</c:v>
                </c:pt>
                <c:pt idx="12">
                  <c:v>0.15</c:v>
                </c:pt>
                <c:pt idx="13">
                  <c:v>0.15</c:v>
                </c:pt>
                <c:pt idx="14">
                  <c:v>0.15</c:v>
                </c:pt>
                <c:pt idx="15">
                  <c:v>0.15</c:v>
                </c:pt>
                <c:pt idx="16">
                  <c:v>0.35</c:v>
                </c:pt>
                <c:pt idx="17">
                  <c:v>0.5</c:v>
                </c:pt>
                <c:pt idx="18">
                  <c:v>0.5</c:v>
                </c:pt>
                <c:pt idx="19">
                  <c:v>0.4</c:v>
                </c:pt>
                <c:pt idx="20">
                  <c:v>0.4</c:v>
                </c:pt>
                <c:pt idx="21">
                  <c:v>0.3</c:v>
                </c:pt>
                <c:pt idx="22">
                  <c:v>0.2</c:v>
                </c:pt>
                <c:pt idx="23">
                  <c:v>0.1</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'1980-2000 Schedules'!$D$155</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Schedules'!$E$155:$AB$155</c:f>
              <c:numCache>
                <c:formatCode>0.00</c:formatCode>
                <c:ptCount val="24"/>
                <c:pt idx="0">
                  <c:v>0.05</c:v>
                </c:pt>
                <c:pt idx="1">
                  <c:v>0.05</c:v>
                </c:pt>
                <c:pt idx="2">
                  <c:v>0.05</c:v>
                </c:pt>
                <c:pt idx="3">
                  <c:v>0.05</c:v>
                </c:pt>
                <c:pt idx="4">
                  <c:v>0.1</c:v>
                </c:pt>
                <c:pt idx="5">
                  <c:v>0.2</c:v>
                </c:pt>
                <c:pt idx="6">
                  <c:v>0.4</c:v>
                </c:pt>
                <c:pt idx="7">
                  <c:v>0.5</c:v>
                </c:pt>
                <c:pt idx="8">
                  <c:v>0.5</c:v>
                </c:pt>
                <c:pt idx="9">
                  <c:v>0.35</c:v>
                </c:pt>
                <c:pt idx="10">
                  <c:v>0.15</c:v>
                </c:pt>
                <c:pt idx="11">
                  <c:v>0.15</c:v>
                </c:pt>
                <c:pt idx="12">
                  <c:v>0.15</c:v>
                </c:pt>
                <c:pt idx="13">
                  <c:v>0.15</c:v>
                </c:pt>
                <c:pt idx="14">
                  <c:v>0.15</c:v>
                </c:pt>
                <c:pt idx="15">
                  <c:v>0.15</c:v>
                </c:pt>
                <c:pt idx="16">
                  <c:v>0.35</c:v>
                </c:pt>
                <c:pt idx="17">
                  <c:v>0.5</c:v>
                </c:pt>
                <c:pt idx="18">
                  <c:v>0.5</c:v>
                </c:pt>
                <c:pt idx="19">
                  <c:v>0.4</c:v>
                </c:pt>
                <c:pt idx="20">
                  <c:v>0.4</c:v>
                </c:pt>
                <c:pt idx="21">
                  <c:v>0.3</c:v>
                </c:pt>
                <c:pt idx="22">
                  <c:v>0.2</c:v>
                </c:pt>
                <c:pt idx="23">
                  <c:v>0.1</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630222008"/>
        <c:axId val="630230240"/>
      </c:lineChart>
      <c:catAx>
        <c:axId val="6302220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230240"/>
        <c:crosses val="autoZero"/>
        <c:auto val="1"/>
        <c:lblAlgn val="ctr"/>
        <c:lblOffset val="100"/>
        <c:noMultiLvlLbl val="0"/>
      </c:catAx>
      <c:valAx>
        <c:axId val="6302302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2220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Schedules'!$B$156</c:f>
          <c:strCache>
            <c:ptCount val="1"/>
            <c:pt idx="0">
              <c:v>Process Loads - Kitchen Exhaust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Schedules'!$D$156</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Schedules'!$E$156:$AB$156</c:f>
              <c:numCache>
                <c:formatCode>0.00</c:formatCode>
                <c:ptCount val="24"/>
                <c:pt idx="0">
                  <c:v>0</c:v>
                </c:pt>
                <c:pt idx="1">
                  <c:v>0</c:v>
                </c:pt>
                <c:pt idx="2">
                  <c:v>0</c:v>
                </c:pt>
                <c:pt idx="3">
                  <c:v>0</c:v>
                </c:pt>
                <c:pt idx="4">
                  <c:v>0</c:v>
                </c:pt>
                <c:pt idx="5">
                  <c:v>0</c:v>
                </c:pt>
                <c:pt idx="6">
                  <c:v>0</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'1980-2000 Schedules'!$D$157</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Schedules'!$E$157:$AB$157</c:f>
              <c:numCache>
                <c:formatCode>0.00</c:formatCode>
                <c:ptCount val="24"/>
                <c:pt idx="0">
                  <c:v>0</c:v>
                </c:pt>
                <c:pt idx="1">
                  <c:v>0</c:v>
                </c:pt>
                <c:pt idx="2">
                  <c:v>0</c:v>
                </c:pt>
                <c:pt idx="3">
                  <c:v>0</c:v>
                </c:pt>
                <c:pt idx="4">
                  <c:v>0</c:v>
                </c:pt>
                <c:pt idx="5">
                  <c:v>0</c:v>
                </c:pt>
                <c:pt idx="6">
                  <c:v>0</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'1980-2000 Schedules'!$D$158</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Schedules'!$E$158:$AB$158</c:f>
              <c:numCache>
                <c:formatCode>0.00</c:formatCode>
                <c:ptCount val="24"/>
                <c:pt idx="0">
                  <c:v>0</c:v>
                </c:pt>
                <c:pt idx="1">
                  <c:v>0</c:v>
                </c:pt>
                <c:pt idx="2">
                  <c:v>0</c:v>
                </c:pt>
                <c:pt idx="3">
                  <c:v>0</c:v>
                </c:pt>
                <c:pt idx="4">
                  <c:v>0</c:v>
                </c:pt>
                <c:pt idx="5">
                  <c:v>0</c:v>
                </c:pt>
                <c:pt idx="6">
                  <c:v>0</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630229848"/>
        <c:axId val="630223968"/>
      </c:lineChart>
      <c:catAx>
        <c:axId val="6302298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223968"/>
        <c:crosses val="autoZero"/>
        <c:auto val="1"/>
        <c:lblAlgn val="ctr"/>
        <c:lblOffset val="100"/>
        <c:noMultiLvlLbl val="0"/>
      </c:catAx>
      <c:valAx>
        <c:axId val="6302239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2298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Schedules'!$D$159</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'1980-2000 Schedules'!$D$160</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'1980-2000 Schedules'!$D$161</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855483344"/>
        <c:axId val="855497456"/>
      </c:lineChart>
      <c:catAx>
        <c:axId val="8554833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497456"/>
        <c:crosses val="autoZero"/>
        <c:auto val="1"/>
        <c:lblAlgn val="ctr"/>
        <c:lblOffset val="100"/>
        <c:noMultiLvlLbl val="0"/>
      </c:catAx>
      <c:valAx>
        <c:axId val="855497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54833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Schedules'!$D$162</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'1980-2000 Schedules'!$D$163</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'1980-2000 Schedules'!$D$164</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620001000"/>
        <c:axId val="620000216"/>
      </c:lineChart>
      <c:catAx>
        <c:axId val="6200010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00216"/>
        <c:crosses val="autoZero"/>
        <c:auto val="1"/>
        <c:lblAlgn val="ctr"/>
        <c:lblOffset val="100"/>
        <c:noMultiLvlLbl val="0"/>
      </c:catAx>
      <c:valAx>
        <c:axId val="6200002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010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Schedules'!$D$165</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'1980-2000 Schedules'!$D$166</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'1980-2000 Schedules'!$D$167</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620005704"/>
        <c:axId val="619994336"/>
      </c:lineChart>
      <c:catAx>
        <c:axId val="6200057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19994336"/>
        <c:crosses val="autoZero"/>
        <c:auto val="1"/>
        <c:lblAlgn val="ctr"/>
        <c:lblOffset val="100"/>
        <c:noMultiLvlLbl val="0"/>
      </c:catAx>
      <c:valAx>
        <c:axId val="6199943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057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Schedules'!$B$95</c:f>
          <c:strCache>
            <c:ptCount val="1"/>
            <c:pt idx="0">
              <c:v>Receptacles - Laundry Gas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Schedules'!$D$92:$AB$92</c:f>
              <c:numCache>
                <c:formatCode>0.00</c:formatCode>
                <c:ptCount val="25"/>
                <c:pt idx="0" formatCode="General">
                  <c:v>0</c:v>
                </c:pt>
                <c:pt idx="1">
                  <c:v>0</c:v>
                </c:pt>
                <c:pt idx="2">
                  <c:v>0</c:v>
                </c:pt>
                <c:pt idx="3">
                  <c:v>0</c:v>
                </c:pt>
                <c:pt idx="4">
                  <c:v>0</c:v>
                </c:pt>
                <c:pt idx="5">
                  <c:v>0</c:v>
                </c:pt>
                <c:pt idx="6">
                  <c:v>0</c:v>
                </c:pt>
                <c:pt idx="7">
                  <c:v>0</c:v>
                </c:pt>
                <c:pt idx="8">
                  <c:v>0</c:v>
                </c:pt>
                <c:pt idx="9">
                  <c:v>1</c:v>
                </c:pt>
                <c:pt idx="10">
                  <c:v>1</c:v>
                </c:pt>
                <c:pt idx="11">
                  <c:v>1</c:v>
                </c:pt>
                <c:pt idx="12">
                  <c:v>1</c:v>
                </c:pt>
                <c:pt idx="13">
                  <c:v>1</c:v>
                </c:pt>
                <c:pt idx="14">
                  <c:v>1</c:v>
                </c:pt>
                <c:pt idx="15">
                  <c:v>1</c:v>
                </c:pt>
                <c:pt idx="16">
                  <c:v>1</c:v>
                </c:pt>
                <c:pt idx="17">
                  <c:v>0</c:v>
                </c:pt>
                <c:pt idx="18">
                  <c:v>0</c:v>
                </c:pt>
                <c:pt idx="19">
                  <c:v>0</c:v>
                </c:pt>
                <c:pt idx="20">
                  <c:v>0</c:v>
                </c:pt>
                <c:pt idx="21">
                  <c:v>0</c:v>
                </c:pt>
                <c:pt idx="22">
                  <c:v>0</c:v>
                </c:pt>
                <c:pt idx="23">
                  <c:v>0</c:v>
                </c:pt>
                <c:pt idx="24">
                  <c:v>0</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spPr>
            <a:ln w="28575" cap="rnd">
              <a:solidFill>
                <a:srgbClr val="696EB4"/>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Schedules'!$D$93:$AB$93</c:f>
              <c:numCache>
                <c:formatCode>0.00</c:formatCode>
                <c:ptCount val="25"/>
                <c:pt idx="0" formatCode="General">
                  <c:v>0</c:v>
                </c:pt>
                <c:pt idx="1">
                  <c:v>0</c:v>
                </c:pt>
                <c:pt idx="2">
                  <c:v>0</c:v>
                </c:pt>
                <c:pt idx="3">
                  <c:v>0</c:v>
                </c:pt>
                <c:pt idx="4">
                  <c:v>0</c:v>
                </c:pt>
                <c:pt idx="5">
                  <c:v>0</c:v>
                </c:pt>
                <c:pt idx="6">
                  <c:v>0</c:v>
                </c:pt>
                <c:pt idx="7">
                  <c:v>0</c:v>
                </c:pt>
                <c:pt idx="8">
                  <c:v>0</c:v>
                </c:pt>
                <c:pt idx="9">
                  <c:v>1</c:v>
                </c:pt>
                <c:pt idx="10">
                  <c:v>1</c:v>
                </c:pt>
                <c:pt idx="11">
                  <c:v>1</c:v>
                </c:pt>
                <c:pt idx="12">
                  <c:v>1</c:v>
                </c:pt>
                <c:pt idx="13">
                  <c:v>1</c:v>
                </c:pt>
                <c:pt idx="14">
                  <c:v>1</c:v>
                </c:pt>
                <c:pt idx="15">
                  <c:v>1</c:v>
                </c:pt>
                <c:pt idx="16">
                  <c:v>1</c:v>
                </c:pt>
                <c:pt idx="17">
                  <c:v>0</c:v>
                </c:pt>
                <c:pt idx="18">
                  <c:v>0</c:v>
                </c:pt>
                <c:pt idx="19">
                  <c:v>0</c:v>
                </c:pt>
                <c:pt idx="20">
                  <c:v>0</c:v>
                </c:pt>
                <c:pt idx="21">
                  <c:v>0</c:v>
                </c:pt>
                <c:pt idx="22">
                  <c:v>0</c:v>
                </c:pt>
                <c:pt idx="23">
                  <c:v>0</c:v>
                </c:pt>
                <c:pt idx="24">
                  <c:v>0</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spPr>
            <a:ln w="28575" cap="rnd">
              <a:solidFill>
                <a:srgbClr val="474C8E"/>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Schedules'!$D$94:$AB$94</c:f>
              <c:numCache>
                <c:formatCode>0.00</c:formatCode>
                <c:ptCount val="25"/>
                <c:pt idx="0" formatCode="General">
                  <c:v>0</c:v>
                </c:pt>
                <c:pt idx="1">
                  <c:v>0</c:v>
                </c:pt>
                <c:pt idx="2">
                  <c:v>0</c:v>
                </c:pt>
                <c:pt idx="3">
                  <c:v>0</c:v>
                </c:pt>
                <c:pt idx="4">
                  <c:v>0</c:v>
                </c:pt>
                <c:pt idx="5">
                  <c:v>0</c:v>
                </c:pt>
                <c:pt idx="6">
                  <c:v>0</c:v>
                </c:pt>
                <c:pt idx="7">
                  <c:v>0</c:v>
                </c:pt>
                <c:pt idx="8">
                  <c:v>0</c:v>
                </c:pt>
                <c:pt idx="9">
                  <c:v>1</c:v>
                </c:pt>
                <c:pt idx="10">
                  <c:v>1</c:v>
                </c:pt>
                <c:pt idx="11">
                  <c:v>1</c:v>
                </c:pt>
                <c:pt idx="12">
                  <c:v>1</c:v>
                </c:pt>
                <c:pt idx="13">
                  <c:v>1</c:v>
                </c:pt>
                <c:pt idx="14">
                  <c:v>1</c:v>
                </c:pt>
                <c:pt idx="15">
                  <c:v>1</c:v>
                </c:pt>
                <c:pt idx="16">
                  <c:v>1</c:v>
                </c:pt>
                <c:pt idx="17">
                  <c:v>0</c:v>
                </c:pt>
                <c:pt idx="18">
                  <c:v>0</c:v>
                </c:pt>
                <c:pt idx="19">
                  <c:v>0</c:v>
                </c:pt>
                <c:pt idx="20">
                  <c:v>0</c:v>
                </c:pt>
                <c:pt idx="21">
                  <c:v>0</c:v>
                </c:pt>
                <c:pt idx="22">
                  <c:v>0</c:v>
                </c:pt>
                <c:pt idx="23">
                  <c:v>0</c:v>
                </c:pt>
                <c:pt idx="24">
                  <c:v>0</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620001784"/>
        <c:axId val="620002176"/>
      </c:lineChart>
      <c:catAx>
        <c:axId val="6200017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02176"/>
        <c:crosses val="autoZero"/>
        <c:auto val="1"/>
        <c:lblAlgn val="ctr"/>
        <c:lblOffset val="100"/>
        <c:noMultiLvlLbl val="0"/>
      </c:catAx>
      <c:valAx>
        <c:axId val="6200021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017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'Post-2000 Schedules'!$B$10</c:f>
          <c:strCache>
            <c:ptCount val="1"/>
            <c:pt idx="0">
              <c:v>Occupancy - Common Spaces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Schedules'!$D$10</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Schedules'!$E$10:$AB$10</c:f>
              <c:numCache>
                <c:formatCode>0.00</c:formatCode>
                <c:ptCount val="24"/>
                <c:pt idx="0">
                  <c:v>0.9</c:v>
                </c:pt>
                <c:pt idx="1">
                  <c:v>0.9</c:v>
                </c:pt>
                <c:pt idx="2">
                  <c:v>0.9</c:v>
                </c:pt>
                <c:pt idx="3">
                  <c:v>0.9</c:v>
                </c:pt>
                <c:pt idx="4">
                  <c:v>0.9</c:v>
                </c:pt>
                <c:pt idx="5">
                  <c:v>0.9</c:v>
                </c:pt>
                <c:pt idx="6">
                  <c:v>0.7</c:v>
                </c:pt>
                <c:pt idx="7">
                  <c:v>0.4</c:v>
                </c:pt>
                <c:pt idx="8">
                  <c:v>0.4</c:v>
                </c:pt>
                <c:pt idx="9">
                  <c:v>0.2</c:v>
                </c:pt>
                <c:pt idx="10">
                  <c:v>0.2</c:v>
                </c:pt>
                <c:pt idx="11">
                  <c:v>0.2</c:v>
                </c:pt>
                <c:pt idx="12">
                  <c:v>0.2</c:v>
                </c:pt>
                <c:pt idx="13">
                  <c:v>0.2</c:v>
                </c:pt>
                <c:pt idx="14">
                  <c:v>0.2</c:v>
                </c:pt>
                <c:pt idx="15">
                  <c:v>0.3</c:v>
                </c:pt>
                <c:pt idx="16">
                  <c:v>0.5</c:v>
                </c:pt>
                <c:pt idx="17">
                  <c:v>0.5</c:v>
                </c:pt>
                <c:pt idx="18">
                  <c:v>0.5</c:v>
                </c:pt>
                <c:pt idx="19">
                  <c:v>0.7</c:v>
                </c:pt>
                <c:pt idx="20">
                  <c:v>0.7</c:v>
                </c:pt>
                <c:pt idx="21">
                  <c:v>0.8</c:v>
                </c:pt>
                <c:pt idx="22">
                  <c:v>0.9</c:v>
                </c:pt>
                <c:pt idx="23">
                  <c:v>0.9</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'Post-2000 Schedules'!$D$11</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Schedules'!$E$11:$AB$11</c:f>
              <c:numCache>
                <c:formatCode>0.00</c:formatCode>
                <c:ptCount val="24"/>
                <c:pt idx="0">
                  <c:v>0.9</c:v>
                </c:pt>
                <c:pt idx="1">
                  <c:v>0.9</c:v>
                </c:pt>
                <c:pt idx="2">
                  <c:v>0.9</c:v>
                </c:pt>
                <c:pt idx="3">
                  <c:v>0.9</c:v>
                </c:pt>
                <c:pt idx="4">
                  <c:v>0.9</c:v>
                </c:pt>
                <c:pt idx="5">
                  <c:v>0.9</c:v>
                </c:pt>
                <c:pt idx="6">
                  <c:v>0.7</c:v>
                </c:pt>
                <c:pt idx="7">
                  <c:v>0.5</c:v>
                </c:pt>
                <c:pt idx="8">
                  <c:v>0.5</c:v>
                </c:pt>
                <c:pt idx="9">
                  <c:v>0.3</c:v>
                </c:pt>
                <c:pt idx="10">
                  <c:v>0.3</c:v>
                </c:pt>
                <c:pt idx="11">
                  <c:v>0.3</c:v>
                </c:pt>
                <c:pt idx="12">
                  <c:v>0.3</c:v>
                </c:pt>
                <c:pt idx="13">
                  <c:v>0.3</c:v>
                </c:pt>
                <c:pt idx="14">
                  <c:v>0.3</c:v>
                </c:pt>
                <c:pt idx="15">
                  <c:v>0.3</c:v>
                </c:pt>
                <c:pt idx="16">
                  <c:v>0.3</c:v>
                </c:pt>
                <c:pt idx="17">
                  <c:v>0.5</c:v>
                </c:pt>
                <c:pt idx="18">
                  <c:v>0.6</c:v>
                </c:pt>
                <c:pt idx="19">
                  <c:v>0.6</c:v>
                </c:pt>
                <c:pt idx="20">
                  <c:v>0.6</c:v>
                </c:pt>
                <c:pt idx="21">
                  <c:v>0.7</c:v>
                </c:pt>
                <c:pt idx="22">
                  <c:v>0.7</c:v>
                </c:pt>
                <c:pt idx="23">
                  <c:v>0.7</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'Post-2000 Schedules'!$D$12</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Schedules'!$E$12:$AB$12</c:f>
              <c:numCache>
                <c:formatCode>0.00</c:formatCode>
                <c:ptCount val="24"/>
                <c:pt idx="0">
                  <c:v>0.7</c:v>
                </c:pt>
                <c:pt idx="1">
                  <c:v>0.7</c:v>
                </c:pt>
                <c:pt idx="2">
                  <c:v>0.7</c:v>
                </c:pt>
                <c:pt idx="3">
                  <c:v>0.7</c:v>
                </c:pt>
                <c:pt idx="4">
                  <c:v>0.7</c:v>
                </c:pt>
                <c:pt idx="5">
                  <c:v>0.7</c:v>
                </c:pt>
                <c:pt idx="6">
                  <c:v>0.7</c:v>
                </c:pt>
                <c:pt idx="7">
                  <c:v>0.7</c:v>
                </c:pt>
                <c:pt idx="8">
                  <c:v>0.5</c:v>
                </c:pt>
                <c:pt idx="9">
                  <c:v>0.5</c:v>
                </c:pt>
                <c:pt idx="10">
                  <c:v>0.5</c:v>
                </c:pt>
                <c:pt idx="11">
                  <c:v>0.3</c:v>
                </c:pt>
                <c:pt idx="12">
                  <c:v>0.3</c:v>
                </c:pt>
                <c:pt idx="13">
                  <c:v>0.2</c:v>
                </c:pt>
                <c:pt idx="14">
                  <c:v>0.2</c:v>
                </c:pt>
                <c:pt idx="15">
                  <c:v>0.2</c:v>
                </c:pt>
                <c:pt idx="16">
                  <c:v>0.3</c:v>
                </c:pt>
                <c:pt idx="17">
                  <c:v>0.4</c:v>
                </c:pt>
                <c:pt idx="18">
                  <c:v>0.4</c:v>
                </c:pt>
                <c:pt idx="19">
                  <c:v>0.6</c:v>
                </c:pt>
                <c:pt idx="20">
                  <c:v>0.6</c:v>
                </c:pt>
                <c:pt idx="21">
                  <c:v>0.8</c:v>
                </c:pt>
                <c:pt idx="22">
                  <c:v>0.8</c:v>
                </c:pt>
                <c:pt idx="23">
                  <c:v>0.8</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620003744"/>
        <c:axId val="620006096"/>
      </c:lineChart>
      <c:catAx>
        <c:axId val="6200037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06096"/>
        <c:crosses val="autoZero"/>
        <c:auto val="1"/>
        <c:lblAlgn val="ctr"/>
        <c:lblOffset val="100"/>
        <c:noMultiLvlLbl val="0"/>
      </c:catAx>
      <c:valAx>
        <c:axId val="6200060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037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Schedules'!$D$51</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A8AA-47F3-B636-29FC5C1080F4}"/>
            </c:ext>
          </c:extLst>
        </c:ser>
        <c:ser>
          <c:idx val="1"/>
          <c:order val="1"/>
          <c:tx>
            <c:strRef>
              <c:f>'1950-1980 Schedules'!$D$52</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A8AA-47F3-B636-29FC5C1080F4}"/>
            </c:ext>
          </c:extLst>
        </c:ser>
        <c:ser>
          <c:idx val="2"/>
          <c:order val="2"/>
          <c:tx>
            <c:strRef>
              <c:f>'1950-1980 Schedules'!$D$53</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A8AA-47F3-B636-29FC5C1080F4}"/>
            </c:ext>
          </c:extLst>
        </c:ser>
        <c:dLbls>
          <c:showLegendKey val="0"/>
          <c:showVal val="0"/>
          <c:showCatName val="0"/>
          <c:showSerName val="0"/>
          <c:showPercent val="0"/>
          <c:showBubbleSize val="0"/>
        </c:dLbls>
        <c:smooth val="0"/>
        <c:axId val="762369168"/>
        <c:axId val="762369560"/>
      </c:lineChart>
      <c:catAx>
        <c:axId val="7623691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369560"/>
        <c:crosses val="autoZero"/>
        <c:auto val="1"/>
        <c:lblAlgn val="ctr"/>
        <c:lblOffset val="100"/>
        <c:noMultiLvlLbl val="0"/>
      </c:catAx>
      <c:valAx>
        <c:axId val="7623695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3691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Schedules'!$B$13</c:f>
          <c:strCache>
            <c:ptCount val="1"/>
            <c:pt idx="0">
              <c:v>Occupancy - Guest Rooms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Schedules'!$D$13</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Schedules'!$E$13:$AB$13</c:f>
              <c:numCache>
                <c:formatCode>0.00</c:formatCode>
                <c:ptCount val="24"/>
                <c:pt idx="0">
                  <c:v>0.2</c:v>
                </c:pt>
                <c:pt idx="1">
                  <c:v>0.2</c:v>
                </c:pt>
                <c:pt idx="2">
                  <c:v>0.2</c:v>
                </c:pt>
                <c:pt idx="3">
                  <c:v>0.2</c:v>
                </c:pt>
                <c:pt idx="4">
                  <c:v>0.2</c:v>
                </c:pt>
                <c:pt idx="5">
                  <c:v>0.2</c:v>
                </c:pt>
                <c:pt idx="6">
                  <c:v>0.62</c:v>
                </c:pt>
                <c:pt idx="7">
                  <c:v>0.9</c:v>
                </c:pt>
                <c:pt idx="8">
                  <c:v>0.43</c:v>
                </c:pt>
                <c:pt idx="9">
                  <c:v>0.43</c:v>
                </c:pt>
                <c:pt idx="10">
                  <c:v>0.26</c:v>
                </c:pt>
                <c:pt idx="11">
                  <c:v>0.26</c:v>
                </c:pt>
                <c:pt idx="12">
                  <c:v>0.26</c:v>
                </c:pt>
                <c:pt idx="13">
                  <c:v>0.26</c:v>
                </c:pt>
                <c:pt idx="14">
                  <c:v>0.26</c:v>
                </c:pt>
                <c:pt idx="15">
                  <c:v>0.26</c:v>
                </c:pt>
                <c:pt idx="16">
                  <c:v>0.26</c:v>
                </c:pt>
                <c:pt idx="17">
                  <c:v>0.51</c:v>
                </c:pt>
                <c:pt idx="18">
                  <c:v>0.51</c:v>
                </c:pt>
                <c:pt idx="19">
                  <c:v>0.49</c:v>
                </c:pt>
                <c:pt idx="20">
                  <c:v>0.66</c:v>
                </c:pt>
                <c:pt idx="21">
                  <c:v>0.7</c:v>
                </c:pt>
                <c:pt idx="22">
                  <c:v>0.35</c:v>
                </c:pt>
                <c:pt idx="23">
                  <c:v>0.2</c:v>
                </c:pt>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'Post-2000 Schedules'!$D$14</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Schedules'!$E$14:$AB$14</c:f>
              <c:numCache>
                <c:formatCode>0.00</c:formatCode>
                <c:ptCount val="24"/>
                <c:pt idx="0">
                  <c:v>0.2</c:v>
                </c:pt>
                <c:pt idx="1">
                  <c:v>0.2</c:v>
                </c:pt>
                <c:pt idx="2">
                  <c:v>0.2</c:v>
                </c:pt>
                <c:pt idx="3">
                  <c:v>0.2</c:v>
                </c:pt>
                <c:pt idx="4">
                  <c:v>0.2</c:v>
                </c:pt>
                <c:pt idx="5">
                  <c:v>0.2</c:v>
                </c:pt>
                <c:pt idx="6">
                  <c:v>0.3</c:v>
                </c:pt>
                <c:pt idx="7">
                  <c:v>0.62</c:v>
                </c:pt>
                <c:pt idx="8">
                  <c:v>0.9</c:v>
                </c:pt>
                <c:pt idx="9">
                  <c:v>0.62</c:v>
                </c:pt>
                <c:pt idx="10">
                  <c:v>0.28999999999999998</c:v>
                </c:pt>
                <c:pt idx="11">
                  <c:v>0.28999999999999998</c:v>
                </c:pt>
                <c:pt idx="12">
                  <c:v>0.28999999999999998</c:v>
                </c:pt>
                <c:pt idx="13">
                  <c:v>0.28999999999999998</c:v>
                </c:pt>
                <c:pt idx="14">
                  <c:v>0.28999999999999998</c:v>
                </c:pt>
                <c:pt idx="15">
                  <c:v>0.28999999999999998</c:v>
                </c:pt>
                <c:pt idx="16">
                  <c:v>0.28999999999999998</c:v>
                </c:pt>
                <c:pt idx="17">
                  <c:v>0.43</c:v>
                </c:pt>
                <c:pt idx="18">
                  <c:v>0.51</c:v>
                </c:pt>
                <c:pt idx="19">
                  <c:v>0.49</c:v>
                </c:pt>
                <c:pt idx="20">
                  <c:v>0.66</c:v>
                </c:pt>
                <c:pt idx="21">
                  <c:v>0.7</c:v>
                </c:pt>
                <c:pt idx="22">
                  <c:v>0.35</c:v>
                </c:pt>
                <c:pt idx="23">
                  <c:v>0.2</c:v>
                </c:pt>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'Post-2000 Schedules'!$D$15</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Schedules'!$E$15:$AB$15</c:f>
              <c:numCache>
                <c:formatCode>0.00</c:formatCode>
                <c:ptCount val="24"/>
                <c:pt idx="0">
                  <c:v>0.2</c:v>
                </c:pt>
                <c:pt idx="1">
                  <c:v>0.2</c:v>
                </c:pt>
                <c:pt idx="2">
                  <c:v>0.2</c:v>
                </c:pt>
                <c:pt idx="3">
                  <c:v>0.2</c:v>
                </c:pt>
                <c:pt idx="4">
                  <c:v>0.2</c:v>
                </c:pt>
                <c:pt idx="5">
                  <c:v>0.2</c:v>
                </c:pt>
                <c:pt idx="6">
                  <c:v>0.3</c:v>
                </c:pt>
                <c:pt idx="7">
                  <c:v>0.62</c:v>
                </c:pt>
                <c:pt idx="8">
                  <c:v>0.9</c:v>
                </c:pt>
                <c:pt idx="9">
                  <c:v>0.62</c:v>
                </c:pt>
                <c:pt idx="10">
                  <c:v>0.28999999999999998</c:v>
                </c:pt>
                <c:pt idx="11">
                  <c:v>0.28999999999999998</c:v>
                </c:pt>
                <c:pt idx="12">
                  <c:v>0.28999999999999998</c:v>
                </c:pt>
                <c:pt idx="13">
                  <c:v>0.28999999999999998</c:v>
                </c:pt>
                <c:pt idx="14">
                  <c:v>0.28999999999999998</c:v>
                </c:pt>
                <c:pt idx="15">
                  <c:v>0.28999999999999998</c:v>
                </c:pt>
                <c:pt idx="16">
                  <c:v>0.28999999999999998</c:v>
                </c:pt>
                <c:pt idx="17">
                  <c:v>0.43</c:v>
                </c:pt>
                <c:pt idx="18">
                  <c:v>0.51</c:v>
                </c:pt>
                <c:pt idx="19">
                  <c:v>0.49</c:v>
                </c:pt>
                <c:pt idx="20">
                  <c:v>0.66</c:v>
                </c:pt>
                <c:pt idx="21">
                  <c:v>0.7</c:v>
                </c:pt>
                <c:pt idx="22">
                  <c:v>0.35</c:v>
                </c:pt>
                <c:pt idx="23">
                  <c:v>0.2</c:v>
                </c:pt>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619997080"/>
        <c:axId val="620002568"/>
      </c:lineChart>
      <c:catAx>
        <c:axId val="6199970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02568"/>
        <c:crosses val="autoZero"/>
        <c:auto val="1"/>
        <c:lblAlgn val="ctr"/>
        <c:lblOffset val="100"/>
        <c:noMultiLvlLbl val="0"/>
      </c:catAx>
      <c:valAx>
        <c:axId val="620002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199970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c:f>
          <c:strCache>
            <c:ptCount val="1"/>
            <c:pt idx="0">
              <c:v>Occupancy - Lobby</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Schedules'!$E$16:$AB$16</c:f>
              <c:numCache>
                <c:formatCode>0.00</c:formatCode>
                <c:ptCount val="24"/>
                <c:pt idx="0">
                  <c:v>0.1</c:v>
                </c:pt>
                <c:pt idx="1">
                  <c:v>0.1</c:v>
                </c:pt>
                <c:pt idx="2">
                  <c:v>0.1</c:v>
                </c:pt>
                <c:pt idx="3">
                  <c:v>0.1</c:v>
                </c:pt>
                <c:pt idx="4">
                  <c:v>0.1</c:v>
                </c:pt>
                <c:pt idx="5">
                  <c:v>0.3</c:v>
                </c:pt>
                <c:pt idx="6">
                  <c:v>0.7</c:v>
                </c:pt>
                <c:pt idx="7">
                  <c:v>0.7</c:v>
                </c:pt>
                <c:pt idx="8">
                  <c:v>0.7</c:v>
                </c:pt>
                <c:pt idx="9">
                  <c:v>0.7</c:v>
                </c:pt>
                <c:pt idx="10">
                  <c:v>0.2</c:v>
                </c:pt>
                <c:pt idx="11">
                  <c:v>0.2</c:v>
                </c:pt>
                <c:pt idx="12">
                  <c:v>0.2</c:v>
                </c:pt>
                <c:pt idx="13">
                  <c:v>0.2</c:v>
                </c:pt>
                <c:pt idx="14">
                  <c:v>0.2</c:v>
                </c:pt>
                <c:pt idx="15">
                  <c:v>0.2</c:v>
                </c:pt>
                <c:pt idx="16">
                  <c:v>0.4</c:v>
                </c:pt>
                <c:pt idx="17">
                  <c:v>0.4</c:v>
                </c:pt>
                <c:pt idx="18">
                  <c:v>0.2</c:v>
                </c:pt>
                <c:pt idx="19">
                  <c:v>0.2</c:v>
                </c:pt>
                <c:pt idx="20">
                  <c:v>0.2</c:v>
                </c:pt>
                <c:pt idx="21">
                  <c:v>0.2</c:v>
                </c:pt>
                <c:pt idx="22">
                  <c:v>0.1</c:v>
                </c:pt>
                <c:pt idx="23">
                  <c:v>0.1</c:v>
                </c:pt>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'Post-2000 Schedules'!$D$17</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Schedules'!$E$17:$AB$17</c:f>
              <c:numCache>
                <c:formatCode>0.00</c:formatCode>
                <c:ptCount val="24"/>
                <c:pt idx="0">
                  <c:v>0.1</c:v>
                </c:pt>
                <c:pt idx="1">
                  <c:v>0.1</c:v>
                </c:pt>
                <c:pt idx="2">
                  <c:v>0.1</c:v>
                </c:pt>
                <c:pt idx="3">
                  <c:v>0.1</c:v>
                </c:pt>
                <c:pt idx="4">
                  <c:v>0.1</c:v>
                </c:pt>
                <c:pt idx="5">
                  <c:v>0.1</c:v>
                </c:pt>
                <c:pt idx="6">
                  <c:v>0.3</c:v>
                </c:pt>
                <c:pt idx="7">
                  <c:v>0.7</c:v>
                </c:pt>
                <c:pt idx="8">
                  <c:v>0.7</c:v>
                </c:pt>
                <c:pt idx="9">
                  <c:v>0.7</c:v>
                </c:pt>
                <c:pt idx="10">
                  <c:v>0.2</c:v>
                </c:pt>
                <c:pt idx="11">
                  <c:v>0.2</c:v>
                </c:pt>
                <c:pt idx="12">
                  <c:v>0.2</c:v>
                </c:pt>
                <c:pt idx="13">
                  <c:v>0.2</c:v>
                </c:pt>
                <c:pt idx="14">
                  <c:v>0.2</c:v>
                </c:pt>
                <c:pt idx="15">
                  <c:v>0.2</c:v>
                </c:pt>
                <c:pt idx="16">
                  <c:v>0.2</c:v>
                </c:pt>
                <c:pt idx="17">
                  <c:v>0.2</c:v>
                </c:pt>
                <c:pt idx="18">
                  <c:v>0.2</c:v>
                </c:pt>
                <c:pt idx="19">
                  <c:v>0.2</c:v>
                </c:pt>
                <c:pt idx="20">
                  <c:v>0.2</c:v>
                </c:pt>
                <c:pt idx="21">
                  <c:v>0.2</c:v>
                </c:pt>
                <c:pt idx="22">
                  <c:v>0.1</c:v>
                </c:pt>
                <c:pt idx="23">
                  <c:v>0.1</c:v>
                </c:pt>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'Post-2000 Schedules'!$D$18</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Schedules'!$E$18:$AB$18</c:f>
              <c:numCache>
                <c:formatCode>0.00</c:formatCode>
                <c:ptCount val="24"/>
                <c:pt idx="0">
                  <c:v>0.1</c:v>
                </c:pt>
                <c:pt idx="1">
                  <c:v>0.1</c:v>
                </c:pt>
                <c:pt idx="2">
                  <c:v>0.1</c:v>
                </c:pt>
                <c:pt idx="3">
                  <c:v>0.1</c:v>
                </c:pt>
                <c:pt idx="4">
                  <c:v>0.1</c:v>
                </c:pt>
                <c:pt idx="5">
                  <c:v>0.1</c:v>
                </c:pt>
                <c:pt idx="6">
                  <c:v>0.3</c:v>
                </c:pt>
                <c:pt idx="7">
                  <c:v>0.7</c:v>
                </c:pt>
                <c:pt idx="8">
                  <c:v>0.7</c:v>
                </c:pt>
                <c:pt idx="9">
                  <c:v>0.7</c:v>
                </c:pt>
                <c:pt idx="10">
                  <c:v>0.2</c:v>
                </c:pt>
                <c:pt idx="11">
                  <c:v>0.2</c:v>
                </c:pt>
                <c:pt idx="12">
                  <c:v>0.2</c:v>
                </c:pt>
                <c:pt idx="13">
                  <c:v>0.2</c:v>
                </c:pt>
                <c:pt idx="14">
                  <c:v>0.2</c:v>
                </c:pt>
                <c:pt idx="15">
                  <c:v>0.2</c:v>
                </c:pt>
                <c:pt idx="16">
                  <c:v>0.2</c:v>
                </c:pt>
                <c:pt idx="17">
                  <c:v>0.2</c:v>
                </c:pt>
                <c:pt idx="18">
                  <c:v>0.2</c:v>
                </c:pt>
                <c:pt idx="19">
                  <c:v>0.2</c:v>
                </c:pt>
                <c:pt idx="20">
                  <c:v>0.2</c:v>
                </c:pt>
                <c:pt idx="21">
                  <c:v>0.2</c:v>
                </c:pt>
                <c:pt idx="22">
                  <c:v>0.1</c:v>
                </c:pt>
                <c:pt idx="23">
                  <c:v>0.1</c:v>
                </c:pt>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620015112"/>
        <c:axId val="620011192"/>
      </c:lineChart>
      <c:catAx>
        <c:axId val="6200151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11192"/>
        <c:crosses val="autoZero"/>
        <c:auto val="1"/>
        <c:lblAlgn val="ctr"/>
        <c:lblOffset val="100"/>
        <c:noMultiLvlLbl val="0"/>
      </c:catAx>
      <c:valAx>
        <c:axId val="6200111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151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Schedules'!$D$19</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'Post-2000 Schedules'!$D$20</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'Post-2000 Schedules'!$D$21</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620006880"/>
        <c:axId val="620011584"/>
      </c:lineChart>
      <c:catAx>
        <c:axId val="6200068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11584"/>
        <c:crosses val="autoZero"/>
        <c:auto val="1"/>
        <c:lblAlgn val="ctr"/>
        <c:lblOffset val="100"/>
        <c:noMultiLvlLbl val="0"/>
      </c:catAx>
      <c:valAx>
        <c:axId val="620011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068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Schedules'!$D$22</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'Post-2000 Schedules'!$D$23</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'Post-2000 Schedules'!$D$24</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620009232"/>
        <c:axId val="620010016"/>
      </c:lineChart>
      <c:catAx>
        <c:axId val="6200092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10016"/>
        <c:crosses val="autoZero"/>
        <c:auto val="1"/>
        <c:lblAlgn val="ctr"/>
        <c:lblOffset val="100"/>
        <c:noMultiLvlLbl val="0"/>
      </c:catAx>
      <c:valAx>
        <c:axId val="620010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092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Schedules'!$B$45</c:f>
          <c:strCache>
            <c:ptCount val="1"/>
            <c:pt idx="0">
              <c:v>Lighting - Common Spaces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Schedules'!$D$45</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Schedules'!$E$45:$AB$45</c:f>
              <c:numCache>
                <c:formatCode>0.00</c:formatCode>
                <c:ptCount val="24"/>
                <c:pt idx="0">
                  <c:v>0.2</c:v>
                </c:pt>
                <c:pt idx="1">
                  <c:v>0.15</c:v>
                </c:pt>
                <c:pt idx="2">
                  <c:v>0.1</c:v>
                </c:pt>
                <c:pt idx="3">
                  <c:v>0.1</c:v>
                </c:pt>
                <c:pt idx="4">
                  <c:v>0.1</c:v>
                </c:pt>
                <c:pt idx="5">
                  <c:v>0.2</c:v>
                </c:pt>
                <c:pt idx="6">
                  <c:v>0.4</c:v>
                </c:pt>
                <c:pt idx="7">
                  <c:v>0.5</c:v>
                </c:pt>
                <c:pt idx="8">
                  <c:v>0.4</c:v>
                </c:pt>
                <c:pt idx="9">
                  <c:v>0.4</c:v>
                </c:pt>
                <c:pt idx="10">
                  <c:v>0.25</c:v>
                </c:pt>
                <c:pt idx="11">
                  <c:v>0.25</c:v>
                </c:pt>
                <c:pt idx="12">
                  <c:v>0.25</c:v>
                </c:pt>
                <c:pt idx="13">
                  <c:v>0.25</c:v>
                </c:pt>
                <c:pt idx="14">
                  <c:v>0.25</c:v>
                </c:pt>
                <c:pt idx="15">
                  <c:v>0.25</c:v>
                </c:pt>
                <c:pt idx="16">
                  <c:v>0.25</c:v>
                </c:pt>
                <c:pt idx="17">
                  <c:v>0.25</c:v>
                </c:pt>
                <c:pt idx="18">
                  <c:v>0.6</c:v>
                </c:pt>
                <c:pt idx="19">
                  <c:v>0.8</c:v>
                </c:pt>
                <c:pt idx="20">
                  <c:v>0.9</c:v>
                </c:pt>
                <c:pt idx="21">
                  <c:v>0.8</c:v>
                </c:pt>
                <c:pt idx="22">
                  <c:v>0.6</c:v>
                </c:pt>
                <c:pt idx="23">
                  <c:v>0.3</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'Post-2000 Schedules'!$D$46</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Schedules'!$E$46:$AB$46</c:f>
              <c:numCache>
                <c:formatCode>0.00</c:formatCode>
                <c:ptCount val="24"/>
                <c:pt idx="0">
                  <c:v>0.2</c:v>
                </c:pt>
                <c:pt idx="1">
                  <c:v>0.2</c:v>
                </c:pt>
                <c:pt idx="2">
                  <c:v>0.1</c:v>
                </c:pt>
                <c:pt idx="3">
                  <c:v>0.1</c:v>
                </c:pt>
                <c:pt idx="4">
                  <c:v>0.1</c:v>
                </c:pt>
                <c:pt idx="5">
                  <c:v>0.1</c:v>
                </c:pt>
                <c:pt idx="6">
                  <c:v>0.3</c:v>
                </c:pt>
                <c:pt idx="7">
                  <c:v>0.3</c:v>
                </c:pt>
                <c:pt idx="8">
                  <c:v>0.4</c:v>
                </c:pt>
                <c:pt idx="9">
                  <c:v>0.4</c:v>
                </c:pt>
                <c:pt idx="10">
                  <c:v>0.3</c:v>
                </c:pt>
                <c:pt idx="11">
                  <c:v>0.25</c:v>
                </c:pt>
                <c:pt idx="12">
                  <c:v>0.25</c:v>
                </c:pt>
                <c:pt idx="13">
                  <c:v>0.25</c:v>
                </c:pt>
                <c:pt idx="14">
                  <c:v>0.25</c:v>
                </c:pt>
                <c:pt idx="15">
                  <c:v>0.25</c:v>
                </c:pt>
                <c:pt idx="16">
                  <c:v>0.25</c:v>
                </c:pt>
                <c:pt idx="17">
                  <c:v>0.25</c:v>
                </c:pt>
                <c:pt idx="18">
                  <c:v>0.6</c:v>
                </c:pt>
                <c:pt idx="19">
                  <c:v>0.7</c:v>
                </c:pt>
                <c:pt idx="20">
                  <c:v>0.7</c:v>
                </c:pt>
                <c:pt idx="21">
                  <c:v>0.7</c:v>
                </c:pt>
                <c:pt idx="22">
                  <c:v>0.6</c:v>
                </c:pt>
                <c:pt idx="23">
                  <c:v>0.3</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'Post-2000 Schedules'!$D$47</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Schedules'!$E$47:$AB$47</c:f>
              <c:numCache>
                <c:formatCode>0.00</c:formatCode>
                <c:ptCount val="24"/>
                <c:pt idx="0">
                  <c:v>0.3</c:v>
                </c:pt>
                <c:pt idx="1">
                  <c:v>0.3</c:v>
                </c:pt>
                <c:pt idx="2">
                  <c:v>0.2</c:v>
                </c:pt>
                <c:pt idx="3">
                  <c:v>0.2</c:v>
                </c:pt>
                <c:pt idx="4">
                  <c:v>0.2</c:v>
                </c:pt>
                <c:pt idx="5">
                  <c:v>0.2</c:v>
                </c:pt>
                <c:pt idx="6">
                  <c:v>0.3</c:v>
                </c:pt>
                <c:pt idx="7">
                  <c:v>0.4</c:v>
                </c:pt>
                <c:pt idx="8">
                  <c:v>0.4</c:v>
                </c:pt>
                <c:pt idx="9">
                  <c:v>0.3</c:v>
                </c:pt>
                <c:pt idx="10">
                  <c:v>0.3</c:v>
                </c:pt>
                <c:pt idx="11">
                  <c:v>0.3</c:v>
                </c:pt>
                <c:pt idx="12">
                  <c:v>0.3</c:v>
                </c:pt>
                <c:pt idx="13">
                  <c:v>0.2</c:v>
                </c:pt>
                <c:pt idx="14">
                  <c:v>0.2</c:v>
                </c:pt>
                <c:pt idx="15">
                  <c:v>0.2</c:v>
                </c:pt>
                <c:pt idx="16">
                  <c:v>0.2</c:v>
                </c:pt>
                <c:pt idx="17">
                  <c:v>0.2</c:v>
                </c:pt>
                <c:pt idx="18">
                  <c:v>0.5</c:v>
                </c:pt>
                <c:pt idx="19">
                  <c:v>0.7</c:v>
                </c:pt>
                <c:pt idx="20">
                  <c:v>0.8</c:v>
                </c:pt>
                <c:pt idx="21">
                  <c:v>0.6</c:v>
                </c:pt>
                <c:pt idx="22">
                  <c:v>0.5</c:v>
                </c:pt>
                <c:pt idx="23">
                  <c:v>0.3</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620008840"/>
        <c:axId val="620011976"/>
      </c:lineChart>
      <c:catAx>
        <c:axId val="6200088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11976"/>
        <c:crosses val="autoZero"/>
        <c:auto val="1"/>
        <c:lblAlgn val="ctr"/>
        <c:lblOffset val="100"/>
        <c:noMultiLvlLbl val="0"/>
      </c:catAx>
      <c:valAx>
        <c:axId val="6200119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088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Schedules'!$B$48</c:f>
          <c:strCache>
            <c:ptCount val="1"/>
            <c:pt idx="0">
              <c:v>Lighting - Guest Rooms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Schedules'!$D$48</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Schedules'!$E$48:$AB$48</c:f>
              <c:numCache>
                <c:formatCode>0.00</c:formatCode>
                <c:ptCount val="24"/>
                <c:pt idx="0">
                  <c:v>0.22</c:v>
                </c:pt>
                <c:pt idx="1">
                  <c:v>0.17</c:v>
                </c:pt>
                <c:pt idx="2">
                  <c:v>0.11</c:v>
                </c:pt>
                <c:pt idx="3">
                  <c:v>0.11</c:v>
                </c:pt>
                <c:pt idx="4">
                  <c:v>0.11</c:v>
                </c:pt>
                <c:pt idx="5">
                  <c:v>0.22</c:v>
                </c:pt>
                <c:pt idx="6">
                  <c:v>0.44</c:v>
                </c:pt>
                <c:pt idx="7">
                  <c:v>0.56000000000000005</c:v>
                </c:pt>
                <c:pt idx="8">
                  <c:v>0.44</c:v>
                </c:pt>
                <c:pt idx="9">
                  <c:v>0.44</c:v>
                </c:pt>
                <c:pt idx="10">
                  <c:v>0.28000000000000003</c:v>
                </c:pt>
                <c:pt idx="11">
                  <c:v>0.28000000000000003</c:v>
                </c:pt>
                <c:pt idx="12">
                  <c:v>0.28000000000000003</c:v>
                </c:pt>
                <c:pt idx="13">
                  <c:v>0.28000000000000003</c:v>
                </c:pt>
                <c:pt idx="14">
                  <c:v>0.28000000000000003</c:v>
                </c:pt>
                <c:pt idx="15">
                  <c:v>0.28000000000000003</c:v>
                </c:pt>
                <c:pt idx="16">
                  <c:v>0.28000000000000003</c:v>
                </c:pt>
                <c:pt idx="17">
                  <c:v>0.28000000000000003</c:v>
                </c:pt>
                <c:pt idx="18">
                  <c:v>0.67</c:v>
                </c:pt>
                <c:pt idx="19">
                  <c:v>0.89</c:v>
                </c:pt>
                <c:pt idx="20">
                  <c:v>1</c:v>
                </c:pt>
                <c:pt idx="21">
                  <c:v>0.89</c:v>
                </c:pt>
                <c:pt idx="22">
                  <c:v>0.67</c:v>
                </c:pt>
                <c:pt idx="23">
                  <c:v>0.33</c:v>
                </c:pt>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'Post-2000 Schedules'!$D$49</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Schedules'!$E$49:$AB$49</c:f>
              <c:numCache>
                <c:formatCode>0.00</c:formatCode>
                <c:ptCount val="24"/>
                <c:pt idx="0">
                  <c:v>0.26</c:v>
                </c:pt>
                <c:pt idx="1">
                  <c:v>0.26</c:v>
                </c:pt>
                <c:pt idx="2">
                  <c:v>0.11</c:v>
                </c:pt>
                <c:pt idx="3">
                  <c:v>0.11</c:v>
                </c:pt>
                <c:pt idx="4">
                  <c:v>0.11</c:v>
                </c:pt>
                <c:pt idx="5">
                  <c:v>0.11</c:v>
                </c:pt>
                <c:pt idx="6">
                  <c:v>0.41</c:v>
                </c:pt>
                <c:pt idx="7">
                  <c:v>0.41</c:v>
                </c:pt>
                <c:pt idx="8">
                  <c:v>0.56000000000000005</c:v>
                </c:pt>
                <c:pt idx="9">
                  <c:v>0.56000000000000005</c:v>
                </c:pt>
                <c:pt idx="10">
                  <c:v>0.41</c:v>
                </c:pt>
                <c:pt idx="11">
                  <c:v>0.33</c:v>
                </c:pt>
                <c:pt idx="12">
                  <c:v>0.33</c:v>
                </c:pt>
                <c:pt idx="13">
                  <c:v>0.33</c:v>
                </c:pt>
                <c:pt idx="14">
                  <c:v>0.33</c:v>
                </c:pt>
                <c:pt idx="15">
                  <c:v>0.33</c:v>
                </c:pt>
                <c:pt idx="16">
                  <c:v>0.33</c:v>
                </c:pt>
                <c:pt idx="17">
                  <c:v>0.33</c:v>
                </c:pt>
                <c:pt idx="18">
                  <c:v>0.85</c:v>
                </c:pt>
                <c:pt idx="19">
                  <c:v>1</c:v>
                </c:pt>
                <c:pt idx="20">
                  <c:v>1</c:v>
                </c:pt>
                <c:pt idx="21">
                  <c:v>1</c:v>
                </c:pt>
                <c:pt idx="22">
                  <c:v>0.85</c:v>
                </c:pt>
                <c:pt idx="23">
                  <c:v>0.41</c:v>
                </c:pt>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'Post-2000 Schedules'!$D$50</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Schedules'!$E$50:$AB$50</c:f>
              <c:numCache>
                <c:formatCode>0.00</c:formatCode>
                <c:ptCount val="24"/>
                <c:pt idx="0">
                  <c:v>0.26</c:v>
                </c:pt>
                <c:pt idx="1">
                  <c:v>0.26</c:v>
                </c:pt>
                <c:pt idx="2">
                  <c:v>0.11</c:v>
                </c:pt>
                <c:pt idx="3">
                  <c:v>0.11</c:v>
                </c:pt>
                <c:pt idx="4">
                  <c:v>0.11</c:v>
                </c:pt>
                <c:pt idx="5">
                  <c:v>0.11</c:v>
                </c:pt>
                <c:pt idx="6">
                  <c:v>0.41</c:v>
                </c:pt>
                <c:pt idx="7">
                  <c:v>0.41</c:v>
                </c:pt>
                <c:pt idx="8">
                  <c:v>0.56000000000000005</c:v>
                </c:pt>
                <c:pt idx="9">
                  <c:v>0.56000000000000005</c:v>
                </c:pt>
                <c:pt idx="10">
                  <c:v>0.41</c:v>
                </c:pt>
                <c:pt idx="11">
                  <c:v>0.33</c:v>
                </c:pt>
                <c:pt idx="12">
                  <c:v>0.33</c:v>
                </c:pt>
                <c:pt idx="13">
                  <c:v>0.33</c:v>
                </c:pt>
                <c:pt idx="14">
                  <c:v>0.33</c:v>
                </c:pt>
                <c:pt idx="15">
                  <c:v>0.33</c:v>
                </c:pt>
                <c:pt idx="16">
                  <c:v>0.33</c:v>
                </c:pt>
                <c:pt idx="17">
                  <c:v>0.33</c:v>
                </c:pt>
                <c:pt idx="18">
                  <c:v>0.85</c:v>
                </c:pt>
                <c:pt idx="19">
                  <c:v>1</c:v>
                </c:pt>
                <c:pt idx="20">
                  <c:v>1</c:v>
                </c:pt>
                <c:pt idx="21">
                  <c:v>1</c:v>
                </c:pt>
                <c:pt idx="22">
                  <c:v>0.85</c:v>
                </c:pt>
                <c:pt idx="23">
                  <c:v>0.41</c:v>
                </c:pt>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620012760"/>
        <c:axId val="620017072"/>
      </c:lineChart>
      <c:catAx>
        <c:axId val="6200127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17072"/>
        <c:crosses val="autoZero"/>
        <c:auto val="1"/>
        <c:lblAlgn val="ctr"/>
        <c:lblOffset val="100"/>
        <c:noMultiLvlLbl val="0"/>
      </c:catAx>
      <c:valAx>
        <c:axId val="6200170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127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Schedules'!$D$51</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'Post-2000 Schedules'!$D$52</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'Post-2000 Schedules'!$D$53</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620026480"/>
        <c:axId val="620028832"/>
      </c:lineChart>
      <c:catAx>
        <c:axId val="6200264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28832"/>
        <c:crosses val="autoZero"/>
        <c:auto val="1"/>
        <c:lblAlgn val="ctr"/>
        <c:lblOffset val="100"/>
        <c:noMultiLvlLbl val="0"/>
      </c:catAx>
      <c:valAx>
        <c:axId val="6200288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264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Schedules'!$D$57</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'Post-2000 Schedules'!$D$55</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'Post-2000 Schedules'!$D$56</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620029224"/>
        <c:axId val="620019816"/>
      </c:lineChart>
      <c:catAx>
        <c:axId val="6200292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19816"/>
        <c:crosses val="autoZero"/>
        <c:auto val="1"/>
        <c:lblAlgn val="ctr"/>
        <c:lblOffset val="100"/>
        <c:noMultiLvlLbl val="0"/>
      </c:catAx>
      <c:valAx>
        <c:axId val="6200198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292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Schedules'!$D$57</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'Post-2000 Schedules'!$D$58</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'Post-2000 Schedules'!$D$59</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620030400"/>
        <c:axId val="620020208"/>
      </c:lineChart>
      <c:catAx>
        <c:axId val="6200304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20208"/>
        <c:crosses val="autoZero"/>
        <c:auto val="1"/>
        <c:lblAlgn val="ctr"/>
        <c:lblOffset val="100"/>
        <c:noMultiLvlLbl val="0"/>
      </c:catAx>
      <c:valAx>
        <c:axId val="6200202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304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Schedules'!$B$80</c:f>
          <c:strCache>
            <c:ptCount val="1"/>
            <c:pt idx="0">
              <c:v>Receptacles - Common Areas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Schedules'!$D$80</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Schedules'!$E$80:$AB$80</c:f>
              <c:numCache>
                <c:formatCode>0.00</c:formatCode>
                <c:ptCount val="24"/>
                <c:pt idx="0">
                  <c:v>0.3</c:v>
                </c:pt>
                <c:pt idx="1">
                  <c:v>0.25</c:v>
                </c:pt>
                <c:pt idx="2">
                  <c:v>0.2</c:v>
                </c:pt>
                <c:pt idx="3">
                  <c:v>0.2</c:v>
                </c:pt>
                <c:pt idx="4">
                  <c:v>0.2</c:v>
                </c:pt>
                <c:pt idx="5">
                  <c:v>0.3</c:v>
                </c:pt>
                <c:pt idx="6">
                  <c:v>0.5</c:v>
                </c:pt>
                <c:pt idx="7">
                  <c:v>0.6</c:v>
                </c:pt>
                <c:pt idx="8">
                  <c:v>0.5</c:v>
                </c:pt>
                <c:pt idx="9">
                  <c:v>0.5</c:v>
                </c:pt>
                <c:pt idx="10">
                  <c:v>0.35</c:v>
                </c:pt>
                <c:pt idx="11">
                  <c:v>0.35</c:v>
                </c:pt>
                <c:pt idx="12">
                  <c:v>0.35</c:v>
                </c:pt>
                <c:pt idx="13">
                  <c:v>0.35</c:v>
                </c:pt>
                <c:pt idx="14">
                  <c:v>0.35</c:v>
                </c:pt>
                <c:pt idx="15">
                  <c:v>0.35</c:v>
                </c:pt>
                <c:pt idx="16">
                  <c:v>0.35</c:v>
                </c:pt>
                <c:pt idx="17">
                  <c:v>0.35</c:v>
                </c:pt>
                <c:pt idx="18">
                  <c:v>0.7</c:v>
                </c:pt>
                <c:pt idx="19">
                  <c:v>0.9</c:v>
                </c:pt>
                <c:pt idx="20">
                  <c:v>0.95</c:v>
                </c:pt>
                <c:pt idx="21">
                  <c:v>0.9</c:v>
                </c:pt>
                <c:pt idx="22">
                  <c:v>0.7</c:v>
                </c:pt>
                <c:pt idx="23">
                  <c:v>0.4</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'Post-2000 Schedules'!$D$81</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Schedules'!$E$81:$AB$81</c:f>
              <c:numCache>
                <c:formatCode>0.00</c:formatCode>
                <c:ptCount val="24"/>
                <c:pt idx="0">
                  <c:v>0.3</c:v>
                </c:pt>
                <c:pt idx="1">
                  <c:v>0.3</c:v>
                </c:pt>
                <c:pt idx="2">
                  <c:v>0.2</c:v>
                </c:pt>
                <c:pt idx="3">
                  <c:v>0.2</c:v>
                </c:pt>
                <c:pt idx="4">
                  <c:v>0.2</c:v>
                </c:pt>
                <c:pt idx="5">
                  <c:v>0.2</c:v>
                </c:pt>
                <c:pt idx="6">
                  <c:v>0.4</c:v>
                </c:pt>
                <c:pt idx="7">
                  <c:v>0.4</c:v>
                </c:pt>
                <c:pt idx="8">
                  <c:v>0.5</c:v>
                </c:pt>
                <c:pt idx="9">
                  <c:v>0.5</c:v>
                </c:pt>
                <c:pt idx="10">
                  <c:v>0.4</c:v>
                </c:pt>
                <c:pt idx="11">
                  <c:v>0.35</c:v>
                </c:pt>
                <c:pt idx="12">
                  <c:v>0.35</c:v>
                </c:pt>
                <c:pt idx="13">
                  <c:v>0.35</c:v>
                </c:pt>
                <c:pt idx="14">
                  <c:v>0.35</c:v>
                </c:pt>
                <c:pt idx="15">
                  <c:v>0.35</c:v>
                </c:pt>
                <c:pt idx="16">
                  <c:v>0.35</c:v>
                </c:pt>
                <c:pt idx="17">
                  <c:v>0.35</c:v>
                </c:pt>
                <c:pt idx="18">
                  <c:v>0.7</c:v>
                </c:pt>
                <c:pt idx="19">
                  <c:v>0.8</c:v>
                </c:pt>
                <c:pt idx="20">
                  <c:v>0.8</c:v>
                </c:pt>
                <c:pt idx="21">
                  <c:v>0.8</c:v>
                </c:pt>
                <c:pt idx="22">
                  <c:v>0.7</c:v>
                </c:pt>
                <c:pt idx="23">
                  <c:v>0.4</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'Post-2000 Schedules'!$D$82</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Schedules'!$E$82:$AB$82</c:f>
              <c:numCache>
                <c:formatCode>0.00</c:formatCode>
                <c:ptCount val="24"/>
                <c:pt idx="0">
                  <c:v>0.4</c:v>
                </c:pt>
                <c:pt idx="1">
                  <c:v>0.4</c:v>
                </c:pt>
                <c:pt idx="2">
                  <c:v>0.3</c:v>
                </c:pt>
                <c:pt idx="3">
                  <c:v>0.3</c:v>
                </c:pt>
                <c:pt idx="4">
                  <c:v>0.3</c:v>
                </c:pt>
                <c:pt idx="5">
                  <c:v>0.3</c:v>
                </c:pt>
                <c:pt idx="6">
                  <c:v>0.4</c:v>
                </c:pt>
                <c:pt idx="7">
                  <c:v>0.5</c:v>
                </c:pt>
                <c:pt idx="8">
                  <c:v>0.5</c:v>
                </c:pt>
                <c:pt idx="9">
                  <c:v>0.4</c:v>
                </c:pt>
                <c:pt idx="10">
                  <c:v>0.4</c:v>
                </c:pt>
                <c:pt idx="11">
                  <c:v>0.4</c:v>
                </c:pt>
                <c:pt idx="12">
                  <c:v>0.4</c:v>
                </c:pt>
                <c:pt idx="13">
                  <c:v>0.3</c:v>
                </c:pt>
                <c:pt idx="14">
                  <c:v>0.3</c:v>
                </c:pt>
                <c:pt idx="15">
                  <c:v>0.3</c:v>
                </c:pt>
                <c:pt idx="16">
                  <c:v>0.3</c:v>
                </c:pt>
                <c:pt idx="17">
                  <c:v>0.3</c:v>
                </c:pt>
                <c:pt idx="18">
                  <c:v>0.6</c:v>
                </c:pt>
                <c:pt idx="19">
                  <c:v>0.8</c:v>
                </c:pt>
                <c:pt idx="20">
                  <c:v>0.9</c:v>
                </c:pt>
                <c:pt idx="21">
                  <c:v>0.7</c:v>
                </c:pt>
                <c:pt idx="22">
                  <c:v>0.6</c:v>
                </c:pt>
                <c:pt idx="23">
                  <c:v>0.4</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620024128"/>
        <c:axId val="620023736"/>
      </c:lineChart>
      <c:catAx>
        <c:axId val="6200241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23736"/>
        <c:crosses val="autoZero"/>
        <c:auto val="1"/>
        <c:lblAlgn val="ctr"/>
        <c:lblOffset val="100"/>
        <c:noMultiLvlLbl val="0"/>
      </c:catAx>
      <c:valAx>
        <c:axId val="6200237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241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Schedules'!$D$57</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A27-4621-9112-159991527F37}"/>
            </c:ext>
          </c:extLst>
        </c:ser>
        <c:ser>
          <c:idx val="1"/>
          <c:order val="1"/>
          <c:tx>
            <c:strRef>
              <c:f>'1950-1980 Schedules'!$D$55</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A27-4621-9112-159991527F37}"/>
            </c:ext>
          </c:extLst>
        </c:ser>
        <c:ser>
          <c:idx val="2"/>
          <c:order val="2"/>
          <c:tx>
            <c:strRef>
              <c:f>'1950-1980 Schedules'!$D$56</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A27-4621-9112-159991527F37}"/>
            </c:ext>
          </c:extLst>
        </c:ser>
        <c:dLbls>
          <c:showLegendKey val="0"/>
          <c:showVal val="0"/>
          <c:showCatName val="0"/>
          <c:showSerName val="0"/>
          <c:showPercent val="0"/>
          <c:showBubbleSize val="0"/>
        </c:dLbls>
        <c:smooth val="0"/>
        <c:axId val="762360152"/>
        <c:axId val="762361328"/>
      </c:lineChart>
      <c:catAx>
        <c:axId val="7623601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361328"/>
        <c:crosses val="autoZero"/>
        <c:auto val="1"/>
        <c:lblAlgn val="ctr"/>
        <c:lblOffset val="100"/>
        <c:noMultiLvlLbl val="0"/>
      </c:catAx>
      <c:valAx>
        <c:axId val="7623613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3601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Schedules'!$B$83</c:f>
          <c:strCache>
            <c:ptCount val="1"/>
            <c:pt idx="0">
              <c:v>Receptacles - Guest Rooms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Schedules'!$D$83</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Schedules'!$E$83:$AB$83</c:f>
              <c:numCache>
                <c:formatCode>0.00</c:formatCode>
                <c:ptCount val="24"/>
                <c:pt idx="0">
                  <c:v>0.2</c:v>
                </c:pt>
                <c:pt idx="1">
                  <c:v>0.2</c:v>
                </c:pt>
                <c:pt idx="2">
                  <c:v>0.2</c:v>
                </c:pt>
                <c:pt idx="3">
                  <c:v>0.2</c:v>
                </c:pt>
                <c:pt idx="4">
                  <c:v>0.2</c:v>
                </c:pt>
                <c:pt idx="5">
                  <c:v>0.2</c:v>
                </c:pt>
                <c:pt idx="6">
                  <c:v>0.62</c:v>
                </c:pt>
                <c:pt idx="7">
                  <c:v>0.9</c:v>
                </c:pt>
                <c:pt idx="8">
                  <c:v>0.43</c:v>
                </c:pt>
                <c:pt idx="9">
                  <c:v>0.43</c:v>
                </c:pt>
                <c:pt idx="10">
                  <c:v>0.26</c:v>
                </c:pt>
                <c:pt idx="11">
                  <c:v>0.26</c:v>
                </c:pt>
                <c:pt idx="12">
                  <c:v>0.26</c:v>
                </c:pt>
                <c:pt idx="13">
                  <c:v>0.26</c:v>
                </c:pt>
                <c:pt idx="14">
                  <c:v>0.26</c:v>
                </c:pt>
                <c:pt idx="15">
                  <c:v>0.26</c:v>
                </c:pt>
                <c:pt idx="16">
                  <c:v>0.26</c:v>
                </c:pt>
                <c:pt idx="17">
                  <c:v>0.51</c:v>
                </c:pt>
                <c:pt idx="18">
                  <c:v>0.51</c:v>
                </c:pt>
                <c:pt idx="19">
                  <c:v>0.49</c:v>
                </c:pt>
                <c:pt idx="20">
                  <c:v>0.66</c:v>
                </c:pt>
                <c:pt idx="21">
                  <c:v>0.7</c:v>
                </c:pt>
                <c:pt idx="22">
                  <c:v>0.35</c:v>
                </c:pt>
                <c:pt idx="23">
                  <c:v>0.2</c:v>
                </c:pt>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'Post-2000 Schedules'!$D$84</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Schedules'!$E$84:$AB$84</c:f>
              <c:numCache>
                <c:formatCode>0.00</c:formatCode>
                <c:ptCount val="24"/>
                <c:pt idx="0">
                  <c:v>0.2</c:v>
                </c:pt>
                <c:pt idx="1">
                  <c:v>0.2</c:v>
                </c:pt>
                <c:pt idx="2">
                  <c:v>0.2</c:v>
                </c:pt>
                <c:pt idx="3">
                  <c:v>0.2</c:v>
                </c:pt>
                <c:pt idx="4">
                  <c:v>0.2</c:v>
                </c:pt>
                <c:pt idx="5">
                  <c:v>0.2</c:v>
                </c:pt>
                <c:pt idx="6">
                  <c:v>0.3</c:v>
                </c:pt>
                <c:pt idx="7">
                  <c:v>0.62</c:v>
                </c:pt>
                <c:pt idx="8">
                  <c:v>0.9</c:v>
                </c:pt>
                <c:pt idx="9">
                  <c:v>0.62</c:v>
                </c:pt>
                <c:pt idx="10">
                  <c:v>0.28999999999999998</c:v>
                </c:pt>
                <c:pt idx="11">
                  <c:v>0.28999999999999998</c:v>
                </c:pt>
                <c:pt idx="12">
                  <c:v>0.28999999999999998</c:v>
                </c:pt>
                <c:pt idx="13">
                  <c:v>0.28999999999999998</c:v>
                </c:pt>
                <c:pt idx="14">
                  <c:v>0.28999999999999998</c:v>
                </c:pt>
                <c:pt idx="15">
                  <c:v>0.28999999999999998</c:v>
                </c:pt>
                <c:pt idx="16">
                  <c:v>0.28999999999999998</c:v>
                </c:pt>
                <c:pt idx="17">
                  <c:v>0.43</c:v>
                </c:pt>
                <c:pt idx="18">
                  <c:v>0.51</c:v>
                </c:pt>
                <c:pt idx="19">
                  <c:v>0.49</c:v>
                </c:pt>
                <c:pt idx="20">
                  <c:v>0.66</c:v>
                </c:pt>
                <c:pt idx="21">
                  <c:v>0.7</c:v>
                </c:pt>
                <c:pt idx="22">
                  <c:v>0.35</c:v>
                </c:pt>
                <c:pt idx="23">
                  <c:v>0.2</c:v>
                </c:pt>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'Post-2000 Schedules'!$D$85</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Schedules'!$E$85:$AB$85</c:f>
              <c:numCache>
                <c:formatCode>0.00</c:formatCode>
                <c:ptCount val="24"/>
                <c:pt idx="0">
                  <c:v>0.2</c:v>
                </c:pt>
                <c:pt idx="1">
                  <c:v>0.2</c:v>
                </c:pt>
                <c:pt idx="2">
                  <c:v>0.2</c:v>
                </c:pt>
                <c:pt idx="3">
                  <c:v>0.2</c:v>
                </c:pt>
                <c:pt idx="4">
                  <c:v>0.2</c:v>
                </c:pt>
                <c:pt idx="5">
                  <c:v>0.2</c:v>
                </c:pt>
                <c:pt idx="6">
                  <c:v>0.3</c:v>
                </c:pt>
                <c:pt idx="7">
                  <c:v>0.62</c:v>
                </c:pt>
                <c:pt idx="8">
                  <c:v>0.9</c:v>
                </c:pt>
                <c:pt idx="9">
                  <c:v>0.62</c:v>
                </c:pt>
                <c:pt idx="10">
                  <c:v>0.28999999999999998</c:v>
                </c:pt>
                <c:pt idx="11">
                  <c:v>0.28999999999999998</c:v>
                </c:pt>
                <c:pt idx="12">
                  <c:v>0.28999999999999998</c:v>
                </c:pt>
                <c:pt idx="13">
                  <c:v>0.28999999999999998</c:v>
                </c:pt>
                <c:pt idx="14">
                  <c:v>0.28999999999999998</c:v>
                </c:pt>
                <c:pt idx="15">
                  <c:v>0.28999999999999998</c:v>
                </c:pt>
                <c:pt idx="16">
                  <c:v>0.28999999999999998</c:v>
                </c:pt>
                <c:pt idx="17">
                  <c:v>0.43</c:v>
                </c:pt>
                <c:pt idx="18">
                  <c:v>0.51</c:v>
                </c:pt>
                <c:pt idx="19">
                  <c:v>0.49</c:v>
                </c:pt>
                <c:pt idx="20">
                  <c:v>0.66</c:v>
                </c:pt>
                <c:pt idx="21">
                  <c:v>0.7</c:v>
                </c:pt>
                <c:pt idx="22">
                  <c:v>0.35</c:v>
                </c:pt>
                <c:pt idx="23">
                  <c:v>0.2</c:v>
                </c:pt>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620022560"/>
        <c:axId val="620019424"/>
      </c:lineChart>
      <c:catAx>
        <c:axId val="6200225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19424"/>
        <c:crosses val="autoZero"/>
        <c:auto val="1"/>
        <c:lblAlgn val="ctr"/>
        <c:lblOffset val="100"/>
        <c:noMultiLvlLbl val="0"/>
      </c:catAx>
      <c:valAx>
        <c:axId val="620019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225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Schedules'!$B$86</c:f>
          <c:strCache>
            <c:ptCount val="1"/>
            <c:pt idx="0">
              <c:v>Receptacles - Kitchen Electric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Schedules'!$D$86</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Schedules'!$E$86:$AB$86</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'Post-2000 Schedules'!$D$87</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Schedules'!$E$87:$AB$87</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'Post-2000 Schedules'!$D$88</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Schedules'!$E$88:$AB$88</c:f>
              <c:numCache>
                <c:formatCode>0.00</c:formatCode>
                <c:ptCount val="24"/>
                <c:pt idx="0">
                  <c:v>0.1</c:v>
                </c:pt>
                <c:pt idx="1">
                  <c:v>0.1</c:v>
                </c:pt>
                <c:pt idx="2">
                  <c:v>0.1</c:v>
                </c:pt>
                <c:pt idx="3">
                  <c:v>0.1</c:v>
                </c:pt>
                <c:pt idx="4">
                  <c:v>0.1</c:v>
                </c:pt>
                <c:pt idx="5">
                  <c:v>0.1</c:v>
                </c:pt>
                <c:pt idx="6">
                  <c:v>0.25</c:v>
                </c:pt>
                <c:pt idx="7">
                  <c:v>0.35</c:v>
                </c:pt>
                <c:pt idx="8">
                  <c:v>0.35</c:v>
                </c:pt>
                <c:pt idx="9">
                  <c:v>0.25</c:v>
                </c:pt>
                <c:pt idx="10">
                  <c:v>0.35</c:v>
                </c:pt>
                <c:pt idx="11">
                  <c:v>0.35</c:v>
                </c:pt>
                <c:pt idx="12">
                  <c:v>0.35</c:v>
                </c:pt>
                <c:pt idx="13">
                  <c:v>0.25</c:v>
                </c:pt>
                <c:pt idx="14">
                  <c:v>0.25</c:v>
                </c:pt>
                <c:pt idx="15">
                  <c:v>0.25</c:v>
                </c:pt>
                <c:pt idx="16">
                  <c:v>0.35</c:v>
                </c:pt>
                <c:pt idx="17">
                  <c:v>0.35</c:v>
                </c:pt>
                <c:pt idx="18">
                  <c:v>0.35</c:v>
                </c:pt>
                <c:pt idx="19">
                  <c:v>0.25</c:v>
                </c:pt>
                <c:pt idx="20">
                  <c:v>0.25</c:v>
                </c:pt>
                <c:pt idx="21">
                  <c:v>0.25</c:v>
                </c:pt>
                <c:pt idx="22">
                  <c:v>0.25</c:v>
                </c:pt>
                <c:pt idx="23">
                  <c:v>0.25</c:v>
                </c:pt>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620032360"/>
        <c:axId val="620033144"/>
      </c:lineChart>
      <c:catAx>
        <c:axId val="6200323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33144"/>
        <c:crosses val="autoZero"/>
        <c:auto val="1"/>
        <c:lblAlgn val="ctr"/>
        <c:lblOffset val="100"/>
        <c:noMultiLvlLbl val="0"/>
      </c:catAx>
      <c:valAx>
        <c:axId val="6200331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323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Schedules'!$B$89</c:f>
          <c:strCache>
            <c:ptCount val="1"/>
            <c:pt idx="0">
              <c:v>Receptacles - Kitchen Gas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Schedules'!$D$89</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Schedules'!$E$89:$AB$89</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'Post-2000 Schedules'!$D$90</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Schedules'!$E$90:$AB$90</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'Post-2000 Schedules'!$D$91</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Schedules'!$E$91:$AB$91</c:f>
              <c:numCache>
                <c:formatCode>0.00</c:formatCode>
                <c:ptCount val="24"/>
                <c:pt idx="0">
                  <c:v>0.02</c:v>
                </c:pt>
                <c:pt idx="1">
                  <c:v>0.02</c:v>
                </c:pt>
                <c:pt idx="2">
                  <c:v>0.02</c:v>
                </c:pt>
                <c:pt idx="3">
                  <c:v>0.02</c:v>
                </c:pt>
                <c:pt idx="4">
                  <c:v>0.02</c:v>
                </c:pt>
                <c:pt idx="5">
                  <c:v>0.05</c:v>
                </c:pt>
                <c:pt idx="6">
                  <c:v>0.1</c:v>
                </c:pt>
                <c:pt idx="7">
                  <c:v>0.15</c:v>
                </c:pt>
                <c:pt idx="8">
                  <c:v>0.2</c:v>
                </c:pt>
                <c:pt idx="9">
                  <c:v>0.15</c:v>
                </c:pt>
                <c:pt idx="10">
                  <c:v>0.25</c:v>
                </c:pt>
                <c:pt idx="11">
                  <c:v>0.25</c:v>
                </c:pt>
                <c:pt idx="12">
                  <c:v>0.25</c:v>
                </c:pt>
                <c:pt idx="13">
                  <c:v>0.2</c:v>
                </c:pt>
                <c:pt idx="14">
                  <c:v>0.15</c:v>
                </c:pt>
                <c:pt idx="15">
                  <c:v>0.2</c:v>
                </c:pt>
                <c:pt idx="16">
                  <c:v>0.3</c:v>
                </c:pt>
                <c:pt idx="17">
                  <c:v>0.3</c:v>
                </c:pt>
                <c:pt idx="18">
                  <c:v>0.3</c:v>
                </c:pt>
                <c:pt idx="19">
                  <c:v>0.2</c:v>
                </c:pt>
                <c:pt idx="20">
                  <c:v>0.2</c:v>
                </c:pt>
                <c:pt idx="21">
                  <c:v>0.15</c:v>
                </c:pt>
                <c:pt idx="22">
                  <c:v>0.1</c:v>
                </c:pt>
                <c:pt idx="23">
                  <c:v>0.05</c:v>
                </c:pt>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619971600"/>
        <c:axId val="619980616"/>
      </c:lineChart>
      <c:catAx>
        <c:axId val="6199716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19980616"/>
        <c:crosses val="autoZero"/>
        <c:auto val="1"/>
        <c:lblAlgn val="ctr"/>
        <c:lblOffset val="100"/>
        <c:noMultiLvlLbl val="0"/>
      </c:catAx>
      <c:valAx>
        <c:axId val="619980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199716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Schedules'!$B$95</c:f>
          <c:strCache>
            <c:ptCount val="1"/>
            <c:pt idx="0">
              <c:v>Receptacles - Laundry Gas Equipment</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Schedules'!$D$95</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Schedules'!$E$95:$AB$95</c:f>
              <c:numCache>
                <c:formatCode>0.00</c:formatCode>
                <c:ptCount val="24"/>
                <c:pt idx="0">
                  <c:v>0</c:v>
                </c:pt>
                <c:pt idx="1">
                  <c:v>0</c:v>
                </c:pt>
                <c:pt idx="2">
                  <c:v>0</c:v>
                </c:pt>
                <c:pt idx="3">
                  <c:v>0</c:v>
                </c:pt>
                <c:pt idx="4">
                  <c:v>0</c:v>
                </c:pt>
                <c:pt idx="5">
                  <c:v>0</c:v>
                </c:pt>
                <c:pt idx="6">
                  <c:v>0</c:v>
                </c:pt>
                <c:pt idx="7">
                  <c:v>0</c:v>
                </c:pt>
                <c:pt idx="8">
                  <c:v>0</c:v>
                </c:pt>
                <c:pt idx="9">
                  <c:v>1</c:v>
                </c:pt>
                <c:pt idx="10">
                  <c:v>1</c:v>
                </c:pt>
                <c:pt idx="11">
                  <c:v>1</c:v>
                </c:pt>
                <c:pt idx="12">
                  <c:v>1</c:v>
                </c:pt>
                <c:pt idx="13">
                  <c:v>1</c:v>
                </c:pt>
                <c:pt idx="14">
                  <c:v>1</c:v>
                </c:pt>
                <c:pt idx="15">
                  <c:v>1</c:v>
                </c:pt>
                <c:pt idx="16">
                  <c:v>1</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'Post-2000 Schedules'!$D$96</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Schedules'!$E$96:$AB$96</c:f>
              <c:numCache>
                <c:formatCode>0.00</c:formatCode>
                <c:ptCount val="24"/>
                <c:pt idx="0">
                  <c:v>0</c:v>
                </c:pt>
                <c:pt idx="1">
                  <c:v>0</c:v>
                </c:pt>
                <c:pt idx="2">
                  <c:v>0</c:v>
                </c:pt>
                <c:pt idx="3">
                  <c:v>0</c:v>
                </c:pt>
                <c:pt idx="4">
                  <c:v>0</c:v>
                </c:pt>
                <c:pt idx="5">
                  <c:v>0</c:v>
                </c:pt>
                <c:pt idx="6">
                  <c:v>0</c:v>
                </c:pt>
                <c:pt idx="7">
                  <c:v>0</c:v>
                </c:pt>
                <c:pt idx="8">
                  <c:v>0</c:v>
                </c:pt>
                <c:pt idx="9">
                  <c:v>1</c:v>
                </c:pt>
                <c:pt idx="10">
                  <c:v>1</c:v>
                </c:pt>
                <c:pt idx="11">
                  <c:v>1</c:v>
                </c:pt>
                <c:pt idx="12">
                  <c:v>1</c:v>
                </c:pt>
                <c:pt idx="13">
                  <c:v>1</c:v>
                </c:pt>
                <c:pt idx="14">
                  <c:v>1</c:v>
                </c:pt>
                <c:pt idx="15">
                  <c:v>1</c:v>
                </c:pt>
                <c:pt idx="16">
                  <c:v>1</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'Post-2000 Schedules'!$D$97</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Schedules'!$E$97:$AB$97</c:f>
              <c:numCache>
                <c:formatCode>0.00</c:formatCode>
                <c:ptCount val="24"/>
                <c:pt idx="0">
                  <c:v>0</c:v>
                </c:pt>
                <c:pt idx="1">
                  <c:v>0</c:v>
                </c:pt>
                <c:pt idx="2">
                  <c:v>0</c:v>
                </c:pt>
                <c:pt idx="3">
                  <c:v>0</c:v>
                </c:pt>
                <c:pt idx="4">
                  <c:v>0</c:v>
                </c:pt>
                <c:pt idx="5">
                  <c:v>0</c:v>
                </c:pt>
                <c:pt idx="6">
                  <c:v>0</c:v>
                </c:pt>
                <c:pt idx="7">
                  <c:v>0</c:v>
                </c:pt>
                <c:pt idx="8">
                  <c:v>0</c:v>
                </c:pt>
                <c:pt idx="9">
                  <c:v>1</c:v>
                </c:pt>
                <c:pt idx="10">
                  <c:v>1</c:v>
                </c:pt>
                <c:pt idx="11">
                  <c:v>1</c:v>
                </c:pt>
                <c:pt idx="12">
                  <c:v>1</c:v>
                </c:pt>
                <c:pt idx="13">
                  <c:v>1</c:v>
                </c:pt>
                <c:pt idx="14">
                  <c:v>1</c:v>
                </c:pt>
                <c:pt idx="15">
                  <c:v>1</c:v>
                </c:pt>
                <c:pt idx="16">
                  <c:v>1</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619972776"/>
        <c:axId val="619969640"/>
      </c:lineChart>
      <c:catAx>
        <c:axId val="6199727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19969640"/>
        <c:crosses val="autoZero"/>
        <c:auto val="1"/>
        <c:lblAlgn val="ctr"/>
        <c:lblOffset val="100"/>
        <c:noMultiLvlLbl val="0"/>
      </c:catAx>
      <c:valAx>
        <c:axId val="6199696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199727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Schedules'!$B$118</c:f>
          <c:strCache>
            <c:ptCount val="1"/>
            <c:pt idx="0">
              <c:v>Domestic Hot Water - Kitchen</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Schedules'!$D$118</c:f>
              <c:strCache>
                <c:ptCount val="1"/>
                <c:pt idx="0">
                  <c:v>Weekday</c:v>
                </c:pt>
              </c:strCache>
            </c:strRef>
          </c:tx>
          <c:spPr>
            <a:ln w="28575" cap="rnd">
              <a:solidFill>
                <a:srgbClr val="A5A8D2"/>
              </a:solidFill>
              <a:round/>
            </a:ln>
            <a:effectLst/>
          </c:spPr>
          <c:marker>
            <c:symbol val="none"/>
          </c:marker>
          <c:cat>
            <c:strRef>
              <c:f>'Post-2000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Schedules'!$E$118:$AB$118</c:f>
              <c:numCache>
                <c:formatCode>0.00</c:formatCode>
                <c:ptCount val="24"/>
                <c:pt idx="0">
                  <c:v>0.2</c:v>
                </c:pt>
                <c:pt idx="1">
                  <c:v>0.15</c:v>
                </c:pt>
                <c:pt idx="2">
                  <c:v>0.15</c:v>
                </c:pt>
                <c:pt idx="3">
                  <c:v>0.15</c:v>
                </c:pt>
                <c:pt idx="4">
                  <c:v>0.2</c:v>
                </c:pt>
                <c:pt idx="5">
                  <c:v>0.25</c:v>
                </c:pt>
                <c:pt idx="6">
                  <c:v>0.5</c:v>
                </c:pt>
                <c:pt idx="7">
                  <c:v>0.6</c:v>
                </c:pt>
                <c:pt idx="8">
                  <c:v>0.55000000000000004</c:v>
                </c:pt>
                <c:pt idx="9">
                  <c:v>0.45</c:v>
                </c:pt>
                <c:pt idx="10">
                  <c:v>0.4</c:v>
                </c:pt>
                <c:pt idx="11">
                  <c:v>0.45</c:v>
                </c:pt>
                <c:pt idx="12">
                  <c:v>0.4</c:v>
                </c:pt>
                <c:pt idx="13">
                  <c:v>0.35</c:v>
                </c:pt>
                <c:pt idx="14">
                  <c:v>0.3</c:v>
                </c:pt>
                <c:pt idx="15">
                  <c:v>0.3</c:v>
                </c:pt>
                <c:pt idx="16">
                  <c:v>0.3</c:v>
                </c:pt>
                <c:pt idx="17">
                  <c:v>0.4</c:v>
                </c:pt>
                <c:pt idx="18">
                  <c:v>0.55000000000000004</c:v>
                </c:pt>
                <c:pt idx="19">
                  <c:v>0.6</c:v>
                </c:pt>
                <c:pt idx="20">
                  <c:v>0.5</c:v>
                </c:pt>
                <c:pt idx="21">
                  <c:v>0.55000000000000004</c:v>
                </c:pt>
                <c:pt idx="22">
                  <c:v>0.45</c:v>
                </c:pt>
                <c:pt idx="23">
                  <c:v>0.25</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'Post-2000 Schedules'!$D$119</c:f>
              <c:strCache>
                <c:ptCount val="1"/>
                <c:pt idx="0">
                  <c:v>Sat</c:v>
                </c:pt>
              </c:strCache>
            </c:strRef>
          </c:tx>
          <c:spPr>
            <a:ln w="28575" cap="rnd">
              <a:solidFill>
                <a:srgbClr val="696EB4"/>
              </a:solidFill>
              <a:round/>
            </a:ln>
            <a:effectLst/>
          </c:spPr>
          <c:marker>
            <c:symbol val="none"/>
          </c:marker>
          <c:cat>
            <c:strRef>
              <c:f>'Post-2000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Schedules'!$E$119:$AB$119</c:f>
              <c:numCache>
                <c:formatCode>0.00</c:formatCode>
                <c:ptCount val="24"/>
                <c:pt idx="0">
                  <c:v>0.2</c:v>
                </c:pt>
                <c:pt idx="1">
                  <c:v>0.15</c:v>
                </c:pt>
                <c:pt idx="2">
                  <c:v>0.15</c:v>
                </c:pt>
                <c:pt idx="3">
                  <c:v>0.15</c:v>
                </c:pt>
                <c:pt idx="4">
                  <c:v>0.2</c:v>
                </c:pt>
                <c:pt idx="5">
                  <c:v>0.25</c:v>
                </c:pt>
                <c:pt idx="6">
                  <c:v>0.4</c:v>
                </c:pt>
                <c:pt idx="7">
                  <c:v>0.5</c:v>
                </c:pt>
                <c:pt idx="8">
                  <c:v>0.5</c:v>
                </c:pt>
                <c:pt idx="9">
                  <c:v>0.5</c:v>
                </c:pt>
                <c:pt idx="10">
                  <c:v>0.45</c:v>
                </c:pt>
                <c:pt idx="11">
                  <c:v>0.5</c:v>
                </c:pt>
                <c:pt idx="12">
                  <c:v>0.5</c:v>
                </c:pt>
                <c:pt idx="13">
                  <c:v>0.45</c:v>
                </c:pt>
                <c:pt idx="14">
                  <c:v>0.4</c:v>
                </c:pt>
                <c:pt idx="15">
                  <c:v>0.4</c:v>
                </c:pt>
                <c:pt idx="16">
                  <c:v>0.35</c:v>
                </c:pt>
                <c:pt idx="17">
                  <c:v>0.4</c:v>
                </c:pt>
                <c:pt idx="18">
                  <c:v>0.55000000000000004</c:v>
                </c:pt>
                <c:pt idx="19">
                  <c:v>0.55000000000000004</c:v>
                </c:pt>
                <c:pt idx="20">
                  <c:v>0.5</c:v>
                </c:pt>
                <c:pt idx="21">
                  <c:v>0.55000000000000004</c:v>
                </c:pt>
                <c:pt idx="22">
                  <c:v>0.4</c:v>
                </c:pt>
                <c:pt idx="23">
                  <c:v>0.3</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'Post-2000 Schedules'!$D$120</c:f>
              <c:strCache>
                <c:ptCount val="1"/>
                <c:pt idx="0">
                  <c:v>Sun/Holiday</c:v>
                </c:pt>
              </c:strCache>
            </c:strRef>
          </c:tx>
          <c:spPr>
            <a:ln w="28575" cap="rnd">
              <a:solidFill>
                <a:srgbClr val="474C8E"/>
              </a:solidFill>
              <a:round/>
            </a:ln>
            <a:effectLst/>
          </c:spPr>
          <c:marker>
            <c:symbol val="none"/>
          </c:marker>
          <c:cat>
            <c:strRef>
              <c:f>'Post-2000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Schedules'!$E$120:$AB$120</c:f>
              <c:numCache>
                <c:formatCode>0.00</c:formatCode>
                <c:ptCount val="24"/>
                <c:pt idx="0">
                  <c:v>0.25</c:v>
                </c:pt>
                <c:pt idx="1">
                  <c:v>0.2</c:v>
                </c:pt>
                <c:pt idx="2">
                  <c:v>0.2</c:v>
                </c:pt>
                <c:pt idx="3">
                  <c:v>0.2</c:v>
                </c:pt>
                <c:pt idx="4">
                  <c:v>0.2</c:v>
                </c:pt>
                <c:pt idx="5">
                  <c:v>0.3</c:v>
                </c:pt>
                <c:pt idx="6">
                  <c:v>0.5</c:v>
                </c:pt>
                <c:pt idx="7">
                  <c:v>0.5</c:v>
                </c:pt>
                <c:pt idx="8">
                  <c:v>0.5</c:v>
                </c:pt>
                <c:pt idx="9">
                  <c:v>0.55000000000000004</c:v>
                </c:pt>
                <c:pt idx="10">
                  <c:v>0.5</c:v>
                </c:pt>
                <c:pt idx="11">
                  <c:v>0.5</c:v>
                </c:pt>
                <c:pt idx="12">
                  <c:v>0.4</c:v>
                </c:pt>
                <c:pt idx="13">
                  <c:v>0.4</c:v>
                </c:pt>
                <c:pt idx="14">
                  <c:v>0.3</c:v>
                </c:pt>
                <c:pt idx="15">
                  <c:v>0.3</c:v>
                </c:pt>
                <c:pt idx="16">
                  <c:v>0.3</c:v>
                </c:pt>
                <c:pt idx="17">
                  <c:v>0.4</c:v>
                </c:pt>
                <c:pt idx="18">
                  <c:v>0.5</c:v>
                </c:pt>
                <c:pt idx="19">
                  <c:v>0.5</c:v>
                </c:pt>
                <c:pt idx="20">
                  <c:v>0.4</c:v>
                </c:pt>
                <c:pt idx="21">
                  <c:v>0.5</c:v>
                </c:pt>
                <c:pt idx="22">
                  <c:v>0.4</c:v>
                </c:pt>
                <c:pt idx="23">
                  <c:v>0.2</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619975912"/>
        <c:axId val="619975128"/>
      </c:lineChart>
      <c:catAx>
        <c:axId val="6199759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19975128"/>
        <c:crosses val="autoZero"/>
        <c:auto val="1"/>
        <c:lblAlgn val="ctr"/>
        <c:lblOffset val="100"/>
        <c:noMultiLvlLbl val="0"/>
      </c:catAx>
      <c:valAx>
        <c:axId val="6199751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199759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Schedules'!$B$121</c:f>
          <c:strCache>
            <c:ptCount val="1"/>
            <c:pt idx="0">
              <c:v>Domestic Hot Water - Guest Room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Schedules'!$D$121</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Schedules'!$E$121:$AB$121</c:f>
              <c:numCache>
                <c:formatCode>0.00</c:formatCode>
                <c:ptCount val="24"/>
                <c:pt idx="0">
                  <c:v>0.2</c:v>
                </c:pt>
                <c:pt idx="1">
                  <c:v>0.15</c:v>
                </c:pt>
                <c:pt idx="2">
                  <c:v>0.15</c:v>
                </c:pt>
                <c:pt idx="3">
                  <c:v>0.15</c:v>
                </c:pt>
                <c:pt idx="4">
                  <c:v>0.2</c:v>
                </c:pt>
                <c:pt idx="5">
                  <c:v>0.35</c:v>
                </c:pt>
                <c:pt idx="6">
                  <c:v>0.6</c:v>
                </c:pt>
                <c:pt idx="7">
                  <c:v>0.8</c:v>
                </c:pt>
                <c:pt idx="8">
                  <c:v>0.55000000000000004</c:v>
                </c:pt>
                <c:pt idx="9">
                  <c:v>0.4</c:v>
                </c:pt>
                <c:pt idx="10">
                  <c:v>0.3</c:v>
                </c:pt>
                <c:pt idx="11">
                  <c:v>0.2</c:v>
                </c:pt>
                <c:pt idx="12">
                  <c:v>0.2</c:v>
                </c:pt>
                <c:pt idx="13">
                  <c:v>0.2</c:v>
                </c:pt>
                <c:pt idx="14">
                  <c:v>0.2</c:v>
                </c:pt>
                <c:pt idx="15">
                  <c:v>0.2</c:v>
                </c:pt>
                <c:pt idx="16">
                  <c:v>0.2</c:v>
                </c:pt>
                <c:pt idx="17">
                  <c:v>0.3</c:v>
                </c:pt>
                <c:pt idx="18">
                  <c:v>0.55000000000000004</c:v>
                </c:pt>
                <c:pt idx="19">
                  <c:v>0.4</c:v>
                </c:pt>
                <c:pt idx="20">
                  <c:v>0.4</c:v>
                </c:pt>
                <c:pt idx="21">
                  <c:v>0.6</c:v>
                </c:pt>
                <c:pt idx="22">
                  <c:v>0.45</c:v>
                </c:pt>
                <c:pt idx="23">
                  <c:v>0.25</c:v>
                </c:pt>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'Post-2000 Schedules'!$D$122</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Schedules'!$E$122:$AB$122</c:f>
              <c:numCache>
                <c:formatCode>0.00</c:formatCode>
                <c:ptCount val="24"/>
                <c:pt idx="0">
                  <c:v>0.2</c:v>
                </c:pt>
                <c:pt idx="1">
                  <c:v>0.15</c:v>
                </c:pt>
                <c:pt idx="2">
                  <c:v>0.15</c:v>
                </c:pt>
                <c:pt idx="3">
                  <c:v>0.15</c:v>
                </c:pt>
                <c:pt idx="4">
                  <c:v>0.2</c:v>
                </c:pt>
                <c:pt idx="5">
                  <c:v>0.25</c:v>
                </c:pt>
                <c:pt idx="6">
                  <c:v>0.35</c:v>
                </c:pt>
                <c:pt idx="7">
                  <c:v>0.6</c:v>
                </c:pt>
                <c:pt idx="8">
                  <c:v>0.8</c:v>
                </c:pt>
                <c:pt idx="9">
                  <c:v>0.55000000000000004</c:v>
                </c:pt>
                <c:pt idx="10">
                  <c:v>0.4</c:v>
                </c:pt>
                <c:pt idx="11">
                  <c:v>0.3</c:v>
                </c:pt>
                <c:pt idx="12">
                  <c:v>0.2</c:v>
                </c:pt>
                <c:pt idx="13">
                  <c:v>0.2</c:v>
                </c:pt>
                <c:pt idx="14">
                  <c:v>0.2</c:v>
                </c:pt>
                <c:pt idx="15">
                  <c:v>0.2</c:v>
                </c:pt>
                <c:pt idx="16">
                  <c:v>0.2</c:v>
                </c:pt>
                <c:pt idx="17">
                  <c:v>0.25</c:v>
                </c:pt>
                <c:pt idx="18">
                  <c:v>0.3</c:v>
                </c:pt>
                <c:pt idx="19">
                  <c:v>0.4</c:v>
                </c:pt>
                <c:pt idx="20">
                  <c:v>0.4</c:v>
                </c:pt>
                <c:pt idx="21">
                  <c:v>0.4</c:v>
                </c:pt>
                <c:pt idx="22">
                  <c:v>0.6</c:v>
                </c:pt>
                <c:pt idx="23">
                  <c:v>0.35</c:v>
                </c:pt>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'Post-2000 Schedules'!$D$123</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Schedules'!$E$123:$AB$123</c:f>
              <c:numCache>
                <c:formatCode>0.00</c:formatCode>
                <c:ptCount val="24"/>
                <c:pt idx="0">
                  <c:v>0.2</c:v>
                </c:pt>
                <c:pt idx="1">
                  <c:v>0.15</c:v>
                </c:pt>
                <c:pt idx="2">
                  <c:v>0.15</c:v>
                </c:pt>
                <c:pt idx="3">
                  <c:v>0.15</c:v>
                </c:pt>
                <c:pt idx="4">
                  <c:v>0.2</c:v>
                </c:pt>
                <c:pt idx="5">
                  <c:v>0.25</c:v>
                </c:pt>
                <c:pt idx="6">
                  <c:v>0.35</c:v>
                </c:pt>
                <c:pt idx="7">
                  <c:v>0.6</c:v>
                </c:pt>
                <c:pt idx="8">
                  <c:v>0.8</c:v>
                </c:pt>
                <c:pt idx="9">
                  <c:v>0.55000000000000004</c:v>
                </c:pt>
                <c:pt idx="10">
                  <c:v>0.4</c:v>
                </c:pt>
                <c:pt idx="11">
                  <c:v>0.3</c:v>
                </c:pt>
                <c:pt idx="12">
                  <c:v>0.2</c:v>
                </c:pt>
                <c:pt idx="13">
                  <c:v>0.2</c:v>
                </c:pt>
                <c:pt idx="14">
                  <c:v>0.2</c:v>
                </c:pt>
                <c:pt idx="15">
                  <c:v>0.2</c:v>
                </c:pt>
                <c:pt idx="16">
                  <c:v>0.2</c:v>
                </c:pt>
                <c:pt idx="17">
                  <c:v>0.25</c:v>
                </c:pt>
                <c:pt idx="18">
                  <c:v>0.3</c:v>
                </c:pt>
                <c:pt idx="19">
                  <c:v>0.4</c:v>
                </c:pt>
                <c:pt idx="20">
                  <c:v>0.4</c:v>
                </c:pt>
                <c:pt idx="21">
                  <c:v>0.4</c:v>
                </c:pt>
                <c:pt idx="22">
                  <c:v>0.6</c:v>
                </c:pt>
                <c:pt idx="23">
                  <c:v>0.35</c:v>
                </c:pt>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619974344"/>
        <c:axId val="619977480"/>
      </c:lineChart>
      <c:catAx>
        <c:axId val="6199743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19977480"/>
        <c:crosses val="autoZero"/>
        <c:auto val="1"/>
        <c:lblAlgn val="ctr"/>
        <c:lblOffset val="100"/>
        <c:noMultiLvlLbl val="0"/>
      </c:catAx>
      <c:valAx>
        <c:axId val="6199774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199743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Schedules'!$B$124</c:f>
          <c:strCache>
            <c:ptCount val="1"/>
            <c:pt idx="0">
              <c:v>Domestic Hot Water - Laundry</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Schedules'!$D$124</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Schedules'!$E$124:$AB$124</c:f>
              <c:numCache>
                <c:formatCode>0.00</c:formatCode>
                <c:ptCount val="24"/>
                <c:pt idx="0">
                  <c:v>0</c:v>
                </c:pt>
                <c:pt idx="1">
                  <c:v>0</c:v>
                </c:pt>
                <c:pt idx="2">
                  <c:v>0</c:v>
                </c:pt>
                <c:pt idx="3">
                  <c:v>0</c:v>
                </c:pt>
                <c:pt idx="4">
                  <c:v>0</c:v>
                </c:pt>
                <c:pt idx="5">
                  <c:v>0</c:v>
                </c:pt>
                <c:pt idx="6">
                  <c:v>0</c:v>
                </c:pt>
                <c:pt idx="7">
                  <c:v>0</c:v>
                </c:pt>
                <c:pt idx="8">
                  <c:v>1</c:v>
                </c:pt>
                <c:pt idx="9">
                  <c:v>1</c:v>
                </c:pt>
                <c:pt idx="10">
                  <c:v>1</c:v>
                </c:pt>
                <c:pt idx="11">
                  <c:v>1</c:v>
                </c:pt>
                <c:pt idx="12">
                  <c:v>1</c:v>
                </c:pt>
                <c:pt idx="13">
                  <c:v>1</c:v>
                </c:pt>
                <c:pt idx="14">
                  <c:v>1</c:v>
                </c:pt>
                <c:pt idx="15">
                  <c:v>1</c:v>
                </c:pt>
                <c:pt idx="16">
                  <c:v>0</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'Post-2000 Schedules'!$D$125</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Schedules'!$E$125:$AB$125</c:f>
              <c:numCache>
                <c:formatCode>0.00</c:formatCode>
                <c:ptCount val="24"/>
                <c:pt idx="0">
                  <c:v>0</c:v>
                </c:pt>
                <c:pt idx="1">
                  <c:v>0</c:v>
                </c:pt>
                <c:pt idx="2">
                  <c:v>0</c:v>
                </c:pt>
                <c:pt idx="3">
                  <c:v>0</c:v>
                </c:pt>
                <c:pt idx="4">
                  <c:v>0</c:v>
                </c:pt>
                <c:pt idx="5">
                  <c:v>0</c:v>
                </c:pt>
                <c:pt idx="6">
                  <c:v>0</c:v>
                </c:pt>
                <c:pt idx="7">
                  <c:v>0</c:v>
                </c:pt>
                <c:pt idx="8">
                  <c:v>1</c:v>
                </c:pt>
                <c:pt idx="9">
                  <c:v>1</c:v>
                </c:pt>
                <c:pt idx="10">
                  <c:v>1</c:v>
                </c:pt>
                <c:pt idx="11">
                  <c:v>1</c:v>
                </c:pt>
                <c:pt idx="12">
                  <c:v>1</c:v>
                </c:pt>
                <c:pt idx="13">
                  <c:v>1</c:v>
                </c:pt>
                <c:pt idx="14">
                  <c:v>1</c:v>
                </c:pt>
                <c:pt idx="15">
                  <c:v>1</c:v>
                </c:pt>
                <c:pt idx="16">
                  <c:v>0</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'Post-2000 Schedules'!$D$126</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Schedules'!$E$126:$AB$126</c:f>
              <c:numCache>
                <c:formatCode>0.00</c:formatCode>
                <c:ptCount val="24"/>
                <c:pt idx="0">
                  <c:v>0</c:v>
                </c:pt>
                <c:pt idx="1">
                  <c:v>0</c:v>
                </c:pt>
                <c:pt idx="2">
                  <c:v>0</c:v>
                </c:pt>
                <c:pt idx="3">
                  <c:v>0</c:v>
                </c:pt>
                <c:pt idx="4">
                  <c:v>0</c:v>
                </c:pt>
                <c:pt idx="5">
                  <c:v>0</c:v>
                </c:pt>
                <c:pt idx="6">
                  <c:v>0</c:v>
                </c:pt>
                <c:pt idx="7">
                  <c:v>0</c:v>
                </c:pt>
                <c:pt idx="8">
                  <c:v>1</c:v>
                </c:pt>
                <c:pt idx="9">
                  <c:v>1</c:v>
                </c:pt>
                <c:pt idx="10">
                  <c:v>1</c:v>
                </c:pt>
                <c:pt idx="11">
                  <c:v>1</c:v>
                </c:pt>
                <c:pt idx="12">
                  <c:v>1</c:v>
                </c:pt>
                <c:pt idx="13">
                  <c:v>1</c:v>
                </c:pt>
                <c:pt idx="14">
                  <c:v>1</c:v>
                </c:pt>
                <c:pt idx="15">
                  <c:v>1</c:v>
                </c:pt>
                <c:pt idx="16">
                  <c:v>0</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619980224"/>
        <c:axId val="619981400"/>
      </c:lineChart>
      <c:catAx>
        <c:axId val="6199802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19981400"/>
        <c:crosses val="autoZero"/>
        <c:auto val="1"/>
        <c:lblAlgn val="ctr"/>
        <c:lblOffset val="100"/>
        <c:noMultiLvlLbl val="0"/>
      </c:catAx>
      <c:valAx>
        <c:axId val="6199814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199802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Schedules'!$D$127</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'Post-2000 Schedules'!$D$128</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'Post-2000 Schedules'!$D$129</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619990808"/>
        <c:axId val="619983752"/>
      </c:lineChart>
      <c:catAx>
        <c:axId val="6199908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19983752"/>
        <c:crosses val="autoZero"/>
        <c:auto val="1"/>
        <c:lblAlgn val="ctr"/>
        <c:lblOffset val="100"/>
        <c:noMultiLvlLbl val="0"/>
      </c:catAx>
      <c:valAx>
        <c:axId val="6199837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199908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Schedules'!$D$130</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'Post-2000 Schedules'!$D$131</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'Post-2000 Schedules'!$D$132</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619986104"/>
        <c:axId val="619986888"/>
      </c:lineChart>
      <c:catAx>
        <c:axId val="6199861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19986888"/>
        <c:crosses val="autoZero"/>
        <c:auto val="1"/>
        <c:lblAlgn val="ctr"/>
        <c:lblOffset val="100"/>
        <c:noMultiLvlLbl val="0"/>
      </c:catAx>
      <c:valAx>
        <c:axId val="6199868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199861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Schedules'!$B$153</c:f>
          <c:strCache>
            <c:ptCount val="1"/>
            <c:pt idx="0">
              <c:v>Process Loads - Elevators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Schedules'!$D$153</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Schedules'!$E$153:$AB$153</c:f>
              <c:numCache>
                <c:formatCode>0.00</c:formatCode>
                <c:ptCount val="24"/>
                <c:pt idx="0">
                  <c:v>0.05</c:v>
                </c:pt>
                <c:pt idx="1">
                  <c:v>0.05</c:v>
                </c:pt>
                <c:pt idx="2">
                  <c:v>0.05</c:v>
                </c:pt>
                <c:pt idx="3">
                  <c:v>0.05</c:v>
                </c:pt>
                <c:pt idx="4">
                  <c:v>0.1</c:v>
                </c:pt>
                <c:pt idx="5">
                  <c:v>0.2</c:v>
                </c:pt>
                <c:pt idx="6">
                  <c:v>0.4</c:v>
                </c:pt>
                <c:pt idx="7">
                  <c:v>0.5</c:v>
                </c:pt>
                <c:pt idx="8">
                  <c:v>0.5</c:v>
                </c:pt>
                <c:pt idx="9">
                  <c:v>0.35</c:v>
                </c:pt>
                <c:pt idx="10">
                  <c:v>0.15</c:v>
                </c:pt>
                <c:pt idx="11">
                  <c:v>0.15</c:v>
                </c:pt>
                <c:pt idx="12">
                  <c:v>0.15</c:v>
                </c:pt>
                <c:pt idx="13">
                  <c:v>0.15</c:v>
                </c:pt>
                <c:pt idx="14">
                  <c:v>0.15</c:v>
                </c:pt>
                <c:pt idx="15">
                  <c:v>0.15</c:v>
                </c:pt>
                <c:pt idx="16">
                  <c:v>0.35</c:v>
                </c:pt>
                <c:pt idx="17">
                  <c:v>0.5</c:v>
                </c:pt>
                <c:pt idx="18">
                  <c:v>0.5</c:v>
                </c:pt>
                <c:pt idx="19">
                  <c:v>0.4</c:v>
                </c:pt>
                <c:pt idx="20">
                  <c:v>0.4</c:v>
                </c:pt>
                <c:pt idx="21">
                  <c:v>0.3</c:v>
                </c:pt>
                <c:pt idx="22">
                  <c:v>0.2</c:v>
                </c:pt>
                <c:pt idx="23">
                  <c:v>0.1</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'Post-2000 Schedules'!$D$154</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Schedules'!$E$154:$AB$154</c:f>
              <c:numCache>
                <c:formatCode>0.00</c:formatCode>
                <c:ptCount val="24"/>
                <c:pt idx="0">
                  <c:v>0.05</c:v>
                </c:pt>
                <c:pt idx="1">
                  <c:v>0.05</c:v>
                </c:pt>
                <c:pt idx="2">
                  <c:v>0.05</c:v>
                </c:pt>
                <c:pt idx="3">
                  <c:v>0.05</c:v>
                </c:pt>
                <c:pt idx="4">
                  <c:v>0.1</c:v>
                </c:pt>
                <c:pt idx="5">
                  <c:v>0.2</c:v>
                </c:pt>
                <c:pt idx="6">
                  <c:v>0.4</c:v>
                </c:pt>
                <c:pt idx="7">
                  <c:v>0.5</c:v>
                </c:pt>
                <c:pt idx="8">
                  <c:v>0.5</c:v>
                </c:pt>
                <c:pt idx="9">
                  <c:v>0.35</c:v>
                </c:pt>
                <c:pt idx="10">
                  <c:v>0.15</c:v>
                </c:pt>
                <c:pt idx="11">
                  <c:v>0.15</c:v>
                </c:pt>
                <c:pt idx="12">
                  <c:v>0.15</c:v>
                </c:pt>
                <c:pt idx="13">
                  <c:v>0.15</c:v>
                </c:pt>
                <c:pt idx="14">
                  <c:v>0.15</c:v>
                </c:pt>
                <c:pt idx="15">
                  <c:v>0.15</c:v>
                </c:pt>
                <c:pt idx="16">
                  <c:v>0.35</c:v>
                </c:pt>
                <c:pt idx="17">
                  <c:v>0.5</c:v>
                </c:pt>
                <c:pt idx="18">
                  <c:v>0.5</c:v>
                </c:pt>
                <c:pt idx="19">
                  <c:v>0.4</c:v>
                </c:pt>
                <c:pt idx="20">
                  <c:v>0.4</c:v>
                </c:pt>
                <c:pt idx="21">
                  <c:v>0.3</c:v>
                </c:pt>
                <c:pt idx="22">
                  <c:v>0.2</c:v>
                </c:pt>
                <c:pt idx="23">
                  <c:v>0.1</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'Post-2000 Schedules'!$D$155</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Schedules'!$E$155:$AB$155</c:f>
              <c:numCache>
                <c:formatCode>0.00</c:formatCode>
                <c:ptCount val="24"/>
                <c:pt idx="0">
                  <c:v>0.05</c:v>
                </c:pt>
                <c:pt idx="1">
                  <c:v>0.05</c:v>
                </c:pt>
                <c:pt idx="2">
                  <c:v>0.05</c:v>
                </c:pt>
                <c:pt idx="3">
                  <c:v>0.05</c:v>
                </c:pt>
                <c:pt idx="4">
                  <c:v>0.1</c:v>
                </c:pt>
                <c:pt idx="5">
                  <c:v>0.2</c:v>
                </c:pt>
                <c:pt idx="6">
                  <c:v>0.4</c:v>
                </c:pt>
                <c:pt idx="7">
                  <c:v>0.5</c:v>
                </c:pt>
                <c:pt idx="8">
                  <c:v>0.5</c:v>
                </c:pt>
                <c:pt idx="9">
                  <c:v>0.35</c:v>
                </c:pt>
                <c:pt idx="10">
                  <c:v>0.15</c:v>
                </c:pt>
                <c:pt idx="11">
                  <c:v>0.15</c:v>
                </c:pt>
                <c:pt idx="12">
                  <c:v>0.15</c:v>
                </c:pt>
                <c:pt idx="13">
                  <c:v>0.15</c:v>
                </c:pt>
                <c:pt idx="14">
                  <c:v>0.15</c:v>
                </c:pt>
                <c:pt idx="15">
                  <c:v>0.15</c:v>
                </c:pt>
                <c:pt idx="16">
                  <c:v>0.35</c:v>
                </c:pt>
                <c:pt idx="17">
                  <c:v>0.5</c:v>
                </c:pt>
                <c:pt idx="18">
                  <c:v>0.5</c:v>
                </c:pt>
                <c:pt idx="19">
                  <c:v>0.4</c:v>
                </c:pt>
                <c:pt idx="20">
                  <c:v>0.4</c:v>
                </c:pt>
                <c:pt idx="21">
                  <c:v>0.3</c:v>
                </c:pt>
                <c:pt idx="22">
                  <c:v>0.2</c:v>
                </c:pt>
                <c:pt idx="23">
                  <c:v>0.1</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620022952"/>
        <c:axId val="620024520"/>
      </c:lineChart>
      <c:catAx>
        <c:axId val="6200229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24520"/>
        <c:crosses val="autoZero"/>
        <c:auto val="1"/>
        <c:lblAlgn val="ctr"/>
        <c:lblOffset val="100"/>
        <c:noMultiLvlLbl val="0"/>
      </c:catAx>
      <c:valAx>
        <c:axId val="6200245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0229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34.xml"/><Relationship Id="rId13" Type="http://schemas.openxmlformats.org/officeDocument/2006/relationships/chart" Target="../charts/chart39.xml"/><Relationship Id="rId18" Type="http://schemas.openxmlformats.org/officeDocument/2006/relationships/chart" Target="../charts/chart44.xml"/><Relationship Id="rId26" Type="http://schemas.openxmlformats.org/officeDocument/2006/relationships/chart" Target="../charts/chart52.xml"/><Relationship Id="rId3" Type="http://schemas.openxmlformats.org/officeDocument/2006/relationships/chart" Target="../charts/chart29.xml"/><Relationship Id="rId21" Type="http://schemas.openxmlformats.org/officeDocument/2006/relationships/chart" Target="../charts/chart47.xml"/><Relationship Id="rId7" Type="http://schemas.openxmlformats.org/officeDocument/2006/relationships/chart" Target="../charts/chart33.xml"/><Relationship Id="rId12" Type="http://schemas.openxmlformats.org/officeDocument/2006/relationships/chart" Target="../charts/chart38.xml"/><Relationship Id="rId17" Type="http://schemas.openxmlformats.org/officeDocument/2006/relationships/chart" Target="../charts/chart43.xml"/><Relationship Id="rId25" Type="http://schemas.openxmlformats.org/officeDocument/2006/relationships/chart" Target="../charts/chart51.xml"/><Relationship Id="rId2" Type="http://schemas.openxmlformats.org/officeDocument/2006/relationships/chart" Target="../charts/chart28.xml"/><Relationship Id="rId16" Type="http://schemas.openxmlformats.org/officeDocument/2006/relationships/chart" Target="../charts/chart42.xml"/><Relationship Id="rId20" Type="http://schemas.openxmlformats.org/officeDocument/2006/relationships/chart" Target="../charts/chart46.xml"/><Relationship Id="rId1" Type="http://schemas.openxmlformats.org/officeDocument/2006/relationships/chart" Target="../charts/chart27.xml"/><Relationship Id="rId6" Type="http://schemas.openxmlformats.org/officeDocument/2006/relationships/chart" Target="../charts/chart32.xml"/><Relationship Id="rId11" Type="http://schemas.openxmlformats.org/officeDocument/2006/relationships/chart" Target="../charts/chart37.xml"/><Relationship Id="rId24" Type="http://schemas.openxmlformats.org/officeDocument/2006/relationships/chart" Target="../charts/chart50.xml"/><Relationship Id="rId5" Type="http://schemas.openxmlformats.org/officeDocument/2006/relationships/chart" Target="../charts/chart31.xml"/><Relationship Id="rId15" Type="http://schemas.openxmlformats.org/officeDocument/2006/relationships/chart" Target="../charts/chart41.xml"/><Relationship Id="rId23" Type="http://schemas.openxmlformats.org/officeDocument/2006/relationships/chart" Target="../charts/chart49.xml"/><Relationship Id="rId10" Type="http://schemas.openxmlformats.org/officeDocument/2006/relationships/chart" Target="../charts/chart36.xml"/><Relationship Id="rId19" Type="http://schemas.openxmlformats.org/officeDocument/2006/relationships/chart" Target="../charts/chart45.xml"/><Relationship Id="rId4" Type="http://schemas.openxmlformats.org/officeDocument/2006/relationships/chart" Target="../charts/chart30.xml"/><Relationship Id="rId9" Type="http://schemas.openxmlformats.org/officeDocument/2006/relationships/chart" Target="../charts/chart35.xml"/><Relationship Id="rId14" Type="http://schemas.openxmlformats.org/officeDocument/2006/relationships/chart" Target="../charts/chart40.xml"/><Relationship Id="rId22" Type="http://schemas.openxmlformats.org/officeDocument/2006/relationships/chart" Target="../charts/chart4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60.xml"/><Relationship Id="rId13" Type="http://schemas.openxmlformats.org/officeDocument/2006/relationships/chart" Target="../charts/chart65.xml"/><Relationship Id="rId18" Type="http://schemas.openxmlformats.org/officeDocument/2006/relationships/chart" Target="../charts/chart70.xml"/><Relationship Id="rId26" Type="http://schemas.openxmlformats.org/officeDocument/2006/relationships/chart" Target="../charts/chart78.xml"/><Relationship Id="rId3" Type="http://schemas.openxmlformats.org/officeDocument/2006/relationships/chart" Target="../charts/chart55.xml"/><Relationship Id="rId21" Type="http://schemas.openxmlformats.org/officeDocument/2006/relationships/chart" Target="../charts/chart73.xml"/><Relationship Id="rId7" Type="http://schemas.openxmlformats.org/officeDocument/2006/relationships/chart" Target="../charts/chart59.xml"/><Relationship Id="rId12" Type="http://schemas.openxmlformats.org/officeDocument/2006/relationships/chart" Target="../charts/chart64.xml"/><Relationship Id="rId17" Type="http://schemas.openxmlformats.org/officeDocument/2006/relationships/chart" Target="../charts/chart69.xml"/><Relationship Id="rId25" Type="http://schemas.openxmlformats.org/officeDocument/2006/relationships/chart" Target="../charts/chart77.xml"/><Relationship Id="rId2" Type="http://schemas.openxmlformats.org/officeDocument/2006/relationships/chart" Target="../charts/chart54.xml"/><Relationship Id="rId16" Type="http://schemas.openxmlformats.org/officeDocument/2006/relationships/chart" Target="../charts/chart68.xml"/><Relationship Id="rId20" Type="http://schemas.openxmlformats.org/officeDocument/2006/relationships/chart" Target="../charts/chart72.xml"/><Relationship Id="rId1" Type="http://schemas.openxmlformats.org/officeDocument/2006/relationships/chart" Target="../charts/chart53.xml"/><Relationship Id="rId6" Type="http://schemas.openxmlformats.org/officeDocument/2006/relationships/chart" Target="../charts/chart58.xml"/><Relationship Id="rId11" Type="http://schemas.openxmlformats.org/officeDocument/2006/relationships/chart" Target="../charts/chart63.xml"/><Relationship Id="rId24" Type="http://schemas.openxmlformats.org/officeDocument/2006/relationships/chart" Target="../charts/chart76.xml"/><Relationship Id="rId5" Type="http://schemas.openxmlformats.org/officeDocument/2006/relationships/chart" Target="../charts/chart57.xml"/><Relationship Id="rId15" Type="http://schemas.openxmlformats.org/officeDocument/2006/relationships/chart" Target="../charts/chart67.xml"/><Relationship Id="rId23" Type="http://schemas.openxmlformats.org/officeDocument/2006/relationships/chart" Target="../charts/chart75.xml"/><Relationship Id="rId10" Type="http://schemas.openxmlformats.org/officeDocument/2006/relationships/chart" Target="../charts/chart62.xml"/><Relationship Id="rId19" Type="http://schemas.openxmlformats.org/officeDocument/2006/relationships/chart" Target="../charts/chart71.xml"/><Relationship Id="rId4" Type="http://schemas.openxmlformats.org/officeDocument/2006/relationships/chart" Target="../charts/chart56.xml"/><Relationship Id="rId9" Type="http://schemas.openxmlformats.org/officeDocument/2006/relationships/chart" Target="../charts/chart61.xml"/><Relationship Id="rId14" Type="http://schemas.openxmlformats.org/officeDocument/2006/relationships/chart" Target="../charts/chart66.xml"/><Relationship Id="rId22" Type="http://schemas.openxmlformats.org/officeDocument/2006/relationships/chart" Target="../charts/chart74.xml"/></Relationships>
</file>

<file path=xl/drawings/_rels/drawing5.xml.rels><?xml version="1.0" encoding="UTF-8" standalone="yes"?>
<Relationships xmlns="http://schemas.openxmlformats.org/package/2006/relationships"><Relationship Id="rId8" Type="http://schemas.openxmlformats.org/officeDocument/2006/relationships/chart" Target="../charts/chart86.xml"/><Relationship Id="rId13" Type="http://schemas.openxmlformats.org/officeDocument/2006/relationships/chart" Target="../charts/chart91.xml"/><Relationship Id="rId18" Type="http://schemas.openxmlformats.org/officeDocument/2006/relationships/chart" Target="../charts/chart96.xml"/><Relationship Id="rId26" Type="http://schemas.openxmlformats.org/officeDocument/2006/relationships/chart" Target="../charts/chart104.xml"/><Relationship Id="rId3" Type="http://schemas.openxmlformats.org/officeDocument/2006/relationships/chart" Target="../charts/chart81.xml"/><Relationship Id="rId21" Type="http://schemas.openxmlformats.org/officeDocument/2006/relationships/chart" Target="../charts/chart99.xml"/><Relationship Id="rId7" Type="http://schemas.openxmlformats.org/officeDocument/2006/relationships/chart" Target="../charts/chart85.xml"/><Relationship Id="rId12" Type="http://schemas.openxmlformats.org/officeDocument/2006/relationships/chart" Target="../charts/chart90.xml"/><Relationship Id="rId17" Type="http://schemas.openxmlformats.org/officeDocument/2006/relationships/chart" Target="../charts/chart95.xml"/><Relationship Id="rId25" Type="http://schemas.openxmlformats.org/officeDocument/2006/relationships/chart" Target="../charts/chart103.xml"/><Relationship Id="rId2" Type="http://schemas.openxmlformats.org/officeDocument/2006/relationships/chart" Target="../charts/chart80.xml"/><Relationship Id="rId16" Type="http://schemas.openxmlformats.org/officeDocument/2006/relationships/chart" Target="../charts/chart94.xml"/><Relationship Id="rId20" Type="http://schemas.openxmlformats.org/officeDocument/2006/relationships/chart" Target="../charts/chart98.xml"/><Relationship Id="rId1" Type="http://schemas.openxmlformats.org/officeDocument/2006/relationships/chart" Target="../charts/chart79.xml"/><Relationship Id="rId6" Type="http://schemas.openxmlformats.org/officeDocument/2006/relationships/chart" Target="../charts/chart84.xml"/><Relationship Id="rId11" Type="http://schemas.openxmlformats.org/officeDocument/2006/relationships/chart" Target="../charts/chart89.xml"/><Relationship Id="rId24" Type="http://schemas.openxmlformats.org/officeDocument/2006/relationships/chart" Target="../charts/chart102.xml"/><Relationship Id="rId5" Type="http://schemas.openxmlformats.org/officeDocument/2006/relationships/chart" Target="../charts/chart83.xml"/><Relationship Id="rId15" Type="http://schemas.openxmlformats.org/officeDocument/2006/relationships/chart" Target="../charts/chart93.xml"/><Relationship Id="rId23" Type="http://schemas.openxmlformats.org/officeDocument/2006/relationships/chart" Target="../charts/chart101.xml"/><Relationship Id="rId10" Type="http://schemas.openxmlformats.org/officeDocument/2006/relationships/chart" Target="../charts/chart88.xml"/><Relationship Id="rId19" Type="http://schemas.openxmlformats.org/officeDocument/2006/relationships/chart" Target="../charts/chart97.xml"/><Relationship Id="rId4" Type="http://schemas.openxmlformats.org/officeDocument/2006/relationships/chart" Target="../charts/chart82.xml"/><Relationship Id="rId9" Type="http://schemas.openxmlformats.org/officeDocument/2006/relationships/chart" Target="../charts/chart87.xml"/><Relationship Id="rId14" Type="http://schemas.openxmlformats.org/officeDocument/2006/relationships/chart" Target="../charts/chart92.xml"/><Relationship Id="rId22" Type="http://schemas.openxmlformats.org/officeDocument/2006/relationships/chart" Target="../charts/chart100.xml"/></Relationships>
</file>

<file path=xl/drawings/drawing1.xml><?xml version="1.0" encoding="utf-8"?>
<xdr:wsDr xmlns:xdr="http://schemas.openxmlformats.org/drawingml/2006/spreadsheetDrawing" xmlns:a="http://schemas.openxmlformats.org/drawingml/2006/main">
  <xdr:twoCellAnchor>
    <xdr:from>
      <xdr:col>4</xdr:col>
      <xdr:colOff>1383257</xdr:colOff>
      <xdr:row>7</xdr:row>
      <xdr:rowOff>99795</xdr:rowOff>
    </xdr:from>
    <xdr:to>
      <xdr:col>5</xdr:col>
      <xdr:colOff>240256</xdr:colOff>
      <xdr:row>7</xdr:row>
      <xdr:rowOff>99795</xdr:rowOff>
    </xdr:to>
    <xdr:cxnSp macro="">
      <xdr:nvCxnSpPr>
        <xdr:cNvPr id="3" name="Straight Arrow Connector 2">
          <a:extLst>
            <a:ext uri="{FF2B5EF4-FFF2-40B4-BE49-F238E27FC236}">
              <a16:creationId xmlns:a16="http://schemas.microsoft.com/office/drawing/2014/main" xmlns="" id="{00000000-0008-0000-0100-000003000000}"/>
            </a:ext>
          </a:extLst>
        </xdr:cNvPr>
        <xdr:cNvCxnSpPr/>
      </xdr:nvCxnSpPr>
      <xdr:spPr>
        <a:xfrm>
          <a:off x="6812507" y="1452345"/>
          <a:ext cx="428624" cy="0"/>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1401902</xdr:colOff>
      <xdr:row>7</xdr:row>
      <xdr:rowOff>97897</xdr:rowOff>
    </xdr:from>
    <xdr:to>
      <xdr:col>6</xdr:col>
      <xdr:colOff>258901</xdr:colOff>
      <xdr:row>7</xdr:row>
      <xdr:rowOff>97897</xdr:rowOff>
    </xdr:to>
    <xdr:cxnSp macro="">
      <xdr:nvCxnSpPr>
        <xdr:cNvPr id="5" name="Straight Arrow Connector 4">
          <a:extLst>
            <a:ext uri="{FF2B5EF4-FFF2-40B4-BE49-F238E27FC236}">
              <a16:creationId xmlns:a16="http://schemas.microsoft.com/office/drawing/2014/main" xmlns="" id="{00000000-0008-0000-0100-000005000000}"/>
            </a:ext>
          </a:extLst>
        </xdr:cNvPr>
        <xdr:cNvCxnSpPr/>
      </xdr:nvCxnSpPr>
      <xdr:spPr>
        <a:xfrm>
          <a:off x="8402777" y="1450447"/>
          <a:ext cx="428624" cy="0"/>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1363450</xdr:colOff>
      <xdr:row>24</xdr:row>
      <xdr:rowOff>99171</xdr:rowOff>
    </xdr:from>
    <xdr:to>
      <xdr:col>5</xdr:col>
      <xdr:colOff>225095</xdr:colOff>
      <xdr:row>24</xdr:row>
      <xdr:rowOff>99172</xdr:rowOff>
    </xdr:to>
    <xdr:cxnSp macro="">
      <xdr:nvCxnSpPr>
        <xdr:cNvPr id="7" name="Straight Arrow Connector 6">
          <a:extLst>
            <a:ext uri="{FF2B5EF4-FFF2-40B4-BE49-F238E27FC236}">
              <a16:creationId xmlns:a16="http://schemas.microsoft.com/office/drawing/2014/main" xmlns="" id="{00000000-0008-0000-0100-000007000000}"/>
            </a:ext>
          </a:extLst>
        </xdr:cNvPr>
        <xdr:cNvCxnSpPr/>
      </xdr:nvCxnSpPr>
      <xdr:spPr>
        <a:xfrm flipH="1" flipV="1">
          <a:off x="6792700" y="4814046"/>
          <a:ext cx="433270" cy="1"/>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1337216</xdr:colOff>
      <xdr:row>24</xdr:row>
      <xdr:rowOff>100623</xdr:rowOff>
    </xdr:from>
    <xdr:to>
      <xdr:col>6</xdr:col>
      <xdr:colOff>198862</xdr:colOff>
      <xdr:row>24</xdr:row>
      <xdr:rowOff>100624</xdr:rowOff>
    </xdr:to>
    <xdr:cxnSp macro="">
      <xdr:nvCxnSpPr>
        <xdr:cNvPr id="10" name="Straight Arrow Connector 9">
          <a:extLst>
            <a:ext uri="{FF2B5EF4-FFF2-40B4-BE49-F238E27FC236}">
              <a16:creationId xmlns:a16="http://schemas.microsoft.com/office/drawing/2014/main" xmlns="" id="{00000000-0008-0000-0100-00000A000000}"/>
            </a:ext>
          </a:extLst>
        </xdr:cNvPr>
        <xdr:cNvCxnSpPr/>
      </xdr:nvCxnSpPr>
      <xdr:spPr>
        <a:xfrm flipH="1" flipV="1">
          <a:off x="8338091" y="4815498"/>
          <a:ext cx="433271" cy="1"/>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114" name="Chart 113">
          <a:extLst>
            <a:ext uri="{FF2B5EF4-FFF2-40B4-BE49-F238E27FC236}">
              <a16:creationId xmlns:a16="http://schemas.microsoft.com/office/drawing/2014/main" xmlns="" id="{00000000-0008-0000-0700-00007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115" name="Chart 114">
          <a:extLst>
            <a:ext uri="{FF2B5EF4-FFF2-40B4-BE49-F238E27FC236}">
              <a16:creationId xmlns:a16="http://schemas.microsoft.com/office/drawing/2014/main" xmlns="" id="{00000000-0008-0000-0700-00007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116" name="Chart 115">
          <a:extLst>
            <a:ext uri="{FF2B5EF4-FFF2-40B4-BE49-F238E27FC236}">
              <a16:creationId xmlns:a16="http://schemas.microsoft.com/office/drawing/2014/main" xmlns="" id="{00000000-0008-0000-0700-00007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117" name="Chart 116">
          <a:extLst>
            <a:ext uri="{FF2B5EF4-FFF2-40B4-BE49-F238E27FC236}">
              <a16:creationId xmlns:a16="http://schemas.microsoft.com/office/drawing/2014/main" xmlns="" id="{00000000-0008-0000-0700-00007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118" name="Chart 117">
          <a:extLst>
            <a:ext uri="{FF2B5EF4-FFF2-40B4-BE49-F238E27FC236}">
              <a16:creationId xmlns:a16="http://schemas.microsoft.com/office/drawing/2014/main" xmlns="" id="{00000000-0008-0000-0700-00007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119" name="Chart 118">
          <a:extLst>
            <a:ext uri="{FF2B5EF4-FFF2-40B4-BE49-F238E27FC236}">
              <a16:creationId xmlns:a16="http://schemas.microsoft.com/office/drawing/2014/main" xmlns="" id="{00000000-0008-0000-0700-00007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120" name="Chart 119">
          <a:extLst>
            <a:ext uri="{FF2B5EF4-FFF2-40B4-BE49-F238E27FC236}">
              <a16:creationId xmlns:a16="http://schemas.microsoft.com/office/drawing/2014/main" xmlns="" id="{00000000-0008-0000-0700-00007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121" name="Chart 120">
          <a:extLst>
            <a:ext uri="{FF2B5EF4-FFF2-40B4-BE49-F238E27FC236}">
              <a16:creationId xmlns:a16="http://schemas.microsoft.com/office/drawing/2014/main" xmlns="" id="{00000000-0008-0000-0700-00007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22" name="Chart 121">
          <a:extLst>
            <a:ext uri="{FF2B5EF4-FFF2-40B4-BE49-F238E27FC236}">
              <a16:creationId xmlns:a16="http://schemas.microsoft.com/office/drawing/2014/main" xmlns="" id="{00000000-0008-0000-0700-00007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23" name="Chart 122">
          <a:extLst>
            <a:ext uri="{FF2B5EF4-FFF2-40B4-BE49-F238E27FC236}">
              <a16:creationId xmlns:a16="http://schemas.microsoft.com/office/drawing/2014/main" xmlns="" id="{00000000-0008-0000-0700-00007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4" name="Chart 123">
          <a:extLst>
            <a:ext uri="{FF2B5EF4-FFF2-40B4-BE49-F238E27FC236}">
              <a16:creationId xmlns:a16="http://schemas.microsoft.com/office/drawing/2014/main" xmlns="" id="{00000000-0008-0000-0700-00007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25" name="Chart 124">
          <a:extLst>
            <a:ext uri="{FF2B5EF4-FFF2-40B4-BE49-F238E27FC236}">
              <a16:creationId xmlns:a16="http://schemas.microsoft.com/office/drawing/2014/main" xmlns="" id="{00000000-0008-0000-0700-00007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26" name="Chart 125">
          <a:extLst>
            <a:ext uri="{FF2B5EF4-FFF2-40B4-BE49-F238E27FC236}">
              <a16:creationId xmlns:a16="http://schemas.microsoft.com/office/drawing/2014/main" xmlns="" id="{00000000-0008-0000-0700-00007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27" name="Chart 126">
          <a:extLst>
            <a:ext uri="{FF2B5EF4-FFF2-40B4-BE49-F238E27FC236}">
              <a16:creationId xmlns:a16="http://schemas.microsoft.com/office/drawing/2014/main" xmlns="" id="{00000000-0008-0000-0700-00007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28" name="Chart 127">
          <a:extLst>
            <a:ext uri="{FF2B5EF4-FFF2-40B4-BE49-F238E27FC236}">
              <a16:creationId xmlns:a16="http://schemas.microsoft.com/office/drawing/2014/main" xmlns="" id="{00000000-0008-0000-0700-00008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29" name="Chart 128">
          <a:extLst>
            <a:ext uri="{FF2B5EF4-FFF2-40B4-BE49-F238E27FC236}">
              <a16:creationId xmlns:a16="http://schemas.microsoft.com/office/drawing/2014/main" xmlns="" id="{00000000-0008-0000-0700-00008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30" name="Chart 129">
          <a:extLst>
            <a:ext uri="{FF2B5EF4-FFF2-40B4-BE49-F238E27FC236}">
              <a16:creationId xmlns:a16="http://schemas.microsoft.com/office/drawing/2014/main" xmlns="" id="{00000000-0008-0000-0700-00008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31" name="Chart 130">
          <a:extLst>
            <a:ext uri="{FF2B5EF4-FFF2-40B4-BE49-F238E27FC236}">
              <a16:creationId xmlns:a16="http://schemas.microsoft.com/office/drawing/2014/main" xmlns="" id="{00000000-0008-0000-0700-00008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132" name="Chart 131">
          <a:extLst>
            <a:ext uri="{FF2B5EF4-FFF2-40B4-BE49-F238E27FC236}">
              <a16:creationId xmlns:a16="http://schemas.microsoft.com/office/drawing/2014/main" xmlns="" id="{00000000-0008-0000-0700-00008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133" name="Chart 132">
          <a:extLst>
            <a:ext uri="{FF2B5EF4-FFF2-40B4-BE49-F238E27FC236}">
              <a16:creationId xmlns:a16="http://schemas.microsoft.com/office/drawing/2014/main" xmlns="" id="{00000000-0008-0000-0700-00008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134" name="Chart 133">
          <a:extLst>
            <a:ext uri="{FF2B5EF4-FFF2-40B4-BE49-F238E27FC236}">
              <a16:creationId xmlns:a16="http://schemas.microsoft.com/office/drawing/2014/main" xmlns="" id="{00000000-0008-0000-0700-00008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135" name="Chart 134">
          <a:extLst>
            <a:ext uri="{FF2B5EF4-FFF2-40B4-BE49-F238E27FC236}">
              <a16:creationId xmlns:a16="http://schemas.microsoft.com/office/drawing/2014/main" xmlns="" id="{00000000-0008-0000-0700-00008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136" name="Chart 135">
          <a:extLst>
            <a:ext uri="{FF2B5EF4-FFF2-40B4-BE49-F238E27FC236}">
              <a16:creationId xmlns:a16="http://schemas.microsoft.com/office/drawing/2014/main" xmlns="" id="{00000000-0008-0000-0700-00008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137" name="Chart 136">
          <a:extLst>
            <a:ext uri="{FF2B5EF4-FFF2-40B4-BE49-F238E27FC236}">
              <a16:creationId xmlns:a16="http://schemas.microsoft.com/office/drawing/2014/main" xmlns="" id="{00000000-0008-0000-0700-00008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138" name="Chart 137">
          <a:extLst>
            <a:ext uri="{FF2B5EF4-FFF2-40B4-BE49-F238E27FC236}">
              <a16:creationId xmlns:a16="http://schemas.microsoft.com/office/drawing/2014/main" xmlns="" id="{00000000-0008-0000-0700-00008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0</xdr:colOff>
      <xdr:row>98</xdr:row>
      <xdr:rowOff>0</xdr:rowOff>
    </xdr:from>
    <xdr:to>
      <xdr:col>31</xdr:col>
      <xdr:colOff>430356</xdr:colOff>
      <xdr:row>111</xdr:row>
      <xdr:rowOff>41564</xdr:rowOff>
    </xdr:to>
    <xdr:graphicFrame macro="">
      <xdr:nvGraphicFramePr>
        <xdr:cNvPr id="139" name="Chart 138">
          <a:extLst>
            <a:ext uri="{FF2B5EF4-FFF2-40B4-BE49-F238E27FC236}">
              <a16:creationId xmlns:a16="http://schemas.microsoft.com/office/drawing/2014/main" xmlns="" id="{00000000-0008-0000-0700-00008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a16="http://schemas.microsoft.com/office/drawing/2014/main" xmlns=""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a16="http://schemas.microsoft.com/office/drawing/2014/main" xmlns=""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a16="http://schemas.microsoft.com/office/drawing/2014/main" xmlns=""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a16="http://schemas.microsoft.com/office/drawing/2014/main" xmlns=""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a16="http://schemas.microsoft.com/office/drawing/2014/main" xmlns=""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a16="http://schemas.microsoft.com/office/drawing/2014/main" xmlns="" id="{00000000-0008-0000-08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a16="http://schemas.microsoft.com/office/drawing/2014/main" xmlns="" id="{00000000-0008-0000-08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a16="http://schemas.microsoft.com/office/drawing/2014/main" xmlns="" id="{00000000-0008-0000-08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a16="http://schemas.microsoft.com/office/drawing/2014/main" xmlns="" id="{00000000-0008-0000-08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a16="http://schemas.microsoft.com/office/drawing/2014/main" xmlns="" id="{00000000-0008-0000-08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a16="http://schemas.microsoft.com/office/drawing/2014/main" xmlns="" id="{00000000-0008-0000-08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a16="http://schemas.microsoft.com/office/drawing/2014/main" xmlns="" id="{00000000-0008-0000-08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a16="http://schemas.microsoft.com/office/drawing/2014/main" xmlns="" id="{00000000-0008-0000-08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a16="http://schemas.microsoft.com/office/drawing/2014/main" xmlns="" id="{00000000-0008-0000-08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a16="http://schemas.microsoft.com/office/drawing/2014/main" xmlns="" id="{00000000-0008-0000-08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a16="http://schemas.microsoft.com/office/drawing/2014/main" xmlns="" id="{00000000-0008-0000-08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a16="http://schemas.microsoft.com/office/drawing/2014/main" xmlns="" id="{00000000-0008-0000-08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a16="http://schemas.microsoft.com/office/drawing/2014/main" xmlns="" id="{00000000-0008-0000-08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a16="http://schemas.microsoft.com/office/drawing/2014/main" xmlns="" id="{00000000-0008-0000-08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a16="http://schemas.microsoft.com/office/drawing/2014/main" xmlns="" id="{00000000-0008-0000-08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a16="http://schemas.microsoft.com/office/drawing/2014/main" xmlns="" id="{00000000-0008-0000-08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a16="http://schemas.microsoft.com/office/drawing/2014/main" xmlns="" id="{00000000-0008-0000-08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a16="http://schemas.microsoft.com/office/drawing/2014/main" xmlns="" id="{00000000-0008-0000-08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a16="http://schemas.microsoft.com/office/drawing/2014/main" xmlns="" id="{00000000-0008-0000-08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a16="http://schemas.microsoft.com/office/drawing/2014/main" xmlns="" id="{00000000-0008-0000-08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0</xdr:colOff>
      <xdr:row>98</xdr:row>
      <xdr:rowOff>0</xdr:rowOff>
    </xdr:from>
    <xdr:to>
      <xdr:col>31</xdr:col>
      <xdr:colOff>430356</xdr:colOff>
      <xdr:row>111</xdr:row>
      <xdr:rowOff>41564</xdr:rowOff>
    </xdr:to>
    <xdr:graphicFrame macro="">
      <xdr:nvGraphicFramePr>
        <xdr:cNvPr id="27" name="Chart 26">
          <a:extLst>
            <a:ext uri="{FF2B5EF4-FFF2-40B4-BE49-F238E27FC236}">
              <a16:creationId xmlns:a16="http://schemas.microsoft.com/office/drawing/2014/main" xmlns="" id="{00000000-0008-0000-08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a16="http://schemas.microsoft.com/office/drawing/2014/main" xmlns=""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a16="http://schemas.microsoft.com/office/drawing/2014/main" xmlns=""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a16="http://schemas.microsoft.com/office/drawing/2014/main" xmlns=""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a16="http://schemas.microsoft.com/office/drawing/2014/main" xmlns=""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a16="http://schemas.microsoft.com/office/drawing/2014/main" xmlns=""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a16="http://schemas.microsoft.com/office/drawing/2014/main" xmlns="" id="{00000000-0008-0000-0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a16="http://schemas.microsoft.com/office/drawing/2014/main" xmlns=""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a16="http://schemas.microsoft.com/office/drawing/2014/main" xmlns=""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a16="http://schemas.microsoft.com/office/drawing/2014/main" xmlns=""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a16="http://schemas.microsoft.com/office/drawing/2014/main" xmlns="" id="{00000000-0008-0000-09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a16="http://schemas.microsoft.com/office/drawing/2014/main" xmlns="" id="{00000000-0008-0000-09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a16="http://schemas.microsoft.com/office/drawing/2014/main" xmlns="" id="{00000000-0008-0000-09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a16="http://schemas.microsoft.com/office/drawing/2014/main" xmlns="" id="{00000000-0008-0000-09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a16="http://schemas.microsoft.com/office/drawing/2014/main" xmlns="" id="{00000000-0008-0000-09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a16="http://schemas.microsoft.com/office/drawing/2014/main" xmlns="" id="{00000000-0008-0000-09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a16="http://schemas.microsoft.com/office/drawing/2014/main" xmlns="" id="{00000000-0008-0000-09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a16="http://schemas.microsoft.com/office/drawing/2014/main" xmlns="" id="{00000000-0008-0000-09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a16="http://schemas.microsoft.com/office/drawing/2014/main" xmlns="" id="{00000000-0008-0000-09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a16="http://schemas.microsoft.com/office/drawing/2014/main" xmlns="" id="{00000000-0008-0000-09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a16="http://schemas.microsoft.com/office/drawing/2014/main" xmlns="" id="{00000000-0008-0000-09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a16="http://schemas.microsoft.com/office/drawing/2014/main" xmlns="" id="{00000000-0008-0000-09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a16="http://schemas.microsoft.com/office/drawing/2014/main" xmlns="" id="{00000000-0008-0000-09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a16="http://schemas.microsoft.com/office/drawing/2014/main" xmlns="" id="{00000000-0008-0000-09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a16="http://schemas.microsoft.com/office/drawing/2014/main" xmlns="" id="{00000000-0008-0000-09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a16="http://schemas.microsoft.com/office/drawing/2014/main" xmlns="" id="{00000000-0008-0000-09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0</xdr:colOff>
      <xdr:row>98</xdr:row>
      <xdr:rowOff>0</xdr:rowOff>
    </xdr:from>
    <xdr:to>
      <xdr:col>31</xdr:col>
      <xdr:colOff>430356</xdr:colOff>
      <xdr:row>111</xdr:row>
      <xdr:rowOff>41564</xdr:rowOff>
    </xdr:to>
    <xdr:graphicFrame macro="">
      <xdr:nvGraphicFramePr>
        <xdr:cNvPr id="27" name="Chart 26">
          <a:extLst>
            <a:ext uri="{FF2B5EF4-FFF2-40B4-BE49-F238E27FC236}">
              <a16:creationId xmlns:a16="http://schemas.microsoft.com/office/drawing/2014/main" xmlns="" id="{00000000-0008-0000-09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a16="http://schemas.microsoft.com/office/drawing/2014/main" xmlns=""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a16="http://schemas.microsoft.com/office/drawing/2014/main" xmlns=""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a16="http://schemas.microsoft.com/office/drawing/2014/main" xmlns=""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a16="http://schemas.microsoft.com/office/drawing/2014/main" xmlns=""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a16="http://schemas.microsoft.com/office/drawing/2014/main" xmlns=""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a16="http://schemas.microsoft.com/office/drawing/2014/main" xmlns="" id="{00000000-0008-0000-0A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a16="http://schemas.microsoft.com/office/drawing/2014/main" xmlns=""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a16="http://schemas.microsoft.com/office/drawing/2014/main" xmlns=""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a16="http://schemas.microsoft.com/office/drawing/2014/main" xmlns="" id="{00000000-0008-0000-0A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a16="http://schemas.microsoft.com/office/drawing/2014/main" xmlns="" id="{00000000-0008-0000-0A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a16="http://schemas.microsoft.com/office/drawing/2014/main" xmlns="" id="{00000000-0008-0000-0A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a16="http://schemas.microsoft.com/office/drawing/2014/main" xmlns="" id="{00000000-0008-0000-0A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a16="http://schemas.microsoft.com/office/drawing/2014/main" xmlns="" id="{00000000-0008-0000-0A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a16="http://schemas.microsoft.com/office/drawing/2014/main" xmlns="" id="{00000000-0008-0000-0A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a16="http://schemas.microsoft.com/office/drawing/2014/main" xmlns="" id="{00000000-0008-0000-0A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a16="http://schemas.microsoft.com/office/drawing/2014/main" xmlns="" id="{00000000-0008-0000-0A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a16="http://schemas.microsoft.com/office/drawing/2014/main" xmlns="" id="{00000000-0008-0000-0A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a16="http://schemas.microsoft.com/office/drawing/2014/main" xmlns="" id="{00000000-0008-0000-0A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a16="http://schemas.microsoft.com/office/drawing/2014/main" xmlns="" id="{00000000-0008-0000-0A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a16="http://schemas.microsoft.com/office/drawing/2014/main" xmlns="" id="{00000000-0008-0000-0A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a16="http://schemas.microsoft.com/office/drawing/2014/main" xmlns="" id="{00000000-0008-0000-0A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a16="http://schemas.microsoft.com/office/drawing/2014/main" xmlns="" id="{00000000-0008-0000-0A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a16="http://schemas.microsoft.com/office/drawing/2014/main" xmlns="" id="{00000000-0008-0000-0A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a16="http://schemas.microsoft.com/office/drawing/2014/main" xmlns="" id="{00000000-0008-0000-0A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a16="http://schemas.microsoft.com/office/drawing/2014/main" xmlns="" id="{00000000-0008-0000-0A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219075</xdr:colOff>
      <xdr:row>97</xdr:row>
      <xdr:rowOff>180975</xdr:rowOff>
    </xdr:from>
    <xdr:to>
      <xdr:col>31</xdr:col>
      <xdr:colOff>649431</xdr:colOff>
      <xdr:row>111</xdr:row>
      <xdr:rowOff>22514</xdr:rowOff>
    </xdr:to>
    <xdr:graphicFrame macro="">
      <xdr:nvGraphicFramePr>
        <xdr:cNvPr id="27" name="Chart 26">
          <a:extLst>
            <a:ext uri="{FF2B5EF4-FFF2-40B4-BE49-F238E27FC236}">
              <a16:creationId xmlns:a16="http://schemas.microsoft.com/office/drawing/2014/main" xmlns="" id="{00000000-0008-0000-0A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282353</xdr:colOff>
      <xdr:row>5</xdr:row>
      <xdr:rowOff>13189</xdr:rowOff>
    </xdr:from>
    <xdr:to>
      <xdr:col>6</xdr:col>
      <xdr:colOff>494834</xdr:colOff>
      <xdr:row>5</xdr:row>
      <xdr:rowOff>269631</xdr:rowOff>
    </xdr:to>
    <xdr:sp macro="" textlink="">
      <xdr:nvSpPr>
        <xdr:cNvPr id="2" name="Down Arrow 1">
          <a:extLst>
            <a:ext uri="{FF2B5EF4-FFF2-40B4-BE49-F238E27FC236}">
              <a16:creationId xmlns:a16="http://schemas.microsoft.com/office/drawing/2014/main" xmlns="" id="{00000000-0008-0000-0B00-000002000000}"/>
            </a:ext>
          </a:extLst>
        </xdr:cNvPr>
        <xdr:cNvSpPr/>
      </xdr:nvSpPr>
      <xdr:spPr>
        <a:xfrm>
          <a:off x="8887377" y="1053969"/>
          <a:ext cx="212481" cy="256442"/>
        </a:xfrm>
        <a:prstGeom prst="downArrow">
          <a:avLst/>
        </a:prstGeom>
        <a:solidFill>
          <a:srgbClr val="696EB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269780</xdr:colOff>
      <xdr:row>5</xdr:row>
      <xdr:rowOff>13938</xdr:rowOff>
    </xdr:from>
    <xdr:to>
      <xdr:col>8</xdr:col>
      <xdr:colOff>482261</xdr:colOff>
      <xdr:row>5</xdr:row>
      <xdr:rowOff>270380</xdr:rowOff>
    </xdr:to>
    <xdr:sp macro="" textlink="">
      <xdr:nvSpPr>
        <xdr:cNvPr id="4" name="Down Arrow 3">
          <a:extLst>
            <a:ext uri="{FF2B5EF4-FFF2-40B4-BE49-F238E27FC236}">
              <a16:creationId xmlns:a16="http://schemas.microsoft.com/office/drawing/2014/main" xmlns="" id="{00000000-0008-0000-0B00-000004000000}"/>
            </a:ext>
          </a:extLst>
        </xdr:cNvPr>
        <xdr:cNvSpPr/>
      </xdr:nvSpPr>
      <xdr:spPr>
        <a:xfrm>
          <a:off x="9808719" y="1054718"/>
          <a:ext cx="212481" cy="256442"/>
        </a:xfrm>
        <a:prstGeom prst="downArrow">
          <a:avLst/>
        </a:prstGeom>
        <a:solidFill>
          <a:srgbClr val="696EB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lobal.arup.com\americas\Users\rob.best\Documents\Carbon%20Free%20Boston\Model%20generation\Carbon%20Free%20Boston\Calibration%20Results\Final\Hotel_Cali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1950 Space Conditioning"/>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disciplines_library/Mechanical%20Services/Technical/Fundamentals/Building%20Energy%20Modeling/BEM%20Squad%20Working%20Folder/BEM%20Toolkit/Filing%20Structure/Loads%20and%20Energy"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A1:M142"/>
  <sheetViews>
    <sheetView showGridLines="0" topLeftCell="A22" zoomScaleNormal="100" workbookViewId="0">
      <selection activeCell="C23" sqref="C23:E23"/>
    </sheetView>
  </sheetViews>
  <sheetFormatPr defaultColWidth="9" defaultRowHeight="15.75"/>
  <cols>
    <col min="1" max="1" width="1.25" style="3" customWidth="1"/>
    <col min="2" max="2" width="29.75" style="3" customWidth="1"/>
    <col min="3" max="3" width="15" style="3" customWidth="1"/>
    <col min="4" max="4" width="50.5" style="3" customWidth="1"/>
    <col min="5" max="5" width="29.75" style="3" bestFit="1" customWidth="1"/>
    <col min="6" max="6" width="11.25" style="3" bestFit="1" customWidth="1"/>
    <col min="7" max="7" width="22.5" style="3" customWidth="1"/>
    <col min="8" max="9" width="9" style="3"/>
    <col min="10" max="10" width="40.375" style="3" customWidth="1"/>
    <col min="11" max="11" width="20.625" style="3" customWidth="1"/>
    <col min="12" max="16384" width="9" style="3"/>
  </cols>
  <sheetData>
    <row r="1" spans="2:13" ht="7.5" customHeight="1">
      <c r="B1" s="133"/>
      <c r="C1" s="133"/>
      <c r="D1" s="133"/>
      <c r="E1" s="133"/>
      <c r="F1" s="133"/>
      <c r="G1" s="133"/>
      <c r="H1" s="133"/>
      <c r="I1" s="133"/>
      <c r="J1" s="133"/>
      <c r="K1" s="133"/>
      <c r="L1" s="133"/>
      <c r="M1" s="133"/>
    </row>
    <row r="2" spans="2:13" s="7" customFormat="1" ht="15.75" customHeight="1">
      <c r="B2" s="134" t="s">
        <v>0</v>
      </c>
      <c r="C2" s="197" t="s">
        <v>1</v>
      </c>
      <c r="D2" s="197"/>
      <c r="E2" s="197"/>
      <c r="F2" s="197"/>
      <c r="G2" s="132" t="str">
        <f>Project_Name</f>
        <v>Carbon Free Boston</v>
      </c>
      <c r="H2" s="133"/>
      <c r="I2" s="133"/>
      <c r="J2" s="103" t="s">
        <v>2</v>
      </c>
      <c r="K2" s="133"/>
      <c r="L2" s="133"/>
      <c r="M2" s="133"/>
    </row>
    <row r="3" spans="2:13" s="1" customFormat="1" ht="15.75" customHeight="1">
      <c r="B3" s="131" t="s">
        <v>3</v>
      </c>
      <c r="C3" s="197"/>
      <c r="D3" s="197"/>
      <c r="E3" s="197"/>
      <c r="F3" s="197"/>
      <c r="G3" s="132" t="str">
        <f>Project_Number</f>
        <v>259104-00</v>
      </c>
      <c r="H3" s="133"/>
      <c r="I3" s="133"/>
      <c r="J3" s="104" t="s">
        <v>4</v>
      </c>
      <c r="K3" s="133"/>
      <c r="L3" s="133"/>
      <c r="M3" s="133"/>
    </row>
    <row r="4" spans="2:13" s="1" customFormat="1" ht="15.75" customHeight="1">
      <c r="B4" s="125" t="s">
        <v>5</v>
      </c>
      <c r="C4" s="197"/>
      <c r="D4" s="197"/>
      <c r="E4" s="197"/>
      <c r="F4" s="197"/>
      <c r="G4" s="132"/>
      <c r="H4" s="133"/>
      <c r="I4" s="133"/>
      <c r="J4" s="105" t="s">
        <v>6</v>
      </c>
      <c r="K4" s="133"/>
      <c r="L4" s="133"/>
      <c r="M4" s="133"/>
    </row>
    <row r="5" spans="2:13" s="7" customFormat="1" ht="20.25">
      <c r="B5" s="133"/>
      <c r="C5" s="133"/>
      <c r="D5" s="133"/>
      <c r="E5" s="133"/>
      <c r="F5" s="133"/>
      <c r="G5" s="14"/>
      <c r="H5" s="14"/>
      <c r="I5" s="14"/>
      <c r="J5" s="133"/>
      <c r="K5" s="133"/>
      <c r="L5" s="133"/>
      <c r="M5" s="133"/>
    </row>
    <row r="7" spans="2:13" ht="18.75">
      <c r="B7" s="184" t="s">
        <v>7</v>
      </c>
      <c r="C7" s="184"/>
      <c r="D7" s="184"/>
      <c r="E7" s="184"/>
      <c r="F7" s="185" t="s">
        <v>8</v>
      </c>
      <c r="G7" s="185"/>
      <c r="H7" s="133"/>
      <c r="I7" s="133"/>
      <c r="J7" s="133"/>
      <c r="K7" s="133"/>
      <c r="L7" s="133"/>
      <c r="M7" s="133"/>
    </row>
    <row r="8" spans="2:13" ht="15.75" customHeight="1">
      <c r="B8" s="132" t="s">
        <v>9</v>
      </c>
      <c r="C8" s="178" t="s">
        <v>430</v>
      </c>
      <c r="D8" s="179"/>
      <c r="E8" s="180"/>
      <c r="F8" s="181"/>
      <c r="G8" s="181"/>
      <c r="H8" s="133"/>
      <c r="I8" s="133"/>
      <c r="J8" s="133"/>
      <c r="K8" s="133"/>
      <c r="L8" s="133"/>
      <c r="M8" s="133"/>
    </row>
    <row r="9" spans="2:13" s="1" customFormat="1">
      <c r="B9" s="132" t="s">
        <v>10</v>
      </c>
      <c r="C9" s="178" t="s">
        <v>431</v>
      </c>
      <c r="D9" s="179"/>
      <c r="E9" s="180"/>
      <c r="F9" s="181"/>
      <c r="G9" s="181"/>
      <c r="H9" s="133"/>
      <c r="I9" s="133"/>
      <c r="J9" s="133"/>
      <c r="K9" s="133"/>
      <c r="L9" s="133"/>
      <c r="M9" s="133"/>
    </row>
    <row r="10" spans="2:13">
      <c r="B10" s="132" t="s">
        <v>11</v>
      </c>
      <c r="C10" s="178" t="s">
        <v>432</v>
      </c>
      <c r="D10" s="179"/>
      <c r="E10" s="180"/>
      <c r="F10" s="181"/>
      <c r="G10" s="181"/>
      <c r="H10" s="133"/>
      <c r="I10" s="133"/>
      <c r="J10" s="133"/>
      <c r="K10" s="133"/>
      <c r="L10" s="133"/>
      <c r="M10" s="133"/>
    </row>
    <row r="11" spans="2:13" s="68" customFormat="1">
      <c r="B11" s="132" t="s">
        <v>12</v>
      </c>
      <c r="C11" s="178" t="s">
        <v>433</v>
      </c>
      <c r="D11" s="179"/>
      <c r="E11" s="180"/>
      <c r="F11" s="181"/>
      <c r="G11" s="181"/>
      <c r="H11" s="133"/>
      <c r="I11" s="133"/>
      <c r="J11" s="133"/>
      <c r="K11" s="133"/>
      <c r="L11" s="133"/>
      <c r="M11" s="133"/>
    </row>
    <row r="12" spans="2:13">
      <c r="B12" s="132" t="s">
        <v>13</v>
      </c>
      <c r="C12" s="178" t="s">
        <v>434</v>
      </c>
      <c r="D12" s="179"/>
      <c r="E12" s="180"/>
      <c r="F12" s="181"/>
      <c r="G12" s="181"/>
      <c r="H12" s="133"/>
      <c r="I12" s="133"/>
      <c r="J12" s="133"/>
      <c r="K12" s="133"/>
      <c r="L12" s="133"/>
      <c r="M12" s="133"/>
    </row>
    <row r="13" spans="2:13">
      <c r="B13" s="132" t="s">
        <v>14</v>
      </c>
      <c r="C13" s="196">
        <v>43070</v>
      </c>
      <c r="D13" s="179"/>
      <c r="E13" s="180"/>
      <c r="F13" s="181"/>
      <c r="G13" s="181"/>
      <c r="H13" s="133"/>
      <c r="I13" s="133"/>
      <c r="J13" s="133"/>
      <c r="K13" s="133"/>
      <c r="L13" s="133"/>
      <c r="M13" s="133"/>
    </row>
    <row r="14" spans="2:13">
      <c r="B14" s="132" t="s">
        <v>15</v>
      </c>
      <c r="C14" s="196">
        <v>43313</v>
      </c>
      <c r="D14" s="179"/>
      <c r="E14" s="180"/>
      <c r="F14" s="181"/>
      <c r="G14" s="181"/>
      <c r="H14" s="133"/>
      <c r="I14" s="133"/>
      <c r="J14" s="133"/>
      <c r="K14" s="133"/>
      <c r="L14" s="133"/>
      <c r="M14" s="133"/>
    </row>
    <row r="15" spans="2:13">
      <c r="B15" s="133"/>
      <c r="C15" s="140"/>
      <c r="D15" s="133"/>
      <c r="E15" s="140"/>
      <c r="F15" s="140"/>
      <c r="G15" s="133"/>
      <c r="H15" s="133"/>
      <c r="I15" s="133"/>
      <c r="J15" s="133"/>
      <c r="K15" s="133"/>
      <c r="L15" s="133"/>
      <c r="M15" s="133"/>
    </row>
    <row r="16" spans="2:13" ht="18.75">
      <c r="B16" s="184" t="s">
        <v>16</v>
      </c>
      <c r="C16" s="184"/>
      <c r="D16" s="184"/>
      <c r="E16" s="184"/>
      <c r="F16" s="185" t="s">
        <v>8</v>
      </c>
      <c r="G16" s="185"/>
      <c r="H16" s="133"/>
      <c r="I16" s="133"/>
      <c r="J16" s="133"/>
      <c r="K16" s="133"/>
      <c r="L16" s="133"/>
      <c r="M16" s="133"/>
    </row>
    <row r="17" spans="1:13" ht="15.75" customHeight="1">
      <c r="A17" s="133"/>
      <c r="B17" s="132" t="s">
        <v>17</v>
      </c>
      <c r="C17" s="178" t="s">
        <v>435</v>
      </c>
      <c r="D17" s="179"/>
      <c r="E17" s="180"/>
      <c r="F17" s="181"/>
      <c r="G17" s="181"/>
      <c r="H17" s="133"/>
      <c r="I17" s="133"/>
      <c r="J17" s="133"/>
      <c r="K17" s="133"/>
      <c r="L17" s="133"/>
      <c r="M17" s="133"/>
    </row>
    <row r="18" spans="1:13">
      <c r="A18" s="133"/>
      <c r="B18" s="132" t="s">
        <v>18</v>
      </c>
      <c r="C18" s="178" t="s">
        <v>467</v>
      </c>
      <c r="D18" s="179"/>
      <c r="E18" s="180"/>
      <c r="F18" s="181"/>
      <c r="G18" s="181"/>
      <c r="H18" s="133"/>
      <c r="I18" s="133"/>
      <c r="J18" s="133"/>
      <c r="K18" s="133"/>
      <c r="L18" s="133"/>
      <c r="M18" s="133"/>
    </row>
    <row r="19" spans="1:13" s="109" customFormat="1">
      <c r="A19" s="133"/>
      <c r="B19" s="132" t="s">
        <v>19</v>
      </c>
      <c r="C19" s="149">
        <v>122071</v>
      </c>
      <c r="D19" s="135"/>
      <c r="E19" s="136"/>
      <c r="F19" s="181"/>
      <c r="G19" s="181"/>
      <c r="H19" s="133"/>
      <c r="I19" s="133"/>
      <c r="J19" s="133"/>
      <c r="K19" s="133"/>
      <c r="L19" s="133"/>
      <c r="M19" s="133"/>
    </row>
    <row r="20" spans="1:13" s="109" customFormat="1">
      <c r="A20" s="133"/>
      <c r="B20" s="132" t="s">
        <v>20</v>
      </c>
      <c r="C20" s="149">
        <v>122071</v>
      </c>
      <c r="D20" s="135"/>
      <c r="E20" s="136"/>
      <c r="F20" s="181"/>
      <c r="G20" s="181"/>
      <c r="H20" s="133"/>
      <c r="I20" s="133"/>
      <c r="J20" s="133"/>
      <c r="K20" s="133"/>
      <c r="L20" s="133"/>
      <c r="M20" s="133"/>
    </row>
    <row r="21" spans="1:13" s="68" customFormat="1">
      <c r="A21" s="133"/>
      <c r="B21" s="132" t="s">
        <v>21</v>
      </c>
      <c r="C21" s="178">
        <v>122071</v>
      </c>
      <c r="D21" s="179"/>
      <c r="E21" s="180"/>
      <c r="F21" s="181"/>
      <c r="G21" s="181"/>
      <c r="H21" s="133"/>
      <c r="I21" s="133"/>
      <c r="J21" s="133"/>
      <c r="K21" s="133"/>
      <c r="L21" s="133"/>
      <c r="M21" s="133"/>
    </row>
    <row r="22" spans="1:13" s="109" customFormat="1">
      <c r="A22" s="133"/>
      <c r="B22" s="132" t="s">
        <v>22</v>
      </c>
      <c r="C22" s="149"/>
      <c r="D22" s="135"/>
      <c r="E22" s="136"/>
      <c r="F22" s="181"/>
      <c r="G22" s="181"/>
      <c r="H22" s="133"/>
      <c r="I22" s="133"/>
      <c r="J22" s="133"/>
      <c r="K22" s="133"/>
      <c r="L22" s="133"/>
      <c r="M22" s="133"/>
    </row>
    <row r="23" spans="1:13" ht="15.75" customHeight="1">
      <c r="A23" s="133"/>
      <c r="B23" s="132" t="s">
        <v>23</v>
      </c>
      <c r="C23" s="178"/>
      <c r="D23" s="179"/>
      <c r="E23" s="180"/>
      <c r="F23" s="181"/>
      <c r="G23" s="181"/>
      <c r="H23" s="133"/>
      <c r="I23" s="133"/>
      <c r="J23" s="133"/>
      <c r="K23" s="133"/>
      <c r="L23" s="133"/>
      <c r="M23" s="133"/>
    </row>
    <row r="24" spans="1:13" s="29" customFormat="1">
      <c r="A24" s="133"/>
      <c r="B24" s="132" t="s">
        <v>24</v>
      </c>
      <c r="C24" s="178" t="s">
        <v>298</v>
      </c>
      <c r="D24" s="179"/>
      <c r="E24" s="180"/>
      <c r="F24" s="181"/>
      <c r="G24" s="181"/>
      <c r="H24" s="133"/>
      <c r="I24" s="133"/>
      <c r="J24" s="133"/>
      <c r="K24" s="133"/>
      <c r="L24" s="133"/>
      <c r="M24" s="133"/>
    </row>
    <row r="26" spans="1:13" ht="18.75">
      <c r="A26" s="133"/>
      <c r="B26" s="184" t="s">
        <v>25</v>
      </c>
      <c r="C26" s="184"/>
      <c r="D26" s="184"/>
      <c r="E26" s="184"/>
      <c r="F26" s="185" t="s">
        <v>8</v>
      </c>
      <c r="G26" s="185"/>
      <c r="H26" s="133"/>
      <c r="I26" s="133"/>
      <c r="J26" s="133"/>
      <c r="K26" s="133"/>
      <c r="L26" s="133"/>
      <c r="M26" s="133"/>
    </row>
    <row r="27" spans="1:13" ht="15.75" customHeight="1">
      <c r="A27" s="133"/>
      <c r="B27" s="132" t="s">
        <v>26</v>
      </c>
      <c r="C27" s="178" t="s">
        <v>436</v>
      </c>
      <c r="D27" s="179"/>
      <c r="E27" s="180"/>
      <c r="F27" s="181"/>
      <c r="G27" s="181"/>
      <c r="H27" s="133"/>
      <c r="I27" s="133"/>
      <c r="J27" s="133"/>
      <c r="K27" s="133"/>
      <c r="L27" s="133"/>
      <c r="M27" s="133"/>
    </row>
    <row r="28" spans="1:13">
      <c r="A28" s="133"/>
      <c r="B28" s="132" t="s">
        <v>27</v>
      </c>
      <c r="C28" s="178" t="s">
        <v>298</v>
      </c>
      <c r="D28" s="179"/>
      <c r="E28" s="180"/>
      <c r="F28" s="181"/>
      <c r="G28" s="181"/>
      <c r="H28" s="133"/>
      <c r="I28" s="133"/>
      <c r="J28" s="133"/>
      <c r="K28" s="133"/>
      <c r="L28" s="133"/>
      <c r="M28" s="133"/>
    </row>
    <row r="29" spans="1:13" s="29" customFormat="1">
      <c r="A29" s="133"/>
      <c r="B29" s="133"/>
      <c r="C29" s="133"/>
      <c r="D29" s="133"/>
      <c r="E29" s="133"/>
      <c r="F29" s="133"/>
      <c r="G29" s="133"/>
      <c r="H29" s="133"/>
      <c r="I29" s="133"/>
      <c r="J29" s="133"/>
      <c r="K29" s="133"/>
      <c r="L29" s="133"/>
      <c r="M29" s="133"/>
    </row>
    <row r="30" spans="1:13" ht="18.75">
      <c r="A30" s="133"/>
      <c r="B30" s="184" t="s">
        <v>28</v>
      </c>
      <c r="C30" s="184"/>
      <c r="D30" s="184"/>
      <c r="E30" s="184"/>
      <c r="F30" s="185" t="s">
        <v>8</v>
      </c>
      <c r="G30" s="185"/>
      <c r="H30" s="133"/>
      <c r="I30" s="133"/>
      <c r="J30" s="133"/>
      <c r="K30" s="133"/>
      <c r="L30" s="133"/>
      <c r="M30" s="133"/>
    </row>
    <row r="31" spans="1:13">
      <c r="A31" s="133"/>
      <c r="B31" s="132" t="s">
        <v>29</v>
      </c>
      <c r="C31" s="178" t="s">
        <v>437</v>
      </c>
      <c r="D31" s="179"/>
      <c r="E31" s="180"/>
      <c r="F31" s="181"/>
      <c r="G31" s="181"/>
      <c r="H31" s="133"/>
      <c r="I31" s="133"/>
      <c r="J31" s="133"/>
      <c r="K31" s="133"/>
      <c r="L31" s="133"/>
      <c r="M31" s="133"/>
    </row>
    <row r="32" spans="1:13">
      <c r="A32" s="133"/>
      <c r="B32" s="132" t="s">
        <v>30</v>
      </c>
      <c r="C32" s="178" t="s">
        <v>438</v>
      </c>
      <c r="D32" s="179"/>
      <c r="E32" s="180"/>
      <c r="F32" s="181"/>
      <c r="G32" s="181"/>
      <c r="H32" s="133"/>
      <c r="I32" s="133"/>
      <c r="J32" s="133"/>
      <c r="K32" s="133"/>
      <c r="L32" s="133"/>
      <c r="M32" s="133"/>
    </row>
    <row r="33" spans="1:7" s="76" customFormat="1">
      <c r="A33" s="133"/>
      <c r="B33" s="132" t="s">
        <v>31</v>
      </c>
      <c r="C33" s="178" t="s">
        <v>439</v>
      </c>
      <c r="D33" s="179"/>
      <c r="E33" s="180"/>
      <c r="F33" s="181"/>
      <c r="G33" s="181"/>
    </row>
    <row r="34" spans="1:7" s="76" customFormat="1">
      <c r="A34" s="133"/>
      <c r="B34" s="132" t="s">
        <v>32</v>
      </c>
      <c r="C34" s="178" t="s">
        <v>440</v>
      </c>
      <c r="D34" s="179"/>
      <c r="E34" s="180"/>
      <c r="F34" s="181"/>
      <c r="G34" s="181"/>
    </row>
    <row r="35" spans="1:7">
      <c r="A35" s="133"/>
      <c r="B35" s="132" t="s">
        <v>33</v>
      </c>
      <c r="C35" s="178" t="s">
        <v>441</v>
      </c>
      <c r="D35" s="179"/>
      <c r="E35" s="180"/>
      <c r="F35" s="181"/>
      <c r="G35" s="181"/>
    </row>
    <row r="36" spans="1:7">
      <c r="A36" s="133"/>
      <c r="B36" s="132" t="s">
        <v>34</v>
      </c>
      <c r="C36" s="178" t="s">
        <v>442</v>
      </c>
      <c r="D36" s="179"/>
      <c r="E36" s="180"/>
      <c r="F36" s="181"/>
      <c r="G36" s="181"/>
    </row>
    <row r="37" spans="1:7">
      <c r="A37" s="133"/>
      <c r="B37" s="132" t="s">
        <v>35</v>
      </c>
      <c r="C37" s="178" t="s">
        <v>443</v>
      </c>
      <c r="D37" s="179"/>
      <c r="E37" s="180"/>
      <c r="F37" s="181"/>
      <c r="G37" s="181"/>
    </row>
    <row r="38" spans="1:7" s="75" customFormat="1">
      <c r="A38" s="133"/>
      <c r="B38" s="132" t="s">
        <v>36</v>
      </c>
      <c r="C38" s="190"/>
      <c r="D38" s="191"/>
      <c r="E38" s="192"/>
      <c r="F38" s="186"/>
      <c r="G38" s="187"/>
    </row>
    <row r="39" spans="1:7" s="75" customFormat="1" ht="170.25" customHeight="1">
      <c r="A39" s="133"/>
      <c r="B39" s="132"/>
      <c r="C39" s="193"/>
      <c r="D39" s="194"/>
      <c r="E39" s="195"/>
      <c r="F39" s="188"/>
      <c r="G39" s="189"/>
    </row>
    <row r="41" spans="1:7" ht="18.75">
      <c r="A41" s="133"/>
      <c r="B41" s="184" t="s">
        <v>37</v>
      </c>
      <c r="C41" s="184"/>
      <c r="D41" s="184"/>
      <c r="E41" s="184"/>
      <c r="F41" s="185" t="s">
        <v>8</v>
      </c>
      <c r="G41" s="185"/>
    </row>
    <row r="42" spans="1:7" s="10" customFormat="1" ht="15.75" customHeight="1">
      <c r="A42" s="133"/>
      <c r="B42" s="132" t="s">
        <v>38</v>
      </c>
      <c r="C42" s="178" t="s">
        <v>444</v>
      </c>
      <c r="D42" s="179"/>
      <c r="E42" s="180"/>
      <c r="F42" s="181"/>
      <c r="G42" s="181"/>
    </row>
    <row r="43" spans="1:7" ht="15.75" customHeight="1">
      <c r="A43" s="133"/>
      <c r="B43" s="132" t="s">
        <v>39</v>
      </c>
      <c r="C43" s="178" t="s">
        <v>445</v>
      </c>
      <c r="D43" s="179"/>
      <c r="E43" s="180"/>
      <c r="F43" s="181"/>
      <c r="G43" s="181"/>
    </row>
    <row r="44" spans="1:7" ht="15.75" customHeight="1">
      <c r="A44" s="133"/>
      <c r="B44" s="132" t="s">
        <v>40</v>
      </c>
      <c r="C44" s="178"/>
      <c r="D44" s="179"/>
      <c r="E44" s="180"/>
      <c r="F44" s="181"/>
      <c r="G44" s="181"/>
    </row>
    <row r="45" spans="1:7" ht="15.75" customHeight="1">
      <c r="A45" s="133"/>
      <c r="B45" s="132" t="s">
        <v>41</v>
      </c>
      <c r="C45" s="178"/>
      <c r="D45" s="179"/>
      <c r="E45" s="180"/>
      <c r="F45" s="181"/>
      <c r="G45" s="181"/>
    </row>
    <row r="46" spans="1:7" s="76" customFormat="1" ht="15.75" customHeight="1">
      <c r="A46" s="133"/>
      <c r="B46" s="132" t="s">
        <v>42</v>
      </c>
      <c r="C46" s="178"/>
      <c r="D46" s="179"/>
      <c r="E46" s="180"/>
      <c r="F46" s="181"/>
      <c r="G46" s="181"/>
    </row>
    <row r="47" spans="1:7" ht="15.75" customHeight="1">
      <c r="A47" s="133"/>
      <c r="B47" s="133"/>
      <c r="C47" s="133"/>
      <c r="D47" s="133"/>
      <c r="E47" s="133"/>
      <c r="F47" s="133"/>
      <c r="G47" s="133"/>
    </row>
    <row r="48" spans="1:7" s="10" customFormat="1" ht="15.75" customHeight="1">
      <c r="A48" s="133"/>
      <c r="B48" s="184" t="s">
        <v>43</v>
      </c>
      <c r="C48" s="184"/>
      <c r="D48" s="184"/>
      <c r="E48" s="184"/>
      <c r="F48" s="185" t="s">
        <v>8</v>
      </c>
      <c r="G48" s="185"/>
    </row>
    <row r="49" spans="1:7" ht="15.75" customHeight="1">
      <c r="A49" s="133"/>
      <c r="B49" s="132" t="s">
        <v>44</v>
      </c>
      <c r="C49" s="178"/>
      <c r="D49" s="179"/>
      <c r="E49" s="180"/>
      <c r="F49" s="182"/>
      <c r="G49" s="183"/>
    </row>
    <row r="50" spans="1:7" s="68" customFormat="1" ht="15.75" customHeight="1">
      <c r="A50" s="133"/>
      <c r="B50" s="132" t="s">
        <v>45</v>
      </c>
      <c r="C50" s="178"/>
      <c r="D50" s="179"/>
      <c r="E50" s="180"/>
      <c r="F50" s="182"/>
      <c r="G50" s="183"/>
    </row>
    <row r="51" spans="1:7" ht="15.75" customHeight="1">
      <c r="A51" s="133"/>
      <c r="B51" s="132" t="s">
        <v>46</v>
      </c>
      <c r="C51" s="178"/>
      <c r="D51" s="179"/>
      <c r="E51" s="180"/>
      <c r="F51" s="182"/>
      <c r="G51" s="183"/>
    </row>
    <row r="52" spans="1:7" s="68" customFormat="1" ht="15.75" customHeight="1">
      <c r="A52" s="133"/>
      <c r="B52" s="132" t="s">
        <v>47</v>
      </c>
      <c r="C52" s="178"/>
      <c r="D52" s="179"/>
      <c r="E52" s="180"/>
      <c r="F52" s="182"/>
      <c r="G52" s="183"/>
    </row>
    <row r="53" spans="1:7" s="68" customFormat="1">
      <c r="A53" s="133"/>
      <c r="B53" s="133"/>
      <c r="C53" s="133"/>
      <c r="D53" s="133"/>
      <c r="E53" s="133"/>
      <c r="F53" s="133"/>
      <c r="G53" s="133"/>
    </row>
    <row r="54" spans="1:7" ht="18.75">
      <c r="A54" s="133"/>
      <c r="B54" s="198" t="s">
        <v>48</v>
      </c>
      <c r="C54" s="198"/>
      <c r="D54" s="198"/>
      <c r="E54" s="198"/>
      <c r="F54" s="198"/>
      <c r="G54" s="127"/>
    </row>
    <row r="55" spans="1:7" s="70" customFormat="1" ht="15.75" customHeight="1">
      <c r="A55" s="133"/>
      <c r="B55" s="177" t="s">
        <v>49</v>
      </c>
      <c r="C55" s="177"/>
      <c r="D55" s="177"/>
      <c r="E55" s="177"/>
      <c r="F55" s="177"/>
      <c r="G55" s="177"/>
    </row>
    <row r="56" spans="1:7" ht="18.75">
      <c r="A56" s="10"/>
      <c r="B56" s="11"/>
      <c r="C56" s="11"/>
      <c r="D56" s="11"/>
      <c r="E56" s="11"/>
      <c r="F56" s="11"/>
      <c r="G56" s="10"/>
    </row>
    <row r="57" spans="1:7">
      <c r="A57" s="133"/>
      <c r="B57" s="133"/>
      <c r="C57" s="133" t="s">
        <v>50</v>
      </c>
      <c r="D57" s="133" t="s">
        <v>51</v>
      </c>
      <c r="E57" s="133" t="s">
        <v>52</v>
      </c>
      <c r="F57" s="133" t="s">
        <v>53</v>
      </c>
      <c r="G57" s="140" t="s">
        <v>54</v>
      </c>
    </row>
    <row r="58" spans="1:7" ht="63.75">
      <c r="A58" s="133"/>
      <c r="B58" s="16">
        <v>1</v>
      </c>
      <c r="C58" s="134" t="s">
        <v>55</v>
      </c>
      <c r="D58" s="134" t="s">
        <v>56</v>
      </c>
      <c r="E58" s="106" t="s">
        <v>57</v>
      </c>
      <c r="F58" s="134" t="s">
        <v>58</v>
      </c>
      <c r="G58" s="134" t="s">
        <v>59</v>
      </c>
    </row>
    <row r="59" spans="1:7" ht="25.5">
      <c r="A59" s="133"/>
      <c r="B59" s="16">
        <v>2</v>
      </c>
      <c r="C59" s="134" t="s">
        <v>60</v>
      </c>
      <c r="D59" s="134" t="s">
        <v>61</v>
      </c>
      <c r="E59" s="134" t="s">
        <v>62</v>
      </c>
      <c r="F59" s="134" t="s">
        <v>63</v>
      </c>
      <c r="G59" s="134" t="s">
        <v>59</v>
      </c>
    </row>
    <row r="60" spans="1:7" ht="25.5">
      <c r="A60" s="133"/>
      <c r="B60" s="16">
        <v>3</v>
      </c>
      <c r="C60" s="134" t="s">
        <v>64</v>
      </c>
      <c r="D60" s="134" t="s">
        <v>65</v>
      </c>
      <c r="E60" s="134" t="s">
        <v>62</v>
      </c>
      <c r="F60" s="134" t="s">
        <v>63</v>
      </c>
      <c r="G60" s="134" t="s">
        <v>59</v>
      </c>
    </row>
    <row r="61" spans="1:7" ht="25.5">
      <c r="A61" s="133"/>
      <c r="B61" s="16">
        <v>4</v>
      </c>
      <c r="C61" s="134" t="s">
        <v>66</v>
      </c>
      <c r="D61" s="134" t="s">
        <v>67</v>
      </c>
      <c r="E61" s="134" t="s">
        <v>62</v>
      </c>
      <c r="F61" s="134" t="s">
        <v>68</v>
      </c>
      <c r="G61" s="134" t="s">
        <v>59</v>
      </c>
    </row>
    <row r="62" spans="1:7">
      <c r="A62" s="133"/>
      <c r="B62" s="16">
        <v>5</v>
      </c>
      <c r="C62" s="134" t="s">
        <v>69</v>
      </c>
      <c r="D62" s="134" t="s">
        <v>69</v>
      </c>
      <c r="E62" s="134" t="s">
        <v>69</v>
      </c>
      <c r="F62" s="134" t="s">
        <v>69</v>
      </c>
      <c r="G62" s="134" t="s">
        <v>59</v>
      </c>
    </row>
    <row r="63" spans="1:7">
      <c r="A63" s="133"/>
      <c r="B63" s="16">
        <v>6</v>
      </c>
      <c r="C63" s="134"/>
      <c r="D63" s="134"/>
      <c r="E63" s="134"/>
      <c r="F63" s="134"/>
      <c r="G63" s="134"/>
    </row>
    <row r="64" spans="1:7">
      <c r="A64" s="133"/>
      <c r="B64" s="16">
        <v>7</v>
      </c>
      <c r="C64" s="134"/>
      <c r="D64" s="134"/>
      <c r="E64" s="134"/>
      <c r="F64" s="134"/>
      <c r="G64" s="134"/>
    </row>
    <row r="65" spans="2:7">
      <c r="B65" s="16">
        <v>8</v>
      </c>
      <c r="C65" s="134"/>
      <c r="D65" s="134"/>
      <c r="E65" s="134"/>
      <c r="F65" s="134"/>
      <c r="G65" s="134"/>
    </row>
    <row r="66" spans="2:7">
      <c r="B66" s="16">
        <v>9</v>
      </c>
      <c r="C66" s="134"/>
      <c r="D66" s="134"/>
      <c r="E66" s="134"/>
      <c r="F66" s="134"/>
      <c r="G66" s="134"/>
    </row>
    <row r="67" spans="2:7">
      <c r="B67" s="16">
        <v>10</v>
      </c>
      <c r="C67" s="134"/>
      <c r="D67" s="134"/>
      <c r="E67" s="134"/>
      <c r="F67" s="134"/>
      <c r="G67" s="134"/>
    </row>
    <row r="68" spans="2:7">
      <c r="B68" s="16">
        <v>11</v>
      </c>
      <c r="C68" s="134"/>
      <c r="D68" s="134"/>
      <c r="E68" s="134"/>
      <c r="F68" s="134"/>
      <c r="G68" s="134"/>
    </row>
    <row r="69" spans="2:7">
      <c r="B69" s="16">
        <v>12</v>
      </c>
      <c r="C69" s="134"/>
      <c r="D69" s="134"/>
      <c r="E69" s="134"/>
      <c r="F69" s="134"/>
      <c r="G69" s="134"/>
    </row>
    <row r="70" spans="2:7">
      <c r="B70" s="16">
        <v>13</v>
      </c>
      <c r="C70" s="134"/>
      <c r="D70" s="134"/>
      <c r="E70" s="134"/>
      <c r="F70" s="134"/>
      <c r="G70" s="134"/>
    </row>
    <row r="71" spans="2:7">
      <c r="B71" s="16">
        <v>14</v>
      </c>
      <c r="C71" s="134"/>
      <c r="D71" s="134"/>
      <c r="E71" s="134"/>
      <c r="F71" s="134"/>
      <c r="G71" s="134"/>
    </row>
    <row r="72" spans="2:7">
      <c r="B72" s="16">
        <v>15</v>
      </c>
      <c r="C72" s="134"/>
      <c r="D72" s="134"/>
      <c r="E72" s="134"/>
      <c r="F72" s="134"/>
      <c r="G72" s="134"/>
    </row>
    <row r="75" spans="2:7">
      <c r="B75" s="133"/>
      <c r="C75" s="133"/>
      <c r="D75" s="133"/>
      <c r="E75" s="133"/>
      <c r="F75" s="133"/>
      <c r="G75" s="133"/>
    </row>
    <row r="94" spans="2:2">
      <c r="B94" s="133"/>
    </row>
    <row r="95" spans="2:2">
      <c r="B95" s="133"/>
    </row>
    <row r="96" spans="2:2" s="29" customFormat="1">
      <c r="B96" s="133"/>
    </row>
    <row r="97" spans="2:2">
      <c r="B97" s="133"/>
    </row>
    <row r="98" spans="2:2" s="29" customFormat="1">
      <c r="B98" s="133"/>
    </row>
    <row r="99" spans="2:2">
      <c r="B99" s="133"/>
    </row>
    <row r="100" spans="2:2" s="29" customFormat="1">
      <c r="B100" s="133"/>
    </row>
    <row r="101" spans="2:2" s="29" customFormat="1">
      <c r="B101" s="133"/>
    </row>
    <row r="102" spans="2:2" s="29" customFormat="1">
      <c r="B102" s="133"/>
    </row>
    <row r="103" spans="2:2" s="29" customFormat="1">
      <c r="B103" s="133"/>
    </row>
    <row r="104" spans="2:2">
      <c r="B104" s="133"/>
    </row>
    <row r="105" spans="2:2">
      <c r="B105" s="133"/>
    </row>
    <row r="106" spans="2:2">
      <c r="B106" s="133"/>
    </row>
    <row r="107" spans="2:2">
      <c r="B107" s="133"/>
    </row>
    <row r="108" spans="2:2">
      <c r="B108" s="133"/>
    </row>
    <row r="109" spans="2:2">
      <c r="B109" s="133"/>
    </row>
    <row r="110" spans="2:2" s="29" customFormat="1">
      <c r="B110" s="133"/>
    </row>
    <row r="111" spans="2:2" s="29" customFormat="1">
      <c r="B111" s="133"/>
    </row>
    <row r="112" spans="2:2" s="29" customFormat="1">
      <c r="B112" s="133"/>
    </row>
    <row r="113" spans="2:2">
      <c r="B113" s="133"/>
    </row>
    <row r="114" spans="2:2">
      <c r="B114" s="133"/>
    </row>
    <row r="115" spans="2:2">
      <c r="B115" s="133"/>
    </row>
    <row r="116" spans="2:2">
      <c r="B116" s="133"/>
    </row>
    <row r="117" spans="2:2">
      <c r="B117" s="133"/>
    </row>
    <row r="118" spans="2:2">
      <c r="B118" s="133"/>
    </row>
    <row r="119" spans="2:2">
      <c r="B119" s="133"/>
    </row>
    <row r="120" spans="2:2">
      <c r="B120" s="133"/>
    </row>
    <row r="121" spans="2:2">
      <c r="B121" s="133"/>
    </row>
    <row r="122" spans="2:2">
      <c r="B122" s="133"/>
    </row>
    <row r="123" spans="2:2">
      <c r="B123" s="133"/>
    </row>
    <row r="124" spans="2:2">
      <c r="B124" s="133"/>
    </row>
    <row r="125" spans="2:2">
      <c r="B125" s="133"/>
    </row>
    <row r="126" spans="2:2">
      <c r="B126" s="133"/>
    </row>
    <row r="127" spans="2:2">
      <c r="B127" s="133"/>
    </row>
    <row r="128" spans="2:2">
      <c r="B128" s="133"/>
    </row>
    <row r="129" spans="2:2">
      <c r="B129" s="133"/>
    </row>
    <row r="130" spans="2:2">
      <c r="B130" s="133"/>
    </row>
    <row r="131" spans="2:2">
      <c r="B131" s="133"/>
    </row>
    <row r="132" spans="2:2">
      <c r="B132" s="133"/>
    </row>
    <row r="133" spans="2:2">
      <c r="B133" s="133"/>
    </row>
    <row r="134" spans="2:2">
      <c r="B134" s="133"/>
    </row>
    <row r="135" spans="2:2">
      <c r="B135" s="133"/>
    </row>
    <row r="136" spans="2:2">
      <c r="B136" s="133"/>
    </row>
    <row r="137" spans="2:2">
      <c r="B137" s="133"/>
    </row>
    <row r="138" spans="2:2">
      <c r="B138" s="133"/>
    </row>
    <row r="139" spans="2:2">
      <c r="B139" s="133"/>
    </row>
    <row r="140" spans="2:2">
      <c r="B140" s="133"/>
    </row>
    <row r="141" spans="2:2">
      <c r="B141" s="133"/>
    </row>
    <row r="142" spans="2:2">
      <c r="B142" s="133"/>
    </row>
  </sheetData>
  <mergeCells count="80">
    <mergeCell ref="C2:F4"/>
    <mergeCell ref="B54:F54"/>
    <mergeCell ref="C8:E8"/>
    <mergeCell ref="F8:G8"/>
    <mergeCell ref="B7:E7"/>
    <mergeCell ref="F7:G7"/>
    <mergeCell ref="C9:E9"/>
    <mergeCell ref="F9:G9"/>
    <mergeCell ref="C10:E10"/>
    <mergeCell ref="F10:G10"/>
    <mergeCell ref="C12:E12"/>
    <mergeCell ref="F12:G12"/>
    <mergeCell ref="C11:E11"/>
    <mergeCell ref="F11:G11"/>
    <mergeCell ref="C23:E23"/>
    <mergeCell ref="C18:E18"/>
    <mergeCell ref="F18:G18"/>
    <mergeCell ref="F23:G23"/>
    <mergeCell ref="C13:E13"/>
    <mergeCell ref="F13:G13"/>
    <mergeCell ref="C14:E14"/>
    <mergeCell ref="F14:G14"/>
    <mergeCell ref="F19:G19"/>
    <mergeCell ref="F20:G20"/>
    <mergeCell ref="F22:G22"/>
    <mergeCell ref="C33:E33"/>
    <mergeCell ref="F33:G33"/>
    <mergeCell ref="C31:E31"/>
    <mergeCell ref="F31:G31"/>
    <mergeCell ref="B16:E16"/>
    <mergeCell ref="F16:G16"/>
    <mergeCell ref="B26:E26"/>
    <mergeCell ref="F26:G26"/>
    <mergeCell ref="B30:E30"/>
    <mergeCell ref="F30:G30"/>
    <mergeCell ref="C24:E24"/>
    <mergeCell ref="F24:G24"/>
    <mergeCell ref="C27:E27"/>
    <mergeCell ref="F27:G27"/>
    <mergeCell ref="C17:E17"/>
    <mergeCell ref="F17:G17"/>
    <mergeCell ref="C32:E32"/>
    <mergeCell ref="F32:G32"/>
    <mergeCell ref="F38:G39"/>
    <mergeCell ref="C21:E21"/>
    <mergeCell ref="F21:G21"/>
    <mergeCell ref="C28:E28"/>
    <mergeCell ref="F28:G28"/>
    <mergeCell ref="C38:E39"/>
    <mergeCell ref="C36:E36"/>
    <mergeCell ref="F36:G36"/>
    <mergeCell ref="C37:E37"/>
    <mergeCell ref="F37:G37"/>
    <mergeCell ref="C35:E35"/>
    <mergeCell ref="F35:G35"/>
    <mergeCell ref="C34:E34"/>
    <mergeCell ref="F34:G34"/>
    <mergeCell ref="B41:E41"/>
    <mergeCell ref="F41:G41"/>
    <mergeCell ref="B48:E48"/>
    <mergeCell ref="F48:G48"/>
    <mergeCell ref="C43:E43"/>
    <mergeCell ref="F43:G43"/>
    <mergeCell ref="C44:E44"/>
    <mergeCell ref="F44:G44"/>
    <mergeCell ref="C45:E45"/>
    <mergeCell ref="F45:G45"/>
    <mergeCell ref="C42:E42"/>
    <mergeCell ref="F42:G42"/>
    <mergeCell ref="B55:G55"/>
    <mergeCell ref="C46:E46"/>
    <mergeCell ref="F46:G46"/>
    <mergeCell ref="C52:E52"/>
    <mergeCell ref="F52:G52"/>
    <mergeCell ref="C51:E51"/>
    <mergeCell ref="F51:G51"/>
    <mergeCell ref="C50:E50"/>
    <mergeCell ref="F50:G50"/>
    <mergeCell ref="C49:E49"/>
    <mergeCell ref="F49:G49"/>
  </mergeCells>
  <phoneticPr fontId="55" type="noConversion"/>
  <conditionalFormatting sqref="C8:E14">
    <cfRule type="containsText" dxfId="723" priority="5" operator="containsText" text="Example">
      <formula>NOT(ISERROR(SEARCH("Example",C8)))</formula>
    </cfRule>
  </conditionalFormatting>
  <conditionalFormatting sqref="C17:E24">
    <cfRule type="containsText" dxfId="722" priority="4" operator="containsText" text="Example">
      <formula>NOT(ISERROR(SEARCH("Example",C17)))</formula>
    </cfRule>
  </conditionalFormatting>
  <conditionalFormatting sqref="C27:E28">
    <cfRule type="containsText" dxfId="721" priority="3" operator="containsText" text="Example">
      <formula>NOT(ISERROR(SEARCH("Example",C27)))</formula>
    </cfRule>
  </conditionalFormatting>
  <conditionalFormatting sqref="F8:G9">
    <cfRule type="containsText" dxfId="720" priority="2" operator="containsText" text="Example:">
      <formula>NOT(ISERROR(SEARCH("Example:",F8)))</formula>
    </cfRule>
  </conditionalFormatting>
  <conditionalFormatting sqref="C58:G72">
    <cfRule type="containsText" dxfId="719" priority="1" operator="containsText" text="Example:">
      <formula>NOT(ISERROR(SEARCH("Example:",C58)))</formula>
    </cfRule>
  </conditionalFormatting>
  <pageMargins left="0.7" right="0.7" top="0.75" bottom="0.75" header="0.3" footer="0.3"/>
  <pageSetup scale="52" fitToHeight="0" orientation="landscape" blackAndWhite="1" horizontalDpi="300" verticalDpi="300" r:id="rId1"/>
  <headerFooter>
    <oddHeader>&amp;CEnergy Model Run Summary</oddHeader>
    <oddFooter>&amp;L&amp;Z
&amp;F : &amp;A&amp;RPage &amp;P of &amp;N
Printed &amp;D  Time &amp;T</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topLeftCell="A106" zoomScaleNormal="100" workbookViewId="0">
      <selection activeCell="C121" sqref="C121:C123"/>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197" t="s">
        <v>267</v>
      </c>
      <c r="D2" s="197"/>
      <c r="E2" s="197"/>
      <c r="F2" s="197"/>
      <c r="G2" s="197"/>
      <c r="H2" s="197"/>
      <c r="I2" s="197"/>
      <c r="J2" s="197"/>
      <c r="AC2" s="231" t="str">
        <f>Project_Name</f>
        <v>Carbon Free Boston</v>
      </c>
      <c r="AD2" s="231"/>
    </row>
    <row r="3" spans="2:30" ht="15.75" customHeight="1">
      <c r="B3" s="131" t="str">
        <f>Project!B3</f>
        <v>Calculation</v>
      </c>
      <c r="C3" s="197"/>
      <c r="D3" s="197"/>
      <c r="E3" s="197"/>
      <c r="F3" s="197"/>
      <c r="G3" s="197"/>
      <c r="H3" s="197"/>
      <c r="I3" s="197"/>
      <c r="J3" s="197"/>
      <c r="AC3" s="231" t="str">
        <f>Project_Number</f>
        <v>259104-00</v>
      </c>
      <c r="AD3" s="231"/>
    </row>
    <row r="4" spans="2:30">
      <c r="B4" s="125" t="str">
        <f>Project!B4</f>
        <v>Notes</v>
      </c>
      <c r="C4" s="197"/>
      <c r="D4" s="197"/>
      <c r="E4" s="197"/>
      <c r="F4" s="197"/>
      <c r="G4" s="197"/>
      <c r="H4" s="197"/>
      <c r="I4" s="197"/>
      <c r="J4" s="197"/>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98" t="s">
        <v>214</v>
      </c>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4">
        <v>0</v>
      </c>
    </row>
    <row r="10" spans="2:30" ht="15.75" customHeight="1">
      <c r="B10" s="226" t="str">
        <f>$B$7&amp;" - "&amp;C10</f>
        <v>Occupancy - Common Areas</v>
      </c>
      <c r="C10" s="227" t="s">
        <v>503</v>
      </c>
      <c r="D10" s="16" t="s">
        <v>292</v>
      </c>
      <c r="E10" s="101">
        <v>0.9</v>
      </c>
      <c r="F10" s="101">
        <v>0.9</v>
      </c>
      <c r="G10" s="101">
        <v>0.9</v>
      </c>
      <c r="H10" s="101">
        <v>0.9</v>
      </c>
      <c r="I10" s="101">
        <v>0.9</v>
      </c>
      <c r="J10" s="101">
        <v>0.9</v>
      </c>
      <c r="K10" s="101">
        <v>0.7</v>
      </c>
      <c r="L10" s="101">
        <v>0.4</v>
      </c>
      <c r="M10" s="101">
        <v>0.4</v>
      </c>
      <c r="N10" s="101">
        <v>0.2</v>
      </c>
      <c r="O10" s="101">
        <v>0.2</v>
      </c>
      <c r="P10" s="101">
        <v>0.2</v>
      </c>
      <c r="Q10" s="101">
        <v>0.2</v>
      </c>
      <c r="R10" s="101">
        <v>0.2</v>
      </c>
      <c r="S10" s="101">
        <v>0.2</v>
      </c>
      <c r="T10" s="101">
        <v>0.3</v>
      </c>
      <c r="U10" s="101">
        <v>0.5</v>
      </c>
      <c r="V10" s="101">
        <v>0.5</v>
      </c>
      <c r="W10" s="101">
        <v>0.5</v>
      </c>
      <c r="X10" s="101">
        <v>0.7</v>
      </c>
      <c r="Y10" s="101">
        <v>0.7</v>
      </c>
      <c r="Z10" s="101">
        <v>0.8</v>
      </c>
      <c r="AA10" s="101">
        <v>0.9</v>
      </c>
      <c r="AB10" s="101">
        <v>0.9</v>
      </c>
      <c r="AC10" s="228" t="s">
        <v>458</v>
      </c>
    </row>
    <row r="11" spans="2:30">
      <c r="B11" s="226"/>
      <c r="C11" s="227"/>
      <c r="D11" s="16" t="s">
        <v>293</v>
      </c>
      <c r="E11" s="101">
        <v>0.9</v>
      </c>
      <c r="F11" s="101">
        <v>0.9</v>
      </c>
      <c r="G11" s="101">
        <v>0.9</v>
      </c>
      <c r="H11" s="101">
        <v>0.9</v>
      </c>
      <c r="I11" s="101">
        <v>0.9</v>
      </c>
      <c r="J11" s="101">
        <v>0.9</v>
      </c>
      <c r="K11" s="101">
        <v>0.7</v>
      </c>
      <c r="L11" s="101">
        <v>0.5</v>
      </c>
      <c r="M11" s="101">
        <v>0.5</v>
      </c>
      <c r="N11" s="101">
        <v>0.3</v>
      </c>
      <c r="O11" s="101">
        <v>0.3</v>
      </c>
      <c r="P11" s="101">
        <v>0.3</v>
      </c>
      <c r="Q11" s="101">
        <v>0.3</v>
      </c>
      <c r="R11" s="101">
        <v>0.3</v>
      </c>
      <c r="S11" s="101">
        <v>0.3</v>
      </c>
      <c r="T11" s="101">
        <v>0.3</v>
      </c>
      <c r="U11" s="101">
        <v>0.3</v>
      </c>
      <c r="V11" s="101">
        <v>0.5</v>
      </c>
      <c r="W11" s="101">
        <v>0.6</v>
      </c>
      <c r="X11" s="101">
        <v>0.6</v>
      </c>
      <c r="Y11" s="101">
        <v>0.6</v>
      </c>
      <c r="Z11" s="101">
        <v>0.7</v>
      </c>
      <c r="AA11" s="101">
        <v>0.7</v>
      </c>
      <c r="AB11" s="101">
        <v>0.7</v>
      </c>
      <c r="AC11" s="229"/>
    </row>
    <row r="12" spans="2:30">
      <c r="B12" s="226"/>
      <c r="C12" s="227"/>
      <c r="D12" s="16" t="s">
        <v>294</v>
      </c>
      <c r="E12" s="101">
        <v>0.7</v>
      </c>
      <c r="F12" s="101">
        <v>0.7</v>
      </c>
      <c r="G12" s="101">
        <v>0.7</v>
      </c>
      <c r="H12" s="101">
        <v>0.7</v>
      </c>
      <c r="I12" s="101">
        <v>0.7</v>
      </c>
      <c r="J12" s="101">
        <v>0.7</v>
      </c>
      <c r="K12" s="101">
        <v>0.7</v>
      </c>
      <c r="L12" s="101">
        <v>0.7</v>
      </c>
      <c r="M12" s="101">
        <v>0.5</v>
      </c>
      <c r="N12" s="101">
        <v>0.5</v>
      </c>
      <c r="O12" s="101">
        <v>0.5</v>
      </c>
      <c r="P12" s="101">
        <v>0.3</v>
      </c>
      <c r="Q12" s="101">
        <v>0.3</v>
      </c>
      <c r="R12" s="101">
        <v>0.2</v>
      </c>
      <c r="S12" s="101">
        <v>0.2</v>
      </c>
      <c r="T12" s="101">
        <v>0.2</v>
      </c>
      <c r="U12" s="101">
        <v>0.3</v>
      </c>
      <c r="V12" s="101">
        <v>0.4</v>
      </c>
      <c r="W12" s="101">
        <v>0.4</v>
      </c>
      <c r="X12" s="101">
        <v>0.6</v>
      </c>
      <c r="Y12" s="101">
        <v>0.6</v>
      </c>
      <c r="Z12" s="101">
        <v>0.8</v>
      </c>
      <c r="AA12" s="101">
        <v>0.8</v>
      </c>
      <c r="AB12" s="101">
        <v>0.8</v>
      </c>
      <c r="AC12" s="230"/>
    </row>
    <row r="13" spans="2:30">
      <c r="B13" s="226" t="str">
        <f>$B$7&amp;" - "&amp;C13</f>
        <v>Occupancy - Guest Rooms</v>
      </c>
      <c r="C13" s="227" t="s">
        <v>502</v>
      </c>
      <c r="D13" s="16" t="s">
        <v>292</v>
      </c>
      <c r="E13" s="101">
        <v>0.65</v>
      </c>
      <c r="F13" s="101">
        <v>0.65</v>
      </c>
      <c r="G13" s="101">
        <v>0.65</v>
      </c>
      <c r="H13" s="101">
        <v>0.65</v>
      </c>
      <c r="I13" s="101">
        <v>0.65</v>
      </c>
      <c r="J13" s="101">
        <v>0.65</v>
      </c>
      <c r="K13" s="101">
        <v>0.5</v>
      </c>
      <c r="L13" s="101">
        <v>0.28000000000000003</v>
      </c>
      <c r="M13" s="101">
        <v>0.28000000000000003</v>
      </c>
      <c r="N13" s="101">
        <v>0.13</v>
      </c>
      <c r="O13" s="101">
        <v>0.13</v>
      </c>
      <c r="P13" s="101">
        <v>0.13</v>
      </c>
      <c r="Q13" s="101">
        <v>0.13</v>
      </c>
      <c r="R13" s="101">
        <v>0.13</v>
      </c>
      <c r="S13" s="101">
        <v>0.13</v>
      </c>
      <c r="T13" s="101">
        <v>0.2</v>
      </c>
      <c r="U13" s="101">
        <v>0.35</v>
      </c>
      <c r="V13" s="101">
        <v>0.35</v>
      </c>
      <c r="W13" s="101">
        <v>0.35</v>
      </c>
      <c r="X13" s="101">
        <v>0.5</v>
      </c>
      <c r="Y13" s="101">
        <v>0.5</v>
      </c>
      <c r="Z13" s="101">
        <v>0.57999999999999996</v>
      </c>
      <c r="AA13" s="101">
        <v>0.65</v>
      </c>
      <c r="AB13" s="101">
        <v>0.65</v>
      </c>
      <c r="AC13" s="228" t="s">
        <v>458</v>
      </c>
    </row>
    <row r="14" spans="2:30">
      <c r="B14" s="226"/>
      <c r="C14" s="227"/>
      <c r="D14" s="16" t="s">
        <v>293</v>
      </c>
      <c r="E14" s="101">
        <v>0.65</v>
      </c>
      <c r="F14" s="101">
        <v>0.65</v>
      </c>
      <c r="G14" s="101">
        <v>0.65</v>
      </c>
      <c r="H14" s="101">
        <v>0.65</v>
      </c>
      <c r="I14" s="101">
        <v>0.65</v>
      </c>
      <c r="J14" s="101">
        <v>0.65</v>
      </c>
      <c r="K14" s="101">
        <v>0.5</v>
      </c>
      <c r="L14" s="101">
        <v>0.34</v>
      </c>
      <c r="M14" s="101">
        <v>0.34</v>
      </c>
      <c r="N14" s="101">
        <v>0.2</v>
      </c>
      <c r="O14" s="101">
        <v>0.2</v>
      </c>
      <c r="P14" s="101">
        <v>0.2</v>
      </c>
      <c r="Q14" s="101">
        <v>0.2</v>
      </c>
      <c r="R14" s="101">
        <v>0.2</v>
      </c>
      <c r="S14" s="101">
        <v>0.2</v>
      </c>
      <c r="T14" s="101">
        <v>0.2</v>
      </c>
      <c r="U14" s="101">
        <v>0.2</v>
      </c>
      <c r="V14" s="101">
        <v>0.34</v>
      </c>
      <c r="W14" s="101">
        <v>0.35</v>
      </c>
      <c r="X14" s="101">
        <v>0.65</v>
      </c>
      <c r="Y14" s="101">
        <v>0.65</v>
      </c>
      <c r="Z14" s="101">
        <v>0.5</v>
      </c>
      <c r="AA14" s="101">
        <v>0.5</v>
      </c>
      <c r="AB14" s="101">
        <v>0.5</v>
      </c>
      <c r="AC14" s="229"/>
    </row>
    <row r="15" spans="2:30">
      <c r="B15" s="226"/>
      <c r="C15" s="227"/>
      <c r="D15" s="16" t="s">
        <v>294</v>
      </c>
      <c r="E15" s="101">
        <v>0.65</v>
      </c>
      <c r="F15" s="101">
        <v>0.65</v>
      </c>
      <c r="G15" s="101">
        <v>0.65</v>
      </c>
      <c r="H15" s="101">
        <v>0.65</v>
      </c>
      <c r="I15" s="101">
        <v>0.65</v>
      </c>
      <c r="J15" s="101">
        <v>0.65</v>
      </c>
      <c r="K15" s="101">
        <v>0.5</v>
      </c>
      <c r="L15" s="101">
        <v>0.34</v>
      </c>
      <c r="M15" s="101">
        <v>0.34</v>
      </c>
      <c r="N15" s="101">
        <v>0.2</v>
      </c>
      <c r="O15" s="101">
        <v>0.2</v>
      </c>
      <c r="P15" s="101">
        <v>0.2</v>
      </c>
      <c r="Q15" s="101">
        <v>0.2</v>
      </c>
      <c r="R15" s="101">
        <v>0.2</v>
      </c>
      <c r="S15" s="101">
        <v>0.2</v>
      </c>
      <c r="T15" s="101">
        <v>0.2</v>
      </c>
      <c r="U15" s="101">
        <v>0.2</v>
      </c>
      <c r="V15" s="101">
        <v>0.34</v>
      </c>
      <c r="W15" s="101">
        <v>0.35</v>
      </c>
      <c r="X15" s="101">
        <v>0.65</v>
      </c>
      <c r="Y15" s="101">
        <v>0.65</v>
      </c>
      <c r="Z15" s="101">
        <v>0.5</v>
      </c>
      <c r="AA15" s="101">
        <v>0.5</v>
      </c>
      <c r="AB15" s="101">
        <v>0.5</v>
      </c>
      <c r="AC15" s="230"/>
    </row>
    <row r="16" spans="2:30">
      <c r="B16" s="226" t="str">
        <f>$B$7&amp;" - "&amp;C16</f>
        <v xml:space="preserve">Occupancy - </v>
      </c>
      <c r="C16" s="227"/>
      <c r="D16" s="16" t="s">
        <v>292</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28"/>
    </row>
    <row r="17" spans="2:29">
      <c r="B17" s="226"/>
      <c r="C17" s="227"/>
      <c r="D17" s="16" t="s">
        <v>293</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29"/>
    </row>
    <row r="18" spans="2:29">
      <c r="B18" s="226"/>
      <c r="C18" s="227"/>
      <c r="D18" s="16" t="s">
        <v>294</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30"/>
    </row>
    <row r="19" spans="2:29">
      <c r="B19" s="226" t="str">
        <f>$B$7&amp;" - "&amp;C19</f>
        <v xml:space="preserve">Occupancy - </v>
      </c>
      <c r="C19" s="227"/>
      <c r="D19" s="16" t="s">
        <v>292</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28"/>
    </row>
    <row r="20" spans="2:29">
      <c r="B20" s="226"/>
      <c r="C20" s="227"/>
      <c r="D20" s="16" t="s">
        <v>293</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29"/>
    </row>
    <row r="21" spans="2:29">
      <c r="B21" s="226"/>
      <c r="C21" s="227"/>
      <c r="D21" s="16" t="s">
        <v>294</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30"/>
    </row>
    <row r="22" spans="2:29">
      <c r="B22" s="226" t="str">
        <f>$B$7&amp;" - "&amp;C22</f>
        <v xml:space="preserve">Occupancy - </v>
      </c>
      <c r="C22" s="227"/>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28"/>
    </row>
    <row r="23" spans="2:29">
      <c r="B23" s="226"/>
      <c r="C23" s="227"/>
      <c r="D23" s="16" t="s">
        <v>293</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29"/>
    </row>
    <row r="24" spans="2:29">
      <c r="B24" s="226"/>
      <c r="C24" s="227"/>
      <c r="D24" s="16" t="s">
        <v>294</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0"/>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198" t="s">
        <v>295</v>
      </c>
      <c r="C42" s="198"/>
      <c r="D42" s="198"/>
      <c r="E42" s="198"/>
      <c r="F42" s="198"/>
      <c r="G42" s="198"/>
      <c r="H42" s="198"/>
      <c r="I42" s="198"/>
      <c r="J42" s="198"/>
      <c r="K42" s="198"/>
      <c r="L42" s="198"/>
      <c r="M42" s="198"/>
      <c r="N42" s="198"/>
      <c r="O42" s="198"/>
      <c r="P42" s="198"/>
      <c r="Q42" s="198"/>
      <c r="R42" s="198"/>
      <c r="S42" s="198"/>
      <c r="T42" s="198"/>
      <c r="U42" s="198"/>
      <c r="V42" s="198"/>
      <c r="W42" s="198"/>
      <c r="X42" s="198"/>
      <c r="Y42" s="198"/>
      <c r="Z42" s="198"/>
      <c r="AA42" s="198"/>
      <c r="AB42" s="198"/>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4">
        <v>0</v>
      </c>
    </row>
    <row r="45" spans="2:30" ht="15.75" customHeight="1">
      <c r="B45" s="226" t="str">
        <f>$B$42&amp;" - "&amp;C45</f>
        <v>Lighting - Common Areas</v>
      </c>
      <c r="C45" s="227" t="s">
        <v>503</v>
      </c>
      <c r="D45" s="16" t="s">
        <v>292</v>
      </c>
      <c r="E45" s="101">
        <v>0.2</v>
      </c>
      <c r="F45" s="101">
        <v>0.15</v>
      </c>
      <c r="G45" s="101">
        <v>0.1</v>
      </c>
      <c r="H45" s="101">
        <v>0.1</v>
      </c>
      <c r="I45" s="101">
        <v>0.1</v>
      </c>
      <c r="J45" s="101">
        <v>0.2</v>
      </c>
      <c r="K45" s="101">
        <v>0.4</v>
      </c>
      <c r="L45" s="101">
        <v>0.5</v>
      </c>
      <c r="M45" s="101">
        <v>0.4</v>
      </c>
      <c r="N45" s="101">
        <v>0.4</v>
      </c>
      <c r="O45" s="101">
        <v>0.25</v>
      </c>
      <c r="P45" s="101">
        <v>0.25</v>
      </c>
      <c r="Q45" s="101">
        <v>0.25</v>
      </c>
      <c r="R45" s="101">
        <v>0.25</v>
      </c>
      <c r="S45" s="101">
        <v>0.25</v>
      </c>
      <c r="T45" s="101">
        <v>0.25</v>
      </c>
      <c r="U45" s="101">
        <v>0.25</v>
      </c>
      <c r="V45" s="101">
        <v>0.25</v>
      </c>
      <c r="W45" s="101">
        <v>0.6</v>
      </c>
      <c r="X45" s="101">
        <v>0.8</v>
      </c>
      <c r="Y45" s="101">
        <v>0.9</v>
      </c>
      <c r="Z45" s="101">
        <v>0.8</v>
      </c>
      <c r="AA45" s="101">
        <v>0.6</v>
      </c>
      <c r="AB45" s="101">
        <v>0.3</v>
      </c>
      <c r="AC45" s="228" t="s">
        <v>458</v>
      </c>
    </row>
    <row r="46" spans="2:30">
      <c r="B46" s="226"/>
      <c r="C46" s="227"/>
      <c r="D46" s="16" t="s">
        <v>293</v>
      </c>
      <c r="E46" s="101">
        <v>0.2</v>
      </c>
      <c r="F46" s="101">
        <v>0.2</v>
      </c>
      <c r="G46" s="101">
        <v>0.1</v>
      </c>
      <c r="H46" s="101">
        <v>0.1</v>
      </c>
      <c r="I46" s="101">
        <v>0.1</v>
      </c>
      <c r="J46" s="101">
        <v>0.1</v>
      </c>
      <c r="K46" s="101">
        <v>0.3</v>
      </c>
      <c r="L46" s="101">
        <v>0.3</v>
      </c>
      <c r="M46" s="101">
        <v>0.4</v>
      </c>
      <c r="N46" s="101">
        <v>0.4</v>
      </c>
      <c r="O46" s="101">
        <v>0.3</v>
      </c>
      <c r="P46" s="101">
        <v>0.25</v>
      </c>
      <c r="Q46" s="101">
        <v>0.25</v>
      </c>
      <c r="R46" s="101">
        <v>0.25</v>
      </c>
      <c r="S46" s="101">
        <v>0.25</v>
      </c>
      <c r="T46" s="101">
        <v>0.25</v>
      </c>
      <c r="U46" s="101">
        <v>0.25</v>
      </c>
      <c r="V46" s="101">
        <v>0.25</v>
      </c>
      <c r="W46" s="101">
        <v>0.6</v>
      </c>
      <c r="X46" s="101">
        <v>0.7</v>
      </c>
      <c r="Y46" s="101">
        <v>0.7</v>
      </c>
      <c r="Z46" s="101">
        <v>0.7</v>
      </c>
      <c r="AA46" s="101">
        <v>0.6</v>
      </c>
      <c r="AB46" s="101">
        <v>0.3</v>
      </c>
      <c r="AC46" s="229"/>
    </row>
    <row r="47" spans="2:30">
      <c r="B47" s="226"/>
      <c r="C47" s="227"/>
      <c r="D47" s="16" t="s">
        <v>294</v>
      </c>
      <c r="E47" s="101">
        <v>0.3</v>
      </c>
      <c r="F47" s="101">
        <v>0.3</v>
      </c>
      <c r="G47" s="101">
        <v>0.2</v>
      </c>
      <c r="H47" s="101">
        <v>0.2</v>
      </c>
      <c r="I47" s="101">
        <v>0.2</v>
      </c>
      <c r="J47" s="101">
        <v>0.2</v>
      </c>
      <c r="K47" s="101">
        <v>0.3</v>
      </c>
      <c r="L47" s="101">
        <v>0.4</v>
      </c>
      <c r="M47" s="101">
        <v>0.4</v>
      </c>
      <c r="N47" s="101">
        <v>0.3</v>
      </c>
      <c r="O47" s="101">
        <v>0.3</v>
      </c>
      <c r="P47" s="101">
        <v>0.3</v>
      </c>
      <c r="Q47" s="101">
        <v>0.3</v>
      </c>
      <c r="R47" s="101">
        <v>0.2</v>
      </c>
      <c r="S47" s="101">
        <v>0.2</v>
      </c>
      <c r="T47" s="101">
        <v>0.2</v>
      </c>
      <c r="U47" s="101">
        <v>0.2</v>
      </c>
      <c r="V47" s="101">
        <v>0.2</v>
      </c>
      <c r="W47" s="101">
        <v>0.5</v>
      </c>
      <c r="X47" s="101">
        <v>0.7</v>
      </c>
      <c r="Y47" s="101">
        <v>0.8</v>
      </c>
      <c r="Z47" s="101">
        <v>0.6</v>
      </c>
      <c r="AA47" s="101">
        <v>0.5</v>
      </c>
      <c r="AB47" s="101">
        <v>0.3</v>
      </c>
      <c r="AC47" s="230"/>
    </row>
    <row r="48" spans="2:30">
      <c r="B48" s="226" t="str">
        <f>$B$42&amp;" - "&amp;C48</f>
        <v>Lighting - Guest Rooms</v>
      </c>
      <c r="C48" s="227" t="s">
        <v>502</v>
      </c>
      <c r="D48" s="16" t="s">
        <v>292</v>
      </c>
      <c r="E48" s="101">
        <v>0.22</v>
      </c>
      <c r="F48" s="101">
        <v>0.17</v>
      </c>
      <c r="G48" s="101">
        <v>0.11</v>
      </c>
      <c r="H48" s="101">
        <v>0.11</v>
      </c>
      <c r="I48" s="101">
        <v>0.11</v>
      </c>
      <c r="J48" s="101">
        <v>0.22</v>
      </c>
      <c r="K48" s="101">
        <v>0.44</v>
      </c>
      <c r="L48" s="101">
        <v>0.56000000000000005</v>
      </c>
      <c r="M48" s="101">
        <v>0.44</v>
      </c>
      <c r="N48" s="101">
        <v>0.44</v>
      </c>
      <c r="O48" s="101">
        <v>0.28000000000000003</v>
      </c>
      <c r="P48" s="101">
        <v>0.28000000000000003</v>
      </c>
      <c r="Q48" s="101">
        <v>0.28000000000000003</v>
      </c>
      <c r="R48" s="101">
        <v>0.28000000000000003</v>
      </c>
      <c r="S48" s="101">
        <v>0.28000000000000003</v>
      </c>
      <c r="T48" s="101">
        <v>0.28000000000000003</v>
      </c>
      <c r="U48" s="101">
        <v>0.28000000000000003</v>
      </c>
      <c r="V48" s="101">
        <v>0.28000000000000003</v>
      </c>
      <c r="W48" s="101">
        <v>0.67</v>
      </c>
      <c r="X48" s="101">
        <v>0.89</v>
      </c>
      <c r="Y48" s="101">
        <v>1</v>
      </c>
      <c r="Z48" s="101">
        <v>0.89</v>
      </c>
      <c r="AA48" s="101">
        <v>0.67</v>
      </c>
      <c r="AB48" s="101">
        <v>0.33</v>
      </c>
      <c r="AC48" s="228"/>
    </row>
    <row r="49" spans="2:29">
      <c r="B49" s="226"/>
      <c r="C49" s="227"/>
      <c r="D49" s="16" t="s">
        <v>293</v>
      </c>
      <c r="E49" s="101">
        <v>0.26</v>
      </c>
      <c r="F49" s="101">
        <v>0.26</v>
      </c>
      <c r="G49" s="101">
        <v>0.11</v>
      </c>
      <c r="H49" s="101">
        <v>0.11</v>
      </c>
      <c r="I49" s="101">
        <v>0.11</v>
      </c>
      <c r="J49" s="101">
        <v>0.11</v>
      </c>
      <c r="K49" s="101">
        <v>0.41</v>
      </c>
      <c r="L49" s="101">
        <v>0.41</v>
      </c>
      <c r="M49" s="101">
        <v>0.56000000000000005</v>
      </c>
      <c r="N49" s="101">
        <v>0.56000000000000005</v>
      </c>
      <c r="O49" s="101">
        <v>0.41</v>
      </c>
      <c r="P49" s="101">
        <v>0.33</v>
      </c>
      <c r="Q49" s="101">
        <v>0.33</v>
      </c>
      <c r="R49" s="101">
        <v>0.33</v>
      </c>
      <c r="S49" s="101">
        <v>0.33</v>
      </c>
      <c r="T49" s="101">
        <v>0.33</v>
      </c>
      <c r="U49" s="101">
        <v>0.33</v>
      </c>
      <c r="V49" s="101">
        <v>0.33</v>
      </c>
      <c r="W49" s="101">
        <v>0.85</v>
      </c>
      <c r="X49" s="101">
        <v>1</v>
      </c>
      <c r="Y49" s="101">
        <v>1</v>
      </c>
      <c r="Z49" s="101">
        <v>1</v>
      </c>
      <c r="AA49" s="101">
        <v>0.85</v>
      </c>
      <c r="AB49" s="101">
        <v>0.41</v>
      </c>
      <c r="AC49" s="229"/>
    </row>
    <row r="50" spans="2:29">
      <c r="B50" s="226"/>
      <c r="C50" s="227"/>
      <c r="D50" s="16" t="s">
        <v>294</v>
      </c>
      <c r="E50" s="101">
        <v>0.26</v>
      </c>
      <c r="F50" s="101">
        <v>0.26</v>
      </c>
      <c r="G50" s="101">
        <v>0.11</v>
      </c>
      <c r="H50" s="101">
        <v>0.11</v>
      </c>
      <c r="I50" s="101">
        <v>0.11</v>
      </c>
      <c r="J50" s="101">
        <v>0.11</v>
      </c>
      <c r="K50" s="101">
        <v>0.41</v>
      </c>
      <c r="L50" s="101">
        <v>0.41</v>
      </c>
      <c r="M50" s="101">
        <v>0.56000000000000005</v>
      </c>
      <c r="N50" s="101">
        <v>0.56000000000000005</v>
      </c>
      <c r="O50" s="101">
        <v>0.41</v>
      </c>
      <c r="P50" s="101">
        <v>0.33</v>
      </c>
      <c r="Q50" s="101">
        <v>0.33</v>
      </c>
      <c r="R50" s="101">
        <v>0.33</v>
      </c>
      <c r="S50" s="101">
        <v>0.33</v>
      </c>
      <c r="T50" s="101">
        <v>0.33</v>
      </c>
      <c r="U50" s="101">
        <v>0.33</v>
      </c>
      <c r="V50" s="101">
        <v>0.33</v>
      </c>
      <c r="W50" s="101">
        <v>0.85</v>
      </c>
      <c r="X50" s="101">
        <v>1</v>
      </c>
      <c r="Y50" s="101">
        <v>1</v>
      </c>
      <c r="Z50" s="101">
        <v>1</v>
      </c>
      <c r="AA50" s="101">
        <v>0.85</v>
      </c>
      <c r="AB50" s="101">
        <v>0.41</v>
      </c>
      <c r="AC50" s="230"/>
    </row>
    <row r="51" spans="2:29">
      <c r="B51" s="226" t="str">
        <f>$B$42&amp;" - "&amp;C51</f>
        <v xml:space="preserve">Lighting - </v>
      </c>
      <c r="C51" s="227"/>
      <c r="D51" s="16" t="s">
        <v>292</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28"/>
    </row>
    <row r="52" spans="2:29">
      <c r="B52" s="226"/>
      <c r="C52" s="227"/>
      <c r="D52" s="16" t="s">
        <v>293</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29"/>
    </row>
    <row r="53" spans="2:29">
      <c r="B53" s="226"/>
      <c r="C53" s="227"/>
      <c r="D53" s="16" t="s">
        <v>294</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30"/>
    </row>
    <row r="54" spans="2:29">
      <c r="B54" s="226" t="str">
        <f>$B$42&amp;" - "&amp;C54</f>
        <v xml:space="preserve">Lighting - </v>
      </c>
      <c r="C54" s="227"/>
      <c r="D54" s="16" t="s">
        <v>292</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28"/>
    </row>
    <row r="55" spans="2:29">
      <c r="B55" s="226"/>
      <c r="C55" s="227"/>
      <c r="D55" s="16" t="s">
        <v>293</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29"/>
    </row>
    <row r="56" spans="2:29">
      <c r="B56" s="226"/>
      <c r="C56" s="227"/>
      <c r="D56" s="16" t="s">
        <v>294</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30"/>
    </row>
    <row r="57" spans="2:29">
      <c r="B57" s="226" t="str">
        <f>$B$42&amp;" - "&amp;C57</f>
        <v xml:space="preserve">Lighting - </v>
      </c>
      <c r="C57" s="227"/>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28"/>
    </row>
    <row r="58" spans="2:29">
      <c r="B58" s="226"/>
      <c r="C58" s="227"/>
      <c r="D58" s="16" t="s">
        <v>293</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29"/>
    </row>
    <row r="59" spans="2:29">
      <c r="B59" s="226"/>
      <c r="C59" s="227"/>
      <c r="D59" s="16" t="s">
        <v>294</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0"/>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198" t="s">
        <v>296</v>
      </c>
      <c r="C77" s="198"/>
      <c r="D77" s="198"/>
      <c r="E77" s="198"/>
      <c r="F77" s="198"/>
      <c r="G77" s="198"/>
      <c r="H77" s="198"/>
      <c r="I77" s="198"/>
      <c r="J77" s="198"/>
      <c r="K77" s="198"/>
      <c r="L77" s="198"/>
      <c r="M77" s="198"/>
      <c r="N77" s="198"/>
      <c r="O77" s="198"/>
      <c r="P77" s="198"/>
      <c r="Q77" s="198"/>
      <c r="R77" s="198"/>
      <c r="S77" s="198"/>
      <c r="T77" s="198"/>
      <c r="U77" s="198"/>
      <c r="V77" s="198"/>
      <c r="W77" s="198"/>
      <c r="X77" s="198"/>
      <c r="Y77" s="198"/>
      <c r="Z77" s="198"/>
      <c r="AA77" s="198"/>
      <c r="AB77" s="198"/>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4">
        <v>0</v>
      </c>
    </row>
    <row r="80" spans="2:30" ht="15.75" customHeight="1">
      <c r="B80" s="226" t="str">
        <f>$B$77&amp;" - "&amp;C80</f>
        <v>Receptacles - Common Areas</v>
      </c>
      <c r="C80" s="227" t="s">
        <v>503</v>
      </c>
      <c r="D80" s="16" t="s">
        <v>292</v>
      </c>
      <c r="E80" s="101">
        <v>0.2</v>
      </c>
      <c r="F80" s="101">
        <v>0.2</v>
      </c>
      <c r="G80" s="101">
        <v>0.2</v>
      </c>
      <c r="H80" s="101">
        <v>0.2</v>
      </c>
      <c r="I80" s="101">
        <v>0.2</v>
      </c>
      <c r="J80" s="101">
        <v>0.2</v>
      </c>
      <c r="K80" s="101">
        <v>0.4</v>
      </c>
      <c r="L80" s="101">
        <v>0.4</v>
      </c>
      <c r="M80" s="101">
        <v>0.7</v>
      </c>
      <c r="N80" s="101">
        <v>0.9</v>
      </c>
      <c r="O80" s="101">
        <v>0.9</v>
      </c>
      <c r="P80" s="101">
        <v>0.9</v>
      </c>
      <c r="Q80" s="101">
        <v>0.9</v>
      </c>
      <c r="R80" s="101">
        <v>0.9</v>
      </c>
      <c r="S80" s="101">
        <v>0.9</v>
      </c>
      <c r="T80" s="101">
        <v>0.9</v>
      </c>
      <c r="U80" s="101">
        <v>0.9</v>
      </c>
      <c r="V80" s="101">
        <v>0.9</v>
      </c>
      <c r="W80" s="101">
        <v>0.8</v>
      </c>
      <c r="X80" s="101">
        <v>0.8</v>
      </c>
      <c r="Y80" s="101">
        <v>0.7</v>
      </c>
      <c r="Z80" s="101">
        <v>0.4</v>
      </c>
      <c r="AA80" s="101">
        <v>0.2</v>
      </c>
      <c r="AB80" s="101">
        <v>0.2</v>
      </c>
      <c r="AC80" s="228" t="s">
        <v>458</v>
      </c>
    </row>
    <row r="81" spans="2:29">
      <c r="B81" s="226"/>
      <c r="C81" s="227"/>
      <c r="D81" s="16" t="s">
        <v>293</v>
      </c>
      <c r="E81" s="101">
        <v>0.15</v>
      </c>
      <c r="F81" s="101">
        <v>0.15</v>
      </c>
      <c r="G81" s="101">
        <v>0.15</v>
      </c>
      <c r="H81" s="101">
        <v>0.15</v>
      </c>
      <c r="I81" s="101">
        <v>0.15</v>
      </c>
      <c r="J81" s="101">
        <v>0.15</v>
      </c>
      <c r="K81" s="101">
        <v>0.3</v>
      </c>
      <c r="L81" s="101">
        <v>0.3</v>
      </c>
      <c r="M81" s="101">
        <v>0.5</v>
      </c>
      <c r="N81" s="101">
        <v>0.8</v>
      </c>
      <c r="O81" s="101">
        <v>0.9</v>
      </c>
      <c r="P81" s="101">
        <v>0.9</v>
      </c>
      <c r="Q81" s="101">
        <v>0.9</v>
      </c>
      <c r="R81" s="101">
        <v>0.9</v>
      </c>
      <c r="S81" s="101">
        <v>0.9</v>
      </c>
      <c r="T81" s="101">
        <v>0.9</v>
      </c>
      <c r="U81" s="101">
        <v>0.9</v>
      </c>
      <c r="V81" s="101">
        <v>0.9</v>
      </c>
      <c r="W81" s="101">
        <v>0.7</v>
      </c>
      <c r="X81" s="101">
        <v>0.5</v>
      </c>
      <c r="Y81" s="101">
        <v>0.5</v>
      </c>
      <c r="Z81" s="101">
        <v>0.3</v>
      </c>
      <c r="AA81" s="101">
        <v>0.15</v>
      </c>
      <c r="AB81" s="101">
        <v>0.15</v>
      </c>
      <c r="AC81" s="229"/>
    </row>
    <row r="82" spans="2:29">
      <c r="B82" s="226"/>
      <c r="C82" s="227"/>
      <c r="D82" s="16" t="s">
        <v>294</v>
      </c>
      <c r="E82" s="101">
        <v>0.15</v>
      </c>
      <c r="F82" s="101">
        <v>0.15</v>
      </c>
      <c r="G82" s="101">
        <v>0.15</v>
      </c>
      <c r="H82" s="101">
        <v>0.15</v>
      </c>
      <c r="I82" s="101">
        <v>0.15</v>
      </c>
      <c r="J82" s="101">
        <v>0.15</v>
      </c>
      <c r="K82" s="101">
        <v>0.3</v>
      </c>
      <c r="L82" s="101">
        <v>0.3</v>
      </c>
      <c r="M82" s="101">
        <v>0.3</v>
      </c>
      <c r="N82" s="101">
        <v>0.3</v>
      </c>
      <c r="O82" s="101">
        <v>0.6</v>
      </c>
      <c r="P82" s="101">
        <v>0.6</v>
      </c>
      <c r="Q82" s="101">
        <v>0.8</v>
      </c>
      <c r="R82" s="101">
        <v>0.8</v>
      </c>
      <c r="S82" s="101">
        <v>0.8</v>
      </c>
      <c r="T82" s="101">
        <v>0.8</v>
      </c>
      <c r="U82" s="101">
        <v>0.8</v>
      </c>
      <c r="V82" s="101">
        <v>0.6</v>
      </c>
      <c r="W82" s="101">
        <v>0.4</v>
      </c>
      <c r="X82" s="101">
        <v>0.4</v>
      </c>
      <c r="Y82" s="101">
        <v>0.4</v>
      </c>
      <c r="Z82" s="101">
        <v>0.4</v>
      </c>
      <c r="AA82" s="101">
        <v>0.15</v>
      </c>
      <c r="AB82" s="101">
        <v>0.15</v>
      </c>
      <c r="AC82" s="230"/>
    </row>
    <row r="83" spans="2:29">
      <c r="B83" s="226" t="str">
        <f>$B$77&amp;" - "&amp;C83</f>
        <v>Receptacles - Guest Rooms</v>
      </c>
      <c r="C83" s="227" t="s">
        <v>502</v>
      </c>
      <c r="D83" s="16" t="s">
        <v>292</v>
      </c>
      <c r="E83" s="101">
        <v>0.2</v>
      </c>
      <c r="F83" s="101">
        <v>0.2</v>
      </c>
      <c r="G83" s="101">
        <v>0.2</v>
      </c>
      <c r="H83" s="101">
        <v>0.2</v>
      </c>
      <c r="I83" s="101">
        <v>0.2</v>
      </c>
      <c r="J83" s="101">
        <v>0.2</v>
      </c>
      <c r="K83" s="101">
        <v>0.62</v>
      </c>
      <c r="L83" s="101">
        <v>0.9</v>
      </c>
      <c r="M83" s="101">
        <v>0.43</v>
      </c>
      <c r="N83" s="101">
        <v>0.43</v>
      </c>
      <c r="O83" s="101">
        <v>0.26</v>
      </c>
      <c r="P83" s="101">
        <v>0.26</v>
      </c>
      <c r="Q83" s="101">
        <v>0.26</v>
      </c>
      <c r="R83" s="101">
        <v>0.26</v>
      </c>
      <c r="S83" s="101">
        <v>0.26</v>
      </c>
      <c r="T83" s="101">
        <v>0.26</v>
      </c>
      <c r="U83" s="101">
        <v>0.26</v>
      </c>
      <c r="V83" s="101">
        <v>0.51</v>
      </c>
      <c r="W83" s="101">
        <v>0.51</v>
      </c>
      <c r="X83" s="101">
        <v>0.49</v>
      </c>
      <c r="Y83" s="101">
        <v>0.66</v>
      </c>
      <c r="Z83" s="101">
        <v>0.7</v>
      </c>
      <c r="AA83" s="101">
        <v>0.35</v>
      </c>
      <c r="AB83" s="101">
        <v>0.2</v>
      </c>
      <c r="AC83" s="228" t="s">
        <v>458</v>
      </c>
    </row>
    <row r="84" spans="2:29">
      <c r="B84" s="226"/>
      <c r="C84" s="227"/>
      <c r="D84" s="16" t="s">
        <v>293</v>
      </c>
      <c r="E84" s="101">
        <v>0.2</v>
      </c>
      <c r="F84" s="101">
        <v>0.2</v>
      </c>
      <c r="G84" s="101">
        <v>0.2</v>
      </c>
      <c r="H84" s="101">
        <v>0.2</v>
      </c>
      <c r="I84" s="101">
        <v>0.2</v>
      </c>
      <c r="J84" s="101">
        <v>0.2</v>
      </c>
      <c r="K84" s="101">
        <v>0.3</v>
      </c>
      <c r="L84" s="101">
        <v>0.62</v>
      </c>
      <c r="M84" s="101">
        <v>0.9</v>
      </c>
      <c r="N84" s="101">
        <v>0.62</v>
      </c>
      <c r="O84" s="101">
        <v>0.28999999999999998</v>
      </c>
      <c r="P84" s="101">
        <v>0.28999999999999998</v>
      </c>
      <c r="Q84" s="101">
        <v>0.28999999999999998</v>
      </c>
      <c r="R84" s="101">
        <v>0.28999999999999998</v>
      </c>
      <c r="S84" s="101">
        <v>0.28999999999999998</v>
      </c>
      <c r="T84" s="101">
        <v>0.28999999999999998</v>
      </c>
      <c r="U84" s="101">
        <v>0.28999999999999998</v>
      </c>
      <c r="V84" s="101">
        <v>0.43</v>
      </c>
      <c r="W84" s="101">
        <v>0.51</v>
      </c>
      <c r="X84" s="101">
        <v>0.49</v>
      </c>
      <c r="Y84" s="101">
        <v>0.66</v>
      </c>
      <c r="Z84" s="101">
        <v>0.7</v>
      </c>
      <c r="AA84" s="101">
        <v>0.35</v>
      </c>
      <c r="AB84" s="101">
        <v>0.2</v>
      </c>
      <c r="AC84" s="229"/>
    </row>
    <row r="85" spans="2:29">
      <c r="B85" s="226"/>
      <c r="C85" s="227"/>
      <c r="D85" s="16" t="s">
        <v>294</v>
      </c>
      <c r="E85" s="101">
        <v>0.2</v>
      </c>
      <c r="F85" s="101">
        <v>0.2</v>
      </c>
      <c r="G85" s="101">
        <v>0.2</v>
      </c>
      <c r="H85" s="101">
        <v>0.2</v>
      </c>
      <c r="I85" s="101">
        <v>0.2</v>
      </c>
      <c r="J85" s="101">
        <v>0.2</v>
      </c>
      <c r="K85" s="101">
        <v>0.3</v>
      </c>
      <c r="L85" s="101">
        <v>0.62</v>
      </c>
      <c r="M85" s="101">
        <v>0.9</v>
      </c>
      <c r="N85" s="101">
        <v>0.62</v>
      </c>
      <c r="O85" s="101">
        <v>0.28999999999999998</v>
      </c>
      <c r="P85" s="101">
        <v>0.28999999999999998</v>
      </c>
      <c r="Q85" s="101">
        <v>0.28999999999999998</v>
      </c>
      <c r="R85" s="101">
        <v>0.28999999999999998</v>
      </c>
      <c r="S85" s="101">
        <v>0.28999999999999998</v>
      </c>
      <c r="T85" s="101">
        <v>0.28999999999999998</v>
      </c>
      <c r="U85" s="101">
        <v>0.28999999999999998</v>
      </c>
      <c r="V85" s="101">
        <v>0.43</v>
      </c>
      <c r="W85" s="101">
        <v>0.51</v>
      </c>
      <c r="X85" s="101">
        <v>0.49</v>
      </c>
      <c r="Y85" s="101">
        <v>0.66</v>
      </c>
      <c r="Z85" s="101">
        <v>0.7</v>
      </c>
      <c r="AA85" s="101">
        <v>0.35</v>
      </c>
      <c r="AB85" s="101">
        <v>0.2</v>
      </c>
      <c r="AC85" s="230"/>
    </row>
    <row r="86" spans="2:29">
      <c r="B86" s="226" t="str">
        <f>$B$77&amp;" - "&amp;C86</f>
        <v>Receptacles - Kitchen Electric Equipment</v>
      </c>
      <c r="C86" s="227" t="s">
        <v>504</v>
      </c>
      <c r="D86" s="16" t="s">
        <v>292</v>
      </c>
      <c r="E86" s="101">
        <v>0.1</v>
      </c>
      <c r="F86" s="101">
        <v>0.1</v>
      </c>
      <c r="G86" s="101">
        <v>0.1</v>
      </c>
      <c r="H86" s="101">
        <v>0.1</v>
      </c>
      <c r="I86" s="101">
        <v>0.1</v>
      </c>
      <c r="J86" s="101">
        <v>0.1</v>
      </c>
      <c r="K86" s="101">
        <v>0.25</v>
      </c>
      <c r="L86" s="101">
        <v>0.35</v>
      </c>
      <c r="M86" s="101">
        <v>0.35</v>
      </c>
      <c r="N86" s="101">
        <v>0.25</v>
      </c>
      <c r="O86" s="101">
        <v>0.35</v>
      </c>
      <c r="P86" s="101">
        <v>0.35</v>
      </c>
      <c r="Q86" s="101">
        <v>0.35</v>
      </c>
      <c r="R86" s="101">
        <v>0.25</v>
      </c>
      <c r="S86" s="101">
        <v>0.25</v>
      </c>
      <c r="T86" s="101">
        <v>0.25</v>
      </c>
      <c r="U86" s="101">
        <v>0.35</v>
      </c>
      <c r="V86" s="101">
        <v>0.35</v>
      </c>
      <c r="W86" s="101">
        <v>0.35</v>
      </c>
      <c r="X86" s="101">
        <v>0.25</v>
      </c>
      <c r="Y86" s="101">
        <v>0.25</v>
      </c>
      <c r="Z86" s="101">
        <v>0.25</v>
      </c>
      <c r="AA86" s="101">
        <v>0.25</v>
      </c>
      <c r="AB86" s="101">
        <v>0.25</v>
      </c>
      <c r="AC86" s="228" t="s">
        <v>458</v>
      </c>
    </row>
    <row r="87" spans="2:29">
      <c r="B87" s="226"/>
      <c r="C87" s="227"/>
      <c r="D87" s="16" t="s">
        <v>293</v>
      </c>
      <c r="E87" s="101">
        <v>0.1</v>
      </c>
      <c r="F87" s="101">
        <v>0.1</v>
      </c>
      <c r="G87" s="101">
        <v>0.1</v>
      </c>
      <c r="H87" s="101">
        <v>0.1</v>
      </c>
      <c r="I87" s="101">
        <v>0.1</v>
      </c>
      <c r="J87" s="101">
        <v>0.1</v>
      </c>
      <c r="K87" s="101">
        <v>0.25</v>
      </c>
      <c r="L87" s="101">
        <v>0.35</v>
      </c>
      <c r="M87" s="101">
        <v>0.35</v>
      </c>
      <c r="N87" s="101">
        <v>0.25</v>
      </c>
      <c r="O87" s="101">
        <v>0.35</v>
      </c>
      <c r="P87" s="101">
        <v>0.35</v>
      </c>
      <c r="Q87" s="101">
        <v>0.35</v>
      </c>
      <c r="R87" s="101">
        <v>0.25</v>
      </c>
      <c r="S87" s="101">
        <v>0.25</v>
      </c>
      <c r="T87" s="101">
        <v>0.25</v>
      </c>
      <c r="U87" s="101">
        <v>0.35</v>
      </c>
      <c r="V87" s="101">
        <v>0.35</v>
      </c>
      <c r="W87" s="101">
        <v>0.35</v>
      </c>
      <c r="X87" s="101">
        <v>0.25</v>
      </c>
      <c r="Y87" s="101">
        <v>0.25</v>
      </c>
      <c r="Z87" s="101">
        <v>0.25</v>
      </c>
      <c r="AA87" s="101">
        <v>0.25</v>
      </c>
      <c r="AB87" s="101">
        <v>0.25</v>
      </c>
      <c r="AC87" s="229"/>
    </row>
    <row r="88" spans="2:29">
      <c r="B88" s="226"/>
      <c r="C88" s="227"/>
      <c r="D88" s="16" t="s">
        <v>294</v>
      </c>
      <c r="E88" s="101">
        <v>0.1</v>
      </c>
      <c r="F88" s="101">
        <v>0.1</v>
      </c>
      <c r="G88" s="101">
        <v>0.1</v>
      </c>
      <c r="H88" s="101">
        <v>0.1</v>
      </c>
      <c r="I88" s="101">
        <v>0.1</v>
      </c>
      <c r="J88" s="101">
        <v>0.1</v>
      </c>
      <c r="K88" s="101">
        <v>0.25</v>
      </c>
      <c r="L88" s="101">
        <v>0.35</v>
      </c>
      <c r="M88" s="101">
        <v>0.35</v>
      </c>
      <c r="N88" s="101">
        <v>0.25</v>
      </c>
      <c r="O88" s="101">
        <v>0.35</v>
      </c>
      <c r="P88" s="101">
        <v>0.35</v>
      </c>
      <c r="Q88" s="101">
        <v>0.35</v>
      </c>
      <c r="R88" s="101">
        <v>0.25</v>
      </c>
      <c r="S88" s="101">
        <v>0.25</v>
      </c>
      <c r="T88" s="101">
        <v>0.25</v>
      </c>
      <c r="U88" s="101">
        <v>0.35</v>
      </c>
      <c r="V88" s="101">
        <v>0.35</v>
      </c>
      <c r="W88" s="101">
        <v>0.35</v>
      </c>
      <c r="X88" s="101">
        <v>0.25</v>
      </c>
      <c r="Y88" s="101">
        <v>0.25</v>
      </c>
      <c r="Z88" s="101">
        <v>0.25</v>
      </c>
      <c r="AA88" s="101">
        <v>0.25</v>
      </c>
      <c r="AB88" s="101">
        <v>0.25</v>
      </c>
      <c r="AC88" s="230"/>
    </row>
    <row r="89" spans="2:29">
      <c r="B89" s="226" t="str">
        <f>$B$77&amp;" - "&amp;C89</f>
        <v>Receptacles - Kitchen Gas Equipment</v>
      </c>
      <c r="C89" s="227" t="s">
        <v>505</v>
      </c>
      <c r="D89" s="16" t="s">
        <v>292</v>
      </c>
      <c r="E89" s="101">
        <v>0.02</v>
      </c>
      <c r="F89" s="101">
        <v>0.02</v>
      </c>
      <c r="G89" s="101">
        <v>0.02</v>
      </c>
      <c r="H89" s="101">
        <v>0.02</v>
      </c>
      <c r="I89" s="101">
        <v>0.02</v>
      </c>
      <c r="J89" s="101">
        <v>0.05</v>
      </c>
      <c r="K89" s="101">
        <v>0.1</v>
      </c>
      <c r="L89" s="101">
        <v>0.15</v>
      </c>
      <c r="M89" s="101">
        <v>0.2</v>
      </c>
      <c r="N89" s="101">
        <v>0.15</v>
      </c>
      <c r="O89" s="101">
        <v>0.25</v>
      </c>
      <c r="P89" s="101">
        <v>0.25</v>
      </c>
      <c r="Q89" s="101">
        <v>0.25</v>
      </c>
      <c r="R89" s="101">
        <v>0.2</v>
      </c>
      <c r="S89" s="101">
        <v>0.15</v>
      </c>
      <c r="T89" s="101">
        <v>0.2</v>
      </c>
      <c r="U89" s="101">
        <v>0.3</v>
      </c>
      <c r="V89" s="101">
        <v>0.3</v>
      </c>
      <c r="W89" s="101">
        <v>0.3</v>
      </c>
      <c r="X89" s="101">
        <v>0.2</v>
      </c>
      <c r="Y89" s="101">
        <v>0.2</v>
      </c>
      <c r="Z89" s="101">
        <v>0.15</v>
      </c>
      <c r="AA89" s="101">
        <v>0.1</v>
      </c>
      <c r="AB89" s="101">
        <v>0.05</v>
      </c>
      <c r="AC89" s="228" t="s">
        <v>458</v>
      </c>
    </row>
    <row r="90" spans="2:29">
      <c r="B90" s="226"/>
      <c r="C90" s="227"/>
      <c r="D90" s="16" t="s">
        <v>293</v>
      </c>
      <c r="E90" s="101">
        <v>0.02</v>
      </c>
      <c r="F90" s="101">
        <v>0.02</v>
      </c>
      <c r="G90" s="101">
        <v>0.02</v>
      </c>
      <c r="H90" s="101">
        <v>0.02</v>
      </c>
      <c r="I90" s="101">
        <v>0.02</v>
      </c>
      <c r="J90" s="101">
        <v>0.05</v>
      </c>
      <c r="K90" s="101">
        <v>0.1</v>
      </c>
      <c r="L90" s="101">
        <v>0.15</v>
      </c>
      <c r="M90" s="101">
        <v>0.2</v>
      </c>
      <c r="N90" s="101">
        <v>0.15</v>
      </c>
      <c r="O90" s="101">
        <v>0.25</v>
      </c>
      <c r="P90" s="101">
        <v>0.25</v>
      </c>
      <c r="Q90" s="101">
        <v>0.25</v>
      </c>
      <c r="R90" s="101">
        <v>0.2</v>
      </c>
      <c r="S90" s="101">
        <v>0.15</v>
      </c>
      <c r="T90" s="101">
        <v>0.2</v>
      </c>
      <c r="U90" s="101">
        <v>0.3</v>
      </c>
      <c r="V90" s="101">
        <v>0.3</v>
      </c>
      <c r="W90" s="101">
        <v>0.3</v>
      </c>
      <c r="X90" s="101">
        <v>0.2</v>
      </c>
      <c r="Y90" s="101">
        <v>0.2</v>
      </c>
      <c r="Z90" s="101">
        <v>0.15</v>
      </c>
      <c r="AA90" s="101">
        <v>0.1</v>
      </c>
      <c r="AB90" s="101">
        <v>0.05</v>
      </c>
      <c r="AC90" s="229"/>
    </row>
    <row r="91" spans="2:29">
      <c r="B91" s="226"/>
      <c r="C91" s="227"/>
      <c r="D91" s="16" t="s">
        <v>294</v>
      </c>
      <c r="E91" s="101">
        <v>0.02</v>
      </c>
      <c r="F91" s="101">
        <v>0.02</v>
      </c>
      <c r="G91" s="101">
        <v>0.02</v>
      </c>
      <c r="H91" s="101">
        <v>0.02</v>
      </c>
      <c r="I91" s="101">
        <v>0.02</v>
      </c>
      <c r="J91" s="101">
        <v>0.05</v>
      </c>
      <c r="K91" s="101">
        <v>0.1</v>
      </c>
      <c r="L91" s="101">
        <v>0.15</v>
      </c>
      <c r="M91" s="101">
        <v>0.2</v>
      </c>
      <c r="N91" s="101">
        <v>0.15</v>
      </c>
      <c r="O91" s="101">
        <v>0.25</v>
      </c>
      <c r="P91" s="101">
        <v>0.25</v>
      </c>
      <c r="Q91" s="101">
        <v>0.25</v>
      </c>
      <c r="R91" s="101">
        <v>0.2</v>
      </c>
      <c r="S91" s="101">
        <v>0.15</v>
      </c>
      <c r="T91" s="101">
        <v>0.2</v>
      </c>
      <c r="U91" s="101">
        <v>0.3</v>
      </c>
      <c r="V91" s="101">
        <v>0.3</v>
      </c>
      <c r="W91" s="101">
        <v>0.3</v>
      </c>
      <c r="X91" s="101">
        <v>0.2</v>
      </c>
      <c r="Y91" s="101">
        <v>0.2</v>
      </c>
      <c r="Z91" s="101">
        <v>0.15</v>
      </c>
      <c r="AA91" s="101">
        <v>0.1</v>
      </c>
      <c r="AB91" s="101">
        <v>0.05</v>
      </c>
      <c r="AC91" s="230"/>
    </row>
    <row r="92" spans="2:29">
      <c r="B92" s="226" t="str">
        <f>$B$77&amp;" - "&amp;C92</f>
        <v>Receptacles - Laundry Electric Equipment</v>
      </c>
      <c r="C92" s="227" t="s">
        <v>506</v>
      </c>
      <c r="D92" s="16" t="s">
        <v>292</v>
      </c>
      <c r="E92" s="101">
        <v>0</v>
      </c>
      <c r="F92" s="101">
        <v>0</v>
      </c>
      <c r="G92" s="101">
        <v>0</v>
      </c>
      <c r="H92" s="101">
        <v>0</v>
      </c>
      <c r="I92" s="101">
        <v>0</v>
      </c>
      <c r="J92" s="101">
        <v>0</v>
      </c>
      <c r="K92" s="101">
        <v>0</v>
      </c>
      <c r="L92" s="101">
        <v>0</v>
      </c>
      <c r="M92" s="101">
        <v>1</v>
      </c>
      <c r="N92" s="101">
        <v>1</v>
      </c>
      <c r="O92" s="101">
        <v>1</v>
      </c>
      <c r="P92" s="101">
        <v>1</v>
      </c>
      <c r="Q92" s="101">
        <v>1</v>
      </c>
      <c r="R92" s="101">
        <v>1</v>
      </c>
      <c r="S92" s="101">
        <v>1</v>
      </c>
      <c r="T92" s="101">
        <v>1</v>
      </c>
      <c r="U92" s="101">
        <v>0</v>
      </c>
      <c r="V92" s="101">
        <v>0</v>
      </c>
      <c r="W92" s="101">
        <v>0</v>
      </c>
      <c r="X92" s="101">
        <v>0</v>
      </c>
      <c r="Y92" s="101">
        <v>0</v>
      </c>
      <c r="Z92" s="101">
        <v>0</v>
      </c>
      <c r="AA92" s="101">
        <v>0</v>
      </c>
      <c r="AB92" s="101">
        <v>0</v>
      </c>
      <c r="AC92" s="228" t="s">
        <v>458</v>
      </c>
    </row>
    <row r="93" spans="2:29">
      <c r="B93" s="226"/>
      <c r="C93" s="227"/>
      <c r="D93" s="16" t="s">
        <v>293</v>
      </c>
      <c r="E93" s="101">
        <v>0</v>
      </c>
      <c r="F93" s="101">
        <v>0</v>
      </c>
      <c r="G93" s="101">
        <v>0</v>
      </c>
      <c r="H93" s="101">
        <v>0</v>
      </c>
      <c r="I93" s="101">
        <v>0</v>
      </c>
      <c r="J93" s="101">
        <v>0</v>
      </c>
      <c r="K93" s="101">
        <v>0</v>
      </c>
      <c r="L93" s="101">
        <v>0</v>
      </c>
      <c r="M93" s="101">
        <v>1</v>
      </c>
      <c r="N93" s="101">
        <v>1</v>
      </c>
      <c r="O93" s="101">
        <v>1</v>
      </c>
      <c r="P93" s="101">
        <v>1</v>
      </c>
      <c r="Q93" s="101">
        <v>1</v>
      </c>
      <c r="R93" s="101">
        <v>1</v>
      </c>
      <c r="S93" s="101">
        <v>1</v>
      </c>
      <c r="T93" s="101">
        <v>1</v>
      </c>
      <c r="U93" s="101">
        <v>0</v>
      </c>
      <c r="V93" s="101">
        <v>0</v>
      </c>
      <c r="W93" s="101">
        <v>0</v>
      </c>
      <c r="X93" s="101">
        <v>0</v>
      </c>
      <c r="Y93" s="101">
        <v>0</v>
      </c>
      <c r="Z93" s="101">
        <v>0</v>
      </c>
      <c r="AA93" s="101">
        <v>0</v>
      </c>
      <c r="AB93" s="101">
        <v>0</v>
      </c>
      <c r="AC93" s="229"/>
    </row>
    <row r="94" spans="2:29">
      <c r="B94" s="226"/>
      <c r="C94" s="227"/>
      <c r="D94" s="16" t="s">
        <v>294</v>
      </c>
      <c r="E94" s="101">
        <v>0</v>
      </c>
      <c r="F94" s="101">
        <v>0</v>
      </c>
      <c r="G94" s="101">
        <v>0</v>
      </c>
      <c r="H94" s="101">
        <v>0</v>
      </c>
      <c r="I94" s="101">
        <v>0</v>
      </c>
      <c r="J94" s="101">
        <v>0</v>
      </c>
      <c r="K94" s="101">
        <v>0</v>
      </c>
      <c r="L94" s="101">
        <v>0</v>
      </c>
      <c r="M94" s="101">
        <v>1</v>
      </c>
      <c r="N94" s="101">
        <v>1</v>
      </c>
      <c r="O94" s="101">
        <v>1</v>
      </c>
      <c r="P94" s="101">
        <v>1</v>
      </c>
      <c r="Q94" s="101">
        <v>1</v>
      </c>
      <c r="R94" s="101">
        <v>1</v>
      </c>
      <c r="S94" s="101">
        <v>1</v>
      </c>
      <c r="T94" s="101">
        <v>1</v>
      </c>
      <c r="U94" s="101">
        <v>0</v>
      </c>
      <c r="V94" s="101">
        <v>0</v>
      </c>
      <c r="W94" s="101">
        <v>0</v>
      </c>
      <c r="X94" s="101">
        <v>0</v>
      </c>
      <c r="Y94" s="101">
        <v>0</v>
      </c>
      <c r="Z94" s="101">
        <v>0</v>
      </c>
      <c r="AA94" s="101">
        <v>0</v>
      </c>
      <c r="AB94" s="101">
        <v>0</v>
      </c>
      <c r="AC94" s="230"/>
    </row>
    <row r="95" spans="2:29" ht="15.75" customHeight="1">
      <c r="B95" s="226" t="str">
        <f>$B$77&amp;" - "&amp;C95</f>
        <v>Receptacles - Laundry Gas Equipment</v>
      </c>
      <c r="C95" s="227" t="s">
        <v>507</v>
      </c>
      <c r="D95" s="16" t="s">
        <v>292</v>
      </c>
      <c r="E95" s="101">
        <v>0</v>
      </c>
      <c r="F95" s="101">
        <v>0</v>
      </c>
      <c r="G95" s="101">
        <v>0</v>
      </c>
      <c r="H95" s="101">
        <v>0</v>
      </c>
      <c r="I95" s="101">
        <v>0</v>
      </c>
      <c r="J95" s="101">
        <v>0</v>
      </c>
      <c r="K95" s="101">
        <v>0</v>
      </c>
      <c r="L95" s="101">
        <v>0</v>
      </c>
      <c r="M95" s="101">
        <v>0</v>
      </c>
      <c r="N95" s="101">
        <v>1</v>
      </c>
      <c r="O95" s="101">
        <v>1</v>
      </c>
      <c r="P95" s="101">
        <v>1</v>
      </c>
      <c r="Q95" s="101">
        <v>1</v>
      </c>
      <c r="R95" s="101">
        <v>1</v>
      </c>
      <c r="S95" s="101">
        <v>1</v>
      </c>
      <c r="T95" s="101">
        <v>1</v>
      </c>
      <c r="U95" s="101">
        <v>1</v>
      </c>
      <c r="V95" s="101">
        <v>0</v>
      </c>
      <c r="W95" s="101">
        <v>0</v>
      </c>
      <c r="X95" s="101">
        <v>0</v>
      </c>
      <c r="Y95" s="101">
        <v>0</v>
      </c>
      <c r="Z95" s="101">
        <v>0</v>
      </c>
      <c r="AA95" s="101">
        <v>0</v>
      </c>
      <c r="AB95" s="101">
        <v>0</v>
      </c>
      <c r="AC95" s="228" t="s">
        <v>458</v>
      </c>
    </row>
    <row r="96" spans="2:29">
      <c r="B96" s="226"/>
      <c r="C96" s="227"/>
      <c r="D96" s="16" t="s">
        <v>293</v>
      </c>
      <c r="E96" s="101">
        <v>0</v>
      </c>
      <c r="F96" s="101">
        <v>0</v>
      </c>
      <c r="G96" s="101">
        <v>0</v>
      </c>
      <c r="H96" s="101">
        <v>0</v>
      </c>
      <c r="I96" s="101">
        <v>0</v>
      </c>
      <c r="J96" s="101">
        <v>0</v>
      </c>
      <c r="K96" s="101">
        <v>0</v>
      </c>
      <c r="L96" s="101">
        <v>0</v>
      </c>
      <c r="M96" s="101">
        <v>0</v>
      </c>
      <c r="N96" s="101">
        <v>1</v>
      </c>
      <c r="O96" s="101">
        <v>1</v>
      </c>
      <c r="P96" s="101">
        <v>1</v>
      </c>
      <c r="Q96" s="101">
        <v>1</v>
      </c>
      <c r="R96" s="101">
        <v>1</v>
      </c>
      <c r="S96" s="101">
        <v>1</v>
      </c>
      <c r="T96" s="101">
        <v>1</v>
      </c>
      <c r="U96" s="101">
        <v>1</v>
      </c>
      <c r="V96" s="101">
        <v>0</v>
      </c>
      <c r="W96" s="101">
        <v>0</v>
      </c>
      <c r="X96" s="101">
        <v>0</v>
      </c>
      <c r="Y96" s="101">
        <v>0</v>
      </c>
      <c r="Z96" s="101">
        <v>0</v>
      </c>
      <c r="AA96" s="101">
        <v>0</v>
      </c>
      <c r="AB96" s="101">
        <v>0</v>
      </c>
      <c r="AC96" s="229"/>
    </row>
    <row r="97" spans="2:29">
      <c r="B97" s="226"/>
      <c r="C97" s="227"/>
      <c r="D97" s="16" t="s">
        <v>294</v>
      </c>
      <c r="E97" s="101">
        <v>0</v>
      </c>
      <c r="F97" s="101">
        <v>0</v>
      </c>
      <c r="G97" s="101">
        <v>0</v>
      </c>
      <c r="H97" s="101">
        <v>0</v>
      </c>
      <c r="I97" s="101">
        <v>0</v>
      </c>
      <c r="J97" s="101">
        <v>0</v>
      </c>
      <c r="K97" s="101">
        <v>0</v>
      </c>
      <c r="L97" s="101">
        <v>0</v>
      </c>
      <c r="M97" s="101">
        <v>0</v>
      </c>
      <c r="N97" s="101">
        <v>1</v>
      </c>
      <c r="O97" s="101">
        <v>1</v>
      </c>
      <c r="P97" s="101">
        <v>1</v>
      </c>
      <c r="Q97" s="101">
        <v>1</v>
      </c>
      <c r="R97" s="101">
        <v>1</v>
      </c>
      <c r="S97" s="101">
        <v>1</v>
      </c>
      <c r="T97" s="101">
        <v>1</v>
      </c>
      <c r="U97" s="101">
        <v>1</v>
      </c>
      <c r="V97" s="101">
        <v>0</v>
      </c>
      <c r="W97" s="101">
        <v>0</v>
      </c>
      <c r="X97" s="101">
        <v>0</v>
      </c>
      <c r="Y97" s="101">
        <v>0</v>
      </c>
      <c r="Z97" s="101">
        <v>0</v>
      </c>
      <c r="AA97" s="101">
        <v>0</v>
      </c>
      <c r="AB97" s="101">
        <v>0</v>
      </c>
      <c r="AC97" s="230"/>
    </row>
    <row r="115" spans="2:30" ht="18.75">
      <c r="B115" s="198" t="s">
        <v>297</v>
      </c>
      <c r="C115" s="198"/>
      <c r="D115" s="198"/>
      <c r="E115" s="198"/>
      <c r="F115" s="198"/>
      <c r="G115" s="198"/>
      <c r="H115" s="198"/>
      <c r="I115" s="198"/>
      <c r="J115" s="198"/>
      <c r="K115" s="198"/>
      <c r="L115" s="198"/>
      <c r="M115" s="198"/>
      <c r="N115" s="198"/>
      <c r="O115" s="198"/>
      <c r="P115" s="198"/>
      <c r="Q115" s="198"/>
      <c r="R115" s="198"/>
      <c r="S115" s="198"/>
      <c r="T115" s="198"/>
      <c r="U115" s="198"/>
      <c r="V115" s="198"/>
      <c r="W115" s="198"/>
      <c r="X115" s="198"/>
      <c r="Y115" s="198"/>
      <c r="Z115" s="198"/>
      <c r="AA115" s="198"/>
      <c r="AB115" s="198"/>
      <c r="AC115" s="127" t="s">
        <v>8</v>
      </c>
      <c r="AD115" s="127"/>
    </row>
    <row r="116" spans="2:30" s="10" customFormat="1" ht="5.0999999999999996" customHeight="1">
      <c r="B116" s="11"/>
      <c r="C116" s="11"/>
      <c r="D116" s="11"/>
      <c r="E116" s="11"/>
      <c r="F116" s="11"/>
      <c r="G116" s="12"/>
    </row>
    <row r="117" spans="2:30">
      <c r="B117" s="132"/>
      <c r="C117" s="17" t="s">
        <v>227</v>
      </c>
      <c r="D117" s="17" t="s">
        <v>268</v>
      </c>
      <c r="E117" s="17" t="s">
        <v>269</v>
      </c>
      <c r="F117" s="17" t="s">
        <v>270</v>
      </c>
      <c r="G117" s="17" t="s">
        <v>271</v>
      </c>
      <c r="H117" s="17" t="s">
        <v>272</v>
      </c>
      <c r="I117" s="17" t="s">
        <v>273</v>
      </c>
      <c r="J117" s="17" t="s">
        <v>274</v>
      </c>
      <c r="K117" s="17" t="s">
        <v>275</v>
      </c>
      <c r="L117" s="17" t="s">
        <v>276</v>
      </c>
      <c r="M117" s="17" t="s">
        <v>277</v>
      </c>
      <c r="N117" s="17" t="s">
        <v>278</v>
      </c>
      <c r="O117" s="17" t="s">
        <v>279</v>
      </c>
      <c r="P117" s="17" t="s">
        <v>280</v>
      </c>
      <c r="Q117" s="17" t="s">
        <v>281</v>
      </c>
      <c r="R117" s="17" t="s">
        <v>282</v>
      </c>
      <c r="S117" s="17" t="s">
        <v>283</v>
      </c>
      <c r="T117" s="17" t="s">
        <v>284</v>
      </c>
      <c r="U117" s="17" t="s">
        <v>285</v>
      </c>
      <c r="V117" s="17" t="s">
        <v>286</v>
      </c>
      <c r="W117" s="17" t="s">
        <v>287</v>
      </c>
      <c r="X117" s="17" t="s">
        <v>288</v>
      </c>
      <c r="Y117" s="17" t="s">
        <v>289</v>
      </c>
      <c r="Z117" s="17" t="s">
        <v>290</v>
      </c>
      <c r="AA117" s="17" t="s">
        <v>291</v>
      </c>
      <c r="AB117" s="154">
        <v>0</v>
      </c>
    </row>
    <row r="118" spans="2:30" ht="15.75" customHeight="1">
      <c r="B118" s="226" t="str">
        <f>$B$115&amp;" - "&amp;C118</f>
        <v>Domestic Hot Water - Kitchen</v>
      </c>
      <c r="C118" s="227" t="s">
        <v>478</v>
      </c>
      <c r="D118" s="16" t="s">
        <v>292</v>
      </c>
      <c r="E118" s="101">
        <v>0.2</v>
      </c>
      <c r="F118" s="101">
        <v>0.15</v>
      </c>
      <c r="G118" s="101">
        <v>0.15</v>
      </c>
      <c r="H118" s="101">
        <v>0.15</v>
      </c>
      <c r="I118" s="101">
        <v>0.2</v>
      </c>
      <c r="J118" s="101">
        <v>0.25</v>
      </c>
      <c r="K118" s="101">
        <v>0.5</v>
      </c>
      <c r="L118" s="101">
        <v>0.6</v>
      </c>
      <c r="M118" s="101">
        <v>0.55000000000000004</v>
      </c>
      <c r="N118" s="101">
        <v>0.45</v>
      </c>
      <c r="O118" s="101">
        <v>0.4</v>
      </c>
      <c r="P118" s="101">
        <v>0.45</v>
      </c>
      <c r="Q118" s="101">
        <v>0.4</v>
      </c>
      <c r="R118" s="101">
        <v>0.35</v>
      </c>
      <c r="S118" s="101">
        <v>0.3</v>
      </c>
      <c r="T118" s="101">
        <v>0.3</v>
      </c>
      <c r="U118" s="101">
        <v>0.3</v>
      </c>
      <c r="V118" s="101">
        <v>0.4</v>
      </c>
      <c r="W118" s="101">
        <v>0.55000000000000004</v>
      </c>
      <c r="X118" s="101">
        <v>0.6</v>
      </c>
      <c r="Y118" s="101">
        <v>0.5</v>
      </c>
      <c r="Z118" s="101">
        <v>0.55000000000000004</v>
      </c>
      <c r="AA118" s="101">
        <v>0.45</v>
      </c>
      <c r="AB118" s="101">
        <v>0.25</v>
      </c>
      <c r="AC118" s="228" t="s">
        <v>458</v>
      </c>
    </row>
    <row r="119" spans="2:30">
      <c r="B119" s="226"/>
      <c r="C119" s="227"/>
      <c r="D119" s="16" t="s">
        <v>293</v>
      </c>
      <c r="E119" s="101">
        <v>0.2</v>
      </c>
      <c r="F119" s="101">
        <v>0.15</v>
      </c>
      <c r="G119" s="101">
        <v>0.15</v>
      </c>
      <c r="H119" s="101">
        <v>0.15</v>
      </c>
      <c r="I119" s="101">
        <v>0.2</v>
      </c>
      <c r="J119" s="101">
        <v>0.25</v>
      </c>
      <c r="K119" s="101">
        <v>0.4</v>
      </c>
      <c r="L119" s="101">
        <v>0.5</v>
      </c>
      <c r="M119" s="101">
        <v>0.5</v>
      </c>
      <c r="N119" s="101">
        <v>0.5</v>
      </c>
      <c r="O119" s="101">
        <v>0.45</v>
      </c>
      <c r="P119" s="101">
        <v>0.5</v>
      </c>
      <c r="Q119" s="101">
        <v>0.5</v>
      </c>
      <c r="R119" s="101">
        <v>0.45</v>
      </c>
      <c r="S119" s="101">
        <v>0.4</v>
      </c>
      <c r="T119" s="101">
        <v>0.4</v>
      </c>
      <c r="U119" s="101">
        <v>0.35</v>
      </c>
      <c r="V119" s="101">
        <v>0.4</v>
      </c>
      <c r="W119" s="101">
        <v>0.55000000000000004</v>
      </c>
      <c r="X119" s="101">
        <v>0.55000000000000004</v>
      </c>
      <c r="Y119" s="101">
        <v>0.5</v>
      </c>
      <c r="Z119" s="101">
        <v>0.55000000000000004</v>
      </c>
      <c r="AA119" s="101">
        <v>0.4</v>
      </c>
      <c r="AB119" s="101">
        <v>0.3</v>
      </c>
      <c r="AC119" s="229"/>
    </row>
    <row r="120" spans="2:30">
      <c r="B120" s="226"/>
      <c r="C120" s="227"/>
      <c r="D120" s="16" t="s">
        <v>294</v>
      </c>
      <c r="E120" s="101">
        <v>0.25</v>
      </c>
      <c r="F120" s="101">
        <v>0.2</v>
      </c>
      <c r="G120" s="101">
        <v>0.2</v>
      </c>
      <c r="H120" s="101">
        <v>0.2</v>
      </c>
      <c r="I120" s="101">
        <v>0.2</v>
      </c>
      <c r="J120" s="101">
        <v>0.3</v>
      </c>
      <c r="K120" s="101">
        <v>0.5</v>
      </c>
      <c r="L120" s="101">
        <v>0.5</v>
      </c>
      <c r="M120" s="101">
        <v>0.5</v>
      </c>
      <c r="N120" s="101">
        <v>0.55000000000000004</v>
      </c>
      <c r="O120" s="101">
        <v>0.5</v>
      </c>
      <c r="P120" s="101">
        <v>0.5</v>
      </c>
      <c r="Q120" s="101">
        <v>0.4</v>
      </c>
      <c r="R120" s="101">
        <v>0.4</v>
      </c>
      <c r="S120" s="101">
        <v>0.3</v>
      </c>
      <c r="T120" s="101">
        <v>0.3</v>
      </c>
      <c r="U120" s="101">
        <v>0.3</v>
      </c>
      <c r="V120" s="101">
        <v>0.4</v>
      </c>
      <c r="W120" s="101">
        <v>0.5</v>
      </c>
      <c r="X120" s="101">
        <v>0.5</v>
      </c>
      <c r="Y120" s="101">
        <v>0.4</v>
      </c>
      <c r="Z120" s="101">
        <v>0.5</v>
      </c>
      <c r="AA120" s="101">
        <v>0.4</v>
      </c>
      <c r="AB120" s="101">
        <v>0.2</v>
      </c>
      <c r="AC120" s="230"/>
    </row>
    <row r="121" spans="2:30">
      <c r="B121" s="226" t="str">
        <f>$B$115&amp;" - "&amp;C121</f>
        <v>Domestic Hot Water - Guest Room</v>
      </c>
      <c r="C121" s="227" t="s">
        <v>474</v>
      </c>
      <c r="D121" s="16" t="s">
        <v>292</v>
      </c>
      <c r="E121" s="101">
        <v>0.2</v>
      </c>
      <c r="F121" s="101">
        <v>0.15</v>
      </c>
      <c r="G121" s="101">
        <v>0.15</v>
      </c>
      <c r="H121" s="101">
        <v>0.15</v>
      </c>
      <c r="I121" s="101">
        <v>0.2</v>
      </c>
      <c r="J121" s="101">
        <v>0.35</v>
      </c>
      <c r="K121" s="101">
        <v>0.6</v>
      </c>
      <c r="L121" s="101">
        <v>0.8</v>
      </c>
      <c r="M121" s="101">
        <v>0.55000000000000004</v>
      </c>
      <c r="N121" s="101">
        <v>0.4</v>
      </c>
      <c r="O121" s="101">
        <v>0.3</v>
      </c>
      <c r="P121" s="101">
        <v>0.2</v>
      </c>
      <c r="Q121" s="101">
        <v>0.2</v>
      </c>
      <c r="R121" s="101">
        <v>0.2</v>
      </c>
      <c r="S121" s="101">
        <v>0.2</v>
      </c>
      <c r="T121" s="101">
        <v>0.2</v>
      </c>
      <c r="U121" s="101">
        <v>0.2</v>
      </c>
      <c r="V121" s="101">
        <v>0.3</v>
      </c>
      <c r="W121" s="101">
        <v>0.55000000000000004</v>
      </c>
      <c r="X121" s="101">
        <v>0.4</v>
      </c>
      <c r="Y121" s="101">
        <v>0.4</v>
      </c>
      <c r="Z121" s="101">
        <v>0.6</v>
      </c>
      <c r="AA121" s="101">
        <v>0.45</v>
      </c>
      <c r="AB121" s="101">
        <v>0.25</v>
      </c>
      <c r="AC121" s="228"/>
    </row>
    <row r="122" spans="2:30">
      <c r="B122" s="226"/>
      <c r="C122" s="227"/>
      <c r="D122" s="16" t="s">
        <v>293</v>
      </c>
      <c r="E122" s="101">
        <v>0.2</v>
      </c>
      <c r="F122" s="101">
        <v>0.15</v>
      </c>
      <c r="G122" s="101">
        <v>0.15</v>
      </c>
      <c r="H122" s="101">
        <v>0.15</v>
      </c>
      <c r="I122" s="101">
        <v>0.2</v>
      </c>
      <c r="J122" s="101">
        <v>0.25</v>
      </c>
      <c r="K122" s="101">
        <v>0.35</v>
      </c>
      <c r="L122" s="101">
        <v>0.6</v>
      </c>
      <c r="M122" s="101">
        <v>0.8</v>
      </c>
      <c r="N122" s="101">
        <v>0.55000000000000004</v>
      </c>
      <c r="O122" s="101">
        <v>0.4</v>
      </c>
      <c r="P122" s="101">
        <v>0.3</v>
      </c>
      <c r="Q122" s="101">
        <v>0.2</v>
      </c>
      <c r="R122" s="101">
        <v>0.2</v>
      </c>
      <c r="S122" s="101">
        <v>0.2</v>
      </c>
      <c r="T122" s="101">
        <v>0.2</v>
      </c>
      <c r="U122" s="101">
        <v>0.2</v>
      </c>
      <c r="V122" s="101">
        <v>0.25</v>
      </c>
      <c r="W122" s="101">
        <v>0.3</v>
      </c>
      <c r="X122" s="101">
        <v>0.4</v>
      </c>
      <c r="Y122" s="101">
        <v>0.4</v>
      </c>
      <c r="Z122" s="101">
        <v>0.4</v>
      </c>
      <c r="AA122" s="101">
        <v>0.6</v>
      </c>
      <c r="AB122" s="101">
        <v>0.35</v>
      </c>
      <c r="AC122" s="229"/>
    </row>
    <row r="123" spans="2:30">
      <c r="B123" s="226"/>
      <c r="C123" s="227"/>
      <c r="D123" s="16" t="s">
        <v>294</v>
      </c>
      <c r="E123" s="101">
        <v>0.2</v>
      </c>
      <c r="F123" s="101">
        <v>0.15</v>
      </c>
      <c r="G123" s="101">
        <v>0.15</v>
      </c>
      <c r="H123" s="101">
        <v>0.15</v>
      </c>
      <c r="I123" s="101">
        <v>0.2</v>
      </c>
      <c r="J123" s="101">
        <v>0.25</v>
      </c>
      <c r="K123" s="101">
        <v>0.35</v>
      </c>
      <c r="L123" s="101">
        <v>0.6</v>
      </c>
      <c r="M123" s="101">
        <v>0.8</v>
      </c>
      <c r="N123" s="101">
        <v>0.55000000000000004</v>
      </c>
      <c r="O123" s="101">
        <v>0.4</v>
      </c>
      <c r="P123" s="101">
        <v>0.3</v>
      </c>
      <c r="Q123" s="101">
        <v>0.2</v>
      </c>
      <c r="R123" s="101">
        <v>0.2</v>
      </c>
      <c r="S123" s="101">
        <v>0.2</v>
      </c>
      <c r="T123" s="101">
        <v>0.2</v>
      </c>
      <c r="U123" s="101">
        <v>0.2</v>
      </c>
      <c r="V123" s="101">
        <v>0.25</v>
      </c>
      <c r="W123" s="101">
        <v>0.3</v>
      </c>
      <c r="X123" s="101">
        <v>0.4</v>
      </c>
      <c r="Y123" s="101">
        <v>0.4</v>
      </c>
      <c r="Z123" s="101">
        <v>0.4</v>
      </c>
      <c r="AA123" s="101">
        <v>0.6</v>
      </c>
      <c r="AB123" s="101">
        <v>0.35</v>
      </c>
      <c r="AC123" s="230"/>
    </row>
    <row r="124" spans="2:30">
      <c r="B124" s="226" t="str">
        <f>$B$115&amp;" - "&amp;C124</f>
        <v>Domestic Hot Water - Laundry</v>
      </c>
      <c r="C124" s="227" t="s">
        <v>472</v>
      </c>
      <c r="D124" s="16" t="s">
        <v>292</v>
      </c>
      <c r="E124" s="101">
        <v>0</v>
      </c>
      <c r="F124" s="101">
        <v>0</v>
      </c>
      <c r="G124" s="101">
        <v>0</v>
      </c>
      <c r="H124" s="101">
        <v>0</v>
      </c>
      <c r="I124" s="101">
        <v>0</v>
      </c>
      <c r="J124" s="101">
        <v>0</v>
      </c>
      <c r="K124" s="101">
        <v>0</v>
      </c>
      <c r="L124" s="101">
        <v>1</v>
      </c>
      <c r="M124" s="101">
        <v>1</v>
      </c>
      <c r="N124" s="101">
        <v>1</v>
      </c>
      <c r="O124" s="101">
        <v>1</v>
      </c>
      <c r="P124" s="101">
        <v>1</v>
      </c>
      <c r="Q124" s="101">
        <v>1</v>
      </c>
      <c r="R124" s="101">
        <v>1</v>
      </c>
      <c r="S124" s="101">
        <v>1</v>
      </c>
      <c r="T124" s="101">
        <v>0</v>
      </c>
      <c r="U124" s="101">
        <v>0</v>
      </c>
      <c r="V124" s="101">
        <v>0</v>
      </c>
      <c r="W124" s="101">
        <v>0</v>
      </c>
      <c r="X124" s="101">
        <v>0</v>
      </c>
      <c r="Y124" s="101">
        <v>0</v>
      </c>
      <c r="Z124" s="101">
        <v>0</v>
      </c>
      <c r="AA124" s="101">
        <v>0</v>
      </c>
      <c r="AB124" s="101"/>
      <c r="AC124" s="228"/>
    </row>
    <row r="125" spans="2:30">
      <c r="B125" s="226"/>
      <c r="C125" s="227"/>
      <c r="D125" s="16" t="s">
        <v>293</v>
      </c>
      <c r="E125" s="101">
        <v>0</v>
      </c>
      <c r="F125" s="101">
        <v>0</v>
      </c>
      <c r="G125" s="101">
        <v>0</v>
      </c>
      <c r="H125" s="101">
        <v>0</v>
      </c>
      <c r="I125" s="101">
        <v>0</v>
      </c>
      <c r="J125" s="101">
        <v>0</v>
      </c>
      <c r="K125" s="101">
        <v>0</v>
      </c>
      <c r="L125" s="101">
        <v>1</v>
      </c>
      <c r="M125" s="101">
        <v>1</v>
      </c>
      <c r="N125" s="101">
        <v>1</v>
      </c>
      <c r="O125" s="101">
        <v>1</v>
      </c>
      <c r="P125" s="101">
        <v>1</v>
      </c>
      <c r="Q125" s="101">
        <v>1</v>
      </c>
      <c r="R125" s="101">
        <v>1</v>
      </c>
      <c r="S125" s="101">
        <v>1</v>
      </c>
      <c r="T125" s="101">
        <v>0</v>
      </c>
      <c r="U125" s="101">
        <v>0</v>
      </c>
      <c r="V125" s="101">
        <v>0</v>
      </c>
      <c r="W125" s="101">
        <v>0</v>
      </c>
      <c r="X125" s="101">
        <v>0</v>
      </c>
      <c r="Y125" s="101">
        <v>0</v>
      </c>
      <c r="Z125" s="101">
        <v>0</v>
      </c>
      <c r="AA125" s="101">
        <v>0</v>
      </c>
      <c r="AB125" s="101"/>
      <c r="AC125" s="229"/>
    </row>
    <row r="126" spans="2:30">
      <c r="B126" s="226"/>
      <c r="C126" s="227"/>
      <c r="D126" s="16" t="s">
        <v>294</v>
      </c>
      <c r="E126" s="101">
        <v>0</v>
      </c>
      <c r="F126" s="101">
        <v>0</v>
      </c>
      <c r="G126" s="101">
        <v>0</v>
      </c>
      <c r="H126" s="101">
        <v>0</v>
      </c>
      <c r="I126" s="101">
        <v>0</v>
      </c>
      <c r="J126" s="101">
        <v>0</v>
      </c>
      <c r="K126" s="101">
        <v>0</v>
      </c>
      <c r="L126" s="101">
        <v>1</v>
      </c>
      <c r="M126" s="101">
        <v>1</v>
      </c>
      <c r="N126" s="101">
        <v>1</v>
      </c>
      <c r="O126" s="101">
        <v>1</v>
      </c>
      <c r="P126" s="101">
        <v>1</v>
      </c>
      <c r="Q126" s="101">
        <v>1</v>
      </c>
      <c r="R126" s="101">
        <v>1</v>
      </c>
      <c r="S126" s="101">
        <v>1</v>
      </c>
      <c r="T126" s="101">
        <v>0</v>
      </c>
      <c r="U126" s="101">
        <v>0</v>
      </c>
      <c r="V126" s="101">
        <v>0</v>
      </c>
      <c r="W126" s="101">
        <v>0</v>
      </c>
      <c r="X126" s="101">
        <v>0</v>
      </c>
      <c r="Y126" s="101">
        <v>0</v>
      </c>
      <c r="Z126" s="101">
        <v>0</v>
      </c>
      <c r="AA126" s="101">
        <v>0</v>
      </c>
      <c r="AB126" s="101"/>
      <c r="AC126" s="230"/>
    </row>
    <row r="127" spans="2:30">
      <c r="B127" s="226" t="str">
        <f>$B$115&amp;" - "&amp;C127</f>
        <v xml:space="preserve">Domestic Hot Water - </v>
      </c>
      <c r="C127" s="227"/>
      <c r="D127" s="16" t="s">
        <v>292</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28"/>
    </row>
    <row r="128" spans="2:30">
      <c r="B128" s="226"/>
      <c r="C128" s="227"/>
      <c r="D128" s="16" t="s">
        <v>293</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29"/>
    </row>
    <row r="129" spans="2:29">
      <c r="B129" s="226"/>
      <c r="C129" s="227"/>
      <c r="D129" s="16" t="s">
        <v>294</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30"/>
    </row>
    <row r="130" spans="2:29">
      <c r="B130" s="226" t="str">
        <f>$B$115&amp;" - "&amp;C130</f>
        <v xml:space="preserve">Domestic Hot Water - </v>
      </c>
      <c r="C130" s="227"/>
      <c r="D130" s="16" t="s">
        <v>292</v>
      </c>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228"/>
    </row>
    <row r="131" spans="2:29">
      <c r="B131" s="226"/>
      <c r="C131" s="227"/>
      <c r="D131" s="16" t="s">
        <v>293</v>
      </c>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229"/>
    </row>
    <row r="132" spans="2:29">
      <c r="B132" s="226"/>
      <c r="C132" s="227"/>
      <c r="D132" s="16" t="s">
        <v>294</v>
      </c>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230"/>
    </row>
    <row r="150" spans="2:30" ht="18.75">
      <c r="B150" s="198" t="s">
        <v>98</v>
      </c>
      <c r="C150" s="198"/>
      <c r="D150" s="198"/>
      <c r="E150" s="198"/>
      <c r="F150" s="198"/>
      <c r="G150" s="198"/>
      <c r="H150" s="198"/>
      <c r="I150" s="198"/>
      <c r="J150" s="198"/>
      <c r="K150" s="198"/>
      <c r="L150" s="198"/>
      <c r="M150" s="198"/>
      <c r="N150" s="198"/>
      <c r="O150" s="198"/>
      <c r="P150" s="198"/>
      <c r="Q150" s="198"/>
      <c r="R150" s="198"/>
      <c r="S150" s="198"/>
      <c r="T150" s="198"/>
      <c r="U150" s="198"/>
      <c r="V150" s="198"/>
      <c r="W150" s="198"/>
      <c r="X150" s="198"/>
      <c r="Y150" s="198"/>
      <c r="Z150" s="198"/>
      <c r="AA150" s="198"/>
      <c r="AB150" s="198"/>
      <c r="AC150" s="127" t="s">
        <v>8</v>
      </c>
      <c r="AD150" s="127"/>
    </row>
    <row r="151" spans="2:30" s="10" customFormat="1" ht="5.0999999999999996" customHeight="1">
      <c r="B151" s="11"/>
      <c r="C151" s="11"/>
      <c r="D151" s="11"/>
      <c r="E151" s="11"/>
      <c r="F151" s="11"/>
      <c r="G151" s="12"/>
    </row>
    <row r="152" spans="2:30">
      <c r="B152" s="132"/>
      <c r="C152" s="17" t="s">
        <v>227</v>
      </c>
      <c r="D152" s="17" t="s">
        <v>268</v>
      </c>
      <c r="E152" s="17" t="s">
        <v>269</v>
      </c>
      <c r="F152" s="17" t="s">
        <v>270</v>
      </c>
      <c r="G152" s="17" t="s">
        <v>271</v>
      </c>
      <c r="H152" s="17" t="s">
        <v>272</v>
      </c>
      <c r="I152" s="17" t="s">
        <v>273</v>
      </c>
      <c r="J152" s="17" t="s">
        <v>274</v>
      </c>
      <c r="K152" s="17" t="s">
        <v>275</v>
      </c>
      <c r="L152" s="17" t="s">
        <v>276</v>
      </c>
      <c r="M152" s="17" t="s">
        <v>277</v>
      </c>
      <c r="N152" s="17" t="s">
        <v>278</v>
      </c>
      <c r="O152" s="17" t="s">
        <v>279</v>
      </c>
      <c r="P152" s="17" t="s">
        <v>280</v>
      </c>
      <c r="Q152" s="17" t="s">
        <v>281</v>
      </c>
      <c r="R152" s="17" t="s">
        <v>282</v>
      </c>
      <c r="S152" s="17" t="s">
        <v>283</v>
      </c>
      <c r="T152" s="17" t="s">
        <v>284</v>
      </c>
      <c r="U152" s="17" t="s">
        <v>285</v>
      </c>
      <c r="V152" s="17" t="s">
        <v>286</v>
      </c>
      <c r="W152" s="17" t="s">
        <v>287</v>
      </c>
      <c r="X152" s="17" t="s">
        <v>288</v>
      </c>
      <c r="Y152" s="17" t="s">
        <v>289</v>
      </c>
      <c r="Z152" s="17" t="s">
        <v>290</v>
      </c>
      <c r="AA152" s="17" t="s">
        <v>291</v>
      </c>
      <c r="AB152" s="154">
        <v>0</v>
      </c>
    </row>
    <row r="153" spans="2:30" ht="15.75" customHeight="1">
      <c r="B153" s="226" t="str">
        <f>$B$150&amp;" - "&amp;C153</f>
        <v>Process Loads - Elevators</v>
      </c>
      <c r="C153" s="227" t="s">
        <v>480</v>
      </c>
      <c r="D153" s="16" t="s">
        <v>292</v>
      </c>
      <c r="E153" s="101">
        <v>0.05</v>
      </c>
      <c r="F153" s="101">
        <v>0.05</v>
      </c>
      <c r="G153" s="101">
        <v>0.05</v>
      </c>
      <c r="H153" s="101">
        <v>0.05</v>
      </c>
      <c r="I153" s="101">
        <v>0.1</v>
      </c>
      <c r="J153" s="101">
        <v>0.2</v>
      </c>
      <c r="K153" s="101">
        <v>0.4</v>
      </c>
      <c r="L153" s="101">
        <v>0.5</v>
      </c>
      <c r="M153" s="101">
        <v>0.5</v>
      </c>
      <c r="N153" s="101">
        <v>0.35</v>
      </c>
      <c r="O153" s="101">
        <v>0.15</v>
      </c>
      <c r="P153" s="101">
        <v>0.15</v>
      </c>
      <c r="Q153" s="101">
        <v>0.15</v>
      </c>
      <c r="R153" s="101">
        <v>0.15</v>
      </c>
      <c r="S153" s="101">
        <v>0.15</v>
      </c>
      <c r="T153" s="101">
        <v>0.15</v>
      </c>
      <c r="U153" s="101">
        <v>0.35</v>
      </c>
      <c r="V153" s="101">
        <v>0.5</v>
      </c>
      <c r="W153" s="101">
        <v>0.5</v>
      </c>
      <c r="X153" s="101">
        <v>0.4</v>
      </c>
      <c r="Y153" s="101">
        <v>0.4</v>
      </c>
      <c r="Z153" s="101">
        <v>0.3</v>
      </c>
      <c r="AA153" s="101">
        <v>0.2</v>
      </c>
      <c r="AB153" s="101">
        <v>0.1</v>
      </c>
      <c r="AC153" s="228" t="s">
        <v>458</v>
      </c>
    </row>
    <row r="154" spans="2:30">
      <c r="B154" s="226"/>
      <c r="C154" s="227"/>
      <c r="D154" s="16" t="s">
        <v>293</v>
      </c>
      <c r="E154" s="101">
        <v>0.05</v>
      </c>
      <c r="F154" s="101">
        <v>0.05</v>
      </c>
      <c r="G154" s="101">
        <v>0.05</v>
      </c>
      <c r="H154" s="101">
        <v>0.05</v>
      </c>
      <c r="I154" s="101">
        <v>0.1</v>
      </c>
      <c r="J154" s="101">
        <v>0.2</v>
      </c>
      <c r="K154" s="101">
        <v>0.4</v>
      </c>
      <c r="L154" s="101">
        <v>0.5</v>
      </c>
      <c r="M154" s="101">
        <v>0.5</v>
      </c>
      <c r="N154" s="101">
        <v>0.35</v>
      </c>
      <c r="O154" s="101">
        <v>0.15</v>
      </c>
      <c r="P154" s="101">
        <v>0.15</v>
      </c>
      <c r="Q154" s="101">
        <v>0.15</v>
      </c>
      <c r="R154" s="101">
        <v>0.15</v>
      </c>
      <c r="S154" s="101">
        <v>0.15</v>
      </c>
      <c r="T154" s="101">
        <v>0.15</v>
      </c>
      <c r="U154" s="101">
        <v>0.35</v>
      </c>
      <c r="V154" s="101">
        <v>0.5</v>
      </c>
      <c r="W154" s="101">
        <v>0.5</v>
      </c>
      <c r="X154" s="101">
        <v>0.4</v>
      </c>
      <c r="Y154" s="101">
        <v>0.4</v>
      </c>
      <c r="Z154" s="101">
        <v>0.3</v>
      </c>
      <c r="AA154" s="101">
        <v>0.2</v>
      </c>
      <c r="AB154" s="101">
        <v>0.1</v>
      </c>
      <c r="AC154" s="229"/>
    </row>
    <row r="155" spans="2:30">
      <c r="B155" s="226"/>
      <c r="C155" s="227"/>
      <c r="D155" s="16" t="s">
        <v>294</v>
      </c>
      <c r="E155" s="101">
        <v>0.05</v>
      </c>
      <c r="F155" s="101">
        <v>0.05</v>
      </c>
      <c r="G155" s="101">
        <v>0.05</v>
      </c>
      <c r="H155" s="101">
        <v>0.05</v>
      </c>
      <c r="I155" s="101">
        <v>0.1</v>
      </c>
      <c r="J155" s="101">
        <v>0.2</v>
      </c>
      <c r="K155" s="101">
        <v>0.4</v>
      </c>
      <c r="L155" s="101">
        <v>0.5</v>
      </c>
      <c r="M155" s="101">
        <v>0.5</v>
      </c>
      <c r="N155" s="101">
        <v>0.35</v>
      </c>
      <c r="O155" s="101">
        <v>0.15</v>
      </c>
      <c r="P155" s="101">
        <v>0.15</v>
      </c>
      <c r="Q155" s="101">
        <v>0.15</v>
      </c>
      <c r="R155" s="101">
        <v>0.15</v>
      </c>
      <c r="S155" s="101">
        <v>0.15</v>
      </c>
      <c r="T155" s="101">
        <v>0.15</v>
      </c>
      <c r="U155" s="101">
        <v>0.35</v>
      </c>
      <c r="V155" s="101">
        <v>0.5</v>
      </c>
      <c r="W155" s="101">
        <v>0.5</v>
      </c>
      <c r="X155" s="101">
        <v>0.4</v>
      </c>
      <c r="Y155" s="101">
        <v>0.4</v>
      </c>
      <c r="Z155" s="101">
        <v>0.3</v>
      </c>
      <c r="AA155" s="101">
        <v>0.2</v>
      </c>
      <c r="AB155" s="101">
        <v>0.1</v>
      </c>
      <c r="AC155" s="230"/>
    </row>
    <row r="156" spans="2:30">
      <c r="B156" s="226" t="str">
        <f>$B$150&amp;" - "&amp;C156</f>
        <v>Process Loads - Kitchen Exhaust</v>
      </c>
      <c r="C156" s="227" t="s">
        <v>517</v>
      </c>
      <c r="D156" s="16" t="s">
        <v>292</v>
      </c>
      <c r="E156" s="101">
        <v>0</v>
      </c>
      <c r="F156" s="101">
        <v>0</v>
      </c>
      <c r="G156" s="101">
        <v>0</v>
      </c>
      <c r="H156" s="101">
        <v>0</v>
      </c>
      <c r="I156" s="101">
        <v>0</v>
      </c>
      <c r="J156" s="101">
        <v>0</v>
      </c>
      <c r="K156" s="101">
        <v>0</v>
      </c>
      <c r="L156" s="101">
        <v>1</v>
      </c>
      <c r="M156" s="101">
        <v>1</v>
      </c>
      <c r="N156" s="101">
        <v>1</v>
      </c>
      <c r="O156" s="101">
        <v>1</v>
      </c>
      <c r="P156" s="101">
        <v>1</v>
      </c>
      <c r="Q156" s="101">
        <v>1</v>
      </c>
      <c r="R156" s="101">
        <v>1</v>
      </c>
      <c r="S156" s="101">
        <v>1</v>
      </c>
      <c r="T156" s="101">
        <v>1</v>
      </c>
      <c r="U156" s="101">
        <v>1</v>
      </c>
      <c r="V156" s="101">
        <v>1</v>
      </c>
      <c r="W156" s="101">
        <v>1</v>
      </c>
      <c r="X156" s="101">
        <v>1</v>
      </c>
      <c r="Y156" s="101">
        <v>1</v>
      </c>
      <c r="Z156" s="101">
        <v>1</v>
      </c>
      <c r="AA156" s="101">
        <v>1</v>
      </c>
      <c r="AB156" s="101">
        <v>1</v>
      </c>
      <c r="AC156" s="228"/>
    </row>
    <row r="157" spans="2:30">
      <c r="B157" s="226"/>
      <c r="C157" s="227"/>
      <c r="D157" s="16" t="s">
        <v>293</v>
      </c>
      <c r="E157" s="101">
        <v>0</v>
      </c>
      <c r="F157" s="101">
        <v>0</v>
      </c>
      <c r="G157" s="101">
        <v>0</v>
      </c>
      <c r="H157" s="101">
        <v>0</v>
      </c>
      <c r="I157" s="101">
        <v>0</v>
      </c>
      <c r="J157" s="101">
        <v>0</v>
      </c>
      <c r="K157" s="101">
        <v>0</v>
      </c>
      <c r="L157" s="101">
        <v>1</v>
      </c>
      <c r="M157" s="101">
        <v>1</v>
      </c>
      <c r="N157" s="101">
        <v>1</v>
      </c>
      <c r="O157" s="101">
        <v>1</v>
      </c>
      <c r="P157" s="101">
        <v>1</v>
      </c>
      <c r="Q157" s="101">
        <v>1</v>
      </c>
      <c r="R157" s="101">
        <v>1</v>
      </c>
      <c r="S157" s="101">
        <v>1</v>
      </c>
      <c r="T157" s="101">
        <v>1</v>
      </c>
      <c r="U157" s="101">
        <v>1</v>
      </c>
      <c r="V157" s="101">
        <v>1</v>
      </c>
      <c r="W157" s="101">
        <v>1</v>
      </c>
      <c r="X157" s="101">
        <v>1</v>
      </c>
      <c r="Y157" s="101">
        <v>1</v>
      </c>
      <c r="Z157" s="101">
        <v>1</v>
      </c>
      <c r="AA157" s="101">
        <v>1</v>
      </c>
      <c r="AB157" s="101">
        <v>1</v>
      </c>
      <c r="AC157" s="229"/>
    </row>
    <row r="158" spans="2:30">
      <c r="B158" s="226"/>
      <c r="C158" s="227"/>
      <c r="D158" s="16" t="s">
        <v>294</v>
      </c>
      <c r="E158" s="101">
        <v>0</v>
      </c>
      <c r="F158" s="101">
        <v>0</v>
      </c>
      <c r="G158" s="101">
        <v>0</v>
      </c>
      <c r="H158" s="101">
        <v>0</v>
      </c>
      <c r="I158" s="101">
        <v>0</v>
      </c>
      <c r="J158" s="101">
        <v>0</v>
      </c>
      <c r="K158" s="101">
        <v>0</v>
      </c>
      <c r="L158" s="101">
        <v>1</v>
      </c>
      <c r="M158" s="101">
        <v>1</v>
      </c>
      <c r="N158" s="101">
        <v>1</v>
      </c>
      <c r="O158" s="101">
        <v>1</v>
      </c>
      <c r="P158" s="101">
        <v>1</v>
      </c>
      <c r="Q158" s="101">
        <v>1</v>
      </c>
      <c r="R158" s="101">
        <v>1</v>
      </c>
      <c r="S158" s="101">
        <v>1</v>
      </c>
      <c r="T158" s="101">
        <v>1</v>
      </c>
      <c r="U158" s="101">
        <v>1</v>
      </c>
      <c r="V158" s="101">
        <v>1</v>
      </c>
      <c r="W158" s="101">
        <v>1</v>
      </c>
      <c r="X158" s="101">
        <v>1</v>
      </c>
      <c r="Y158" s="101">
        <v>1</v>
      </c>
      <c r="Z158" s="101">
        <v>1</v>
      </c>
      <c r="AA158" s="101">
        <v>1</v>
      </c>
      <c r="AB158" s="101">
        <v>1</v>
      </c>
      <c r="AC158" s="230"/>
    </row>
    <row r="159" spans="2:30">
      <c r="B159" s="226" t="str">
        <f>$B$150&amp;" - "&amp;C159</f>
        <v xml:space="preserve">Process Loads - </v>
      </c>
      <c r="C159" s="227"/>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28"/>
    </row>
    <row r="160" spans="2:30">
      <c r="B160" s="226"/>
      <c r="C160" s="227"/>
      <c r="D160" s="16" t="s">
        <v>293</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29"/>
    </row>
    <row r="161" spans="2:29">
      <c r="B161" s="226"/>
      <c r="C161" s="227"/>
      <c r="D161" s="16" t="s">
        <v>294</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0"/>
    </row>
    <row r="162" spans="2:29">
      <c r="B162" s="226" t="str">
        <f>$B$150&amp;" - "&amp;C162</f>
        <v xml:space="preserve">Process Loads - </v>
      </c>
      <c r="C162" s="227"/>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28"/>
    </row>
    <row r="163" spans="2:29">
      <c r="B163" s="226"/>
      <c r="C163" s="227"/>
      <c r="D163" s="16" t="s">
        <v>293</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29"/>
    </row>
    <row r="164" spans="2:29">
      <c r="B164" s="226"/>
      <c r="C164" s="227"/>
      <c r="D164" s="16" t="s">
        <v>294</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0"/>
    </row>
    <row r="165" spans="2:29">
      <c r="B165" s="226" t="str">
        <f>$B$150&amp;" - "&amp;C165</f>
        <v xml:space="preserve">Process Loads - </v>
      </c>
      <c r="C165" s="227"/>
      <c r="D165" s="16" t="s">
        <v>292</v>
      </c>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228"/>
    </row>
    <row r="166" spans="2:29">
      <c r="B166" s="226"/>
      <c r="C166" s="227"/>
      <c r="D166" s="16" t="s">
        <v>293</v>
      </c>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229"/>
    </row>
    <row r="167" spans="2:29">
      <c r="B167" s="226"/>
      <c r="C167" s="227"/>
      <c r="D167" s="16" t="s">
        <v>294</v>
      </c>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230"/>
    </row>
  </sheetData>
  <mergeCells count="86">
    <mergeCell ref="B162:B164"/>
    <mergeCell ref="C162:C164"/>
    <mergeCell ref="AC162:AC164"/>
    <mergeCell ref="B165:B167"/>
    <mergeCell ref="C165:C167"/>
    <mergeCell ref="AC165:AC167"/>
    <mergeCell ref="B156:B158"/>
    <mergeCell ref="C156:C158"/>
    <mergeCell ref="AC156:AC158"/>
    <mergeCell ref="B159:B161"/>
    <mergeCell ref="C159:C161"/>
    <mergeCell ref="AC159:AC161"/>
    <mergeCell ref="B130:B132"/>
    <mergeCell ref="C130:C132"/>
    <mergeCell ref="AC130:AC132"/>
    <mergeCell ref="B150:AB150"/>
    <mergeCell ref="B153:B155"/>
    <mergeCell ref="C153:C155"/>
    <mergeCell ref="AC153:AC155"/>
    <mergeCell ref="B124:B126"/>
    <mergeCell ref="C124:C126"/>
    <mergeCell ref="AC124:AC126"/>
    <mergeCell ref="B127:B129"/>
    <mergeCell ref="C127:C129"/>
    <mergeCell ref="AC127:AC129"/>
    <mergeCell ref="B115:AB115"/>
    <mergeCell ref="B118:B120"/>
    <mergeCell ref="C118:C120"/>
    <mergeCell ref="AC118:AC120"/>
    <mergeCell ref="B121:B123"/>
    <mergeCell ref="C121:C123"/>
    <mergeCell ref="AC121:AC123"/>
    <mergeCell ref="B89:B91"/>
    <mergeCell ref="C89:C91"/>
    <mergeCell ref="AC89:AC91"/>
    <mergeCell ref="B92:B94"/>
    <mergeCell ref="C92:C94"/>
    <mergeCell ref="AC92:AC94"/>
    <mergeCell ref="B83:B85"/>
    <mergeCell ref="C83:C85"/>
    <mergeCell ref="AC83:AC85"/>
    <mergeCell ref="B86:B88"/>
    <mergeCell ref="C86:C88"/>
    <mergeCell ref="AC86:AC88"/>
    <mergeCell ref="B57:B59"/>
    <mergeCell ref="C57:C59"/>
    <mergeCell ref="AC57:AC59"/>
    <mergeCell ref="B77:AB77"/>
    <mergeCell ref="B80:B82"/>
    <mergeCell ref="C80:C82"/>
    <mergeCell ref="AC80:AC82"/>
    <mergeCell ref="B51:B53"/>
    <mergeCell ref="C51:C53"/>
    <mergeCell ref="AC51:AC53"/>
    <mergeCell ref="B54:B56"/>
    <mergeCell ref="C54:C56"/>
    <mergeCell ref="AC54:AC56"/>
    <mergeCell ref="B42:AB42"/>
    <mergeCell ref="B45:B47"/>
    <mergeCell ref="C45:C47"/>
    <mergeCell ref="AC45:AC47"/>
    <mergeCell ref="B48:B50"/>
    <mergeCell ref="C48:C50"/>
    <mergeCell ref="AC48:AC50"/>
    <mergeCell ref="B19:B21"/>
    <mergeCell ref="C19:C21"/>
    <mergeCell ref="AC19:AC21"/>
    <mergeCell ref="B22:B24"/>
    <mergeCell ref="C22:C24"/>
    <mergeCell ref="AC22:AC24"/>
    <mergeCell ref="B95:B97"/>
    <mergeCell ref="C95:C97"/>
    <mergeCell ref="AC95:AC97"/>
    <mergeCell ref="C2:J4"/>
    <mergeCell ref="AC2:AD2"/>
    <mergeCell ref="AC3:AD3"/>
    <mergeCell ref="B7:AB7"/>
    <mergeCell ref="B10:B12"/>
    <mergeCell ref="C10:C12"/>
    <mergeCell ref="AC10:AC12"/>
    <mergeCell ref="B13:B15"/>
    <mergeCell ref="C13:C15"/>
    <mergeCell ref="AC13:AC15"/>
    <mergeCell ref="B16:B18"/>
    <mergeCell ref="C16:C18"/>
    <mergeCell ref="AC16:AC18"/>
  </mergeCells>
  <conditionalFormatting sqref="C10:C12">
    <cfRule type="containsText" dxfId="118" priority="44" operator="containsText" text="Example:">
      <formula>NOT(ISERROR(SEARCH("Example:",C10)))</formula>
    </cfRule>
  </conditionalFormatting>
  <conditionalFormatting sqref="C16:C24">
    <cfRule type="containsText" dxfId="117" priority="43" operator="containsText" text="Example:">
      <formula>NOT(ISERROR(SEARCH("Example:",C16)))</formula>
    </cfRule>
  </conditionalFormatting>
  <conditionalFormatting sqref="C45:C47 C51:C59">
    <cfRule type="containsText" dxfId="116" priority="42" operator="containsText" text="Example:">
      <formula>NOT(ISERROR(SEARCH("Example:",C45)))</formula>
    </cfRule>
  </conditionalFormatting>
  <conditionalFormatting sqref="C80:C82 C86:C94">
    <cfRule type="containsText" dxfId="115" priority="41" operator="containsText" text="Example:">
      <formula>NOT(ISERROR(SEARCH("Example:",C80)))</formula>
    </cfRule>
  </conditionalFormatting>
  <conditionalFormatting sqref="AC16:AC18">
    <cfRule type="containsText" dxfId="114" priority="39" operator="containsText" text="Example">
      <formula>NOT(ISERROR(SEARCH("Example",AC16)))</formula>
    </cfRule>
  </conditionalFormatting>
  <conditionalFormatting sqref="AC19:AC21">
    <cfRule type="containsText" dxfId="113" priority="38" operator="containsText" text="Example">
      <formula>NOT(ISERROR(SEARCH("Example",AC19)))</formula>
    </cfRule>
  </conditionalFormatting>
  <conditionalFormatting sqref="AC22:AC24">
    <cfRule type="containsText" dxfId="112" priority="37" operator="containsText" text="Example">
      <formula>NOT(ISERROR(SEARCH("Example",AC22)))</formula>
    </cfRule>
  </conditionalFormatting>
  <conditionalFormatting sqref="AC51:AC53">
    <cfRule type="containsText" dxfId="111" priority="36" operator="containsText" text="Example">
      <formula>NOT(ISERROR(SEARCH("Example",AC51)))</formula>
    </cfRule>
  </conditionalFormatting>
  <conditionalFormatting sqref="AC54:AC56">
    <cfRule type="containsText" dxfId="110" priority="35" operator="containsText" text="Example">
      <formula>NOT(ISERROR(SEARCH("Example",AC54)))</formula>
    </cfRule>
  </conditionalFormatting>
  <conditionalFormatting sqref="AC57:AC59">
    <cfRule type="containsText" dxfId="109" priority="34" operator="containsText" text="Example">
      <formula>NOT(ISERROR(SEARCH("Example",AC57)))</formula>
    </cfRule>
  </conditionalFormatting>
  <conditionalFormatting sqref="C118:C120 C124:C132">
    <cfRule type="containsText" dxfId="108" priority="30" operator="containsText" text="Example:">
      <formula>NOT(ISERROR(SEARCH("Example:",C118)))</formula>
    </cfRule>
  </conditionalFormatting>
  <conditionalFormatting sqref="AC124:AC126">
    <cfRule type="containsText" dxfId="107" priority="29" operator="containsText" text="Example">
      <formula>NOT(ISERROR(SEARCH("Example",AC124)))</formula>
    </cfRule>
  </conditionalFormatting>
  <conditionalFormatting sqref="AC127:AC129">
    <cfRule type="containsText" dxfId="106" priority="28" operator="containsText" text="Example">
      <formula>NOT(ISERROR(SEARCH("Example",AC127)))</formula>
    </cfRule>
  </conditionalFormatting>
  <conditionalFormatting sqref="AC130:AC132">
    <cfRule type="containsText" dxfId="105" priority="27" operator="containsText" text="Example">
      <formula>NOT(ISERROR(SEARCH("Example",AC130)))</formula>
    </cfRule>
  </conditionalFormatting>
  <conditionalFormatting sqref="C153:C167">
    <cfRule type="containsText" dxfId="104" priority="26" operator="containsText" text="Example:">
      <formula>NOT(ISERROR(SEARCH("Example:",C153)))</formula>
    </cfRule>
  </conditionalFormatting>
  <conditionalFormatting sqref="AC156:AC158">
    <cfRule type="containsText" dxfId="103" priority="25" operator="containsText" text="Example">
      <formula>NOT(ISERROR(SEARCH("Example",AC156)))</formula>
    </cfRule>
  </conditionalFormatting>
  <conditionalFormatting sqref="AC159:AC161">
    <cfRule type="containsText" dxfId="102" priority="24" operator="containsText" text="Example">
      <formula>NOT(ISERROR(SEARCH("Example",AC159)))</formula>
    </cfRule>
  </conditionalFormatting>
  <conditionalFormatting sqref="AC162:AC164">
    <cfRule type="containsText" dxfId="101" priority="23" operator="containsText" text="Example">
      <formula>NOT(ISERROR(SEARCH("Example",AC162)))</formula>
    </cfRule>
  </conditionalFormatting>
  <conditionalFormatting sqref="AC165:AC167">
    <cfRule type="containsText" dxfId="100" priority="22" operator="containsText" text="Example">
      <formula>NOT(ISERROR(SEARCH("Example",AC165)))</formula>
    </cfRule>
  </conditionalFormatting>
  <conditionalFormatting sqref="C13:C15">
    <cfRule type="containsText" dxfId="99" priority="21" operator="containsText" text="Example:">
      <formula>NOT(ISERROR(SEARCH("Example:",C13)))</formula>
    </cfRule>
  </conditionalFormatting>
  <conditionalFormatting sqref="C48:C50">
    <cfRule type="containsText" dxfId="98" priority="19" operator="containsText" text="Example:">
      <formula>NOT(ISERROR(SEARCH("Example:",C48)))</formula>
    </cfRule>
  </conditionalFormatting>
  <conditionalFormatting sqref="C83:C85">
    <cfRule type="containsText" dxfId="97" priority="18" operator="containsText" text="Example:">
      <formula>NOT(ISERROR(SEARCH("Example:",C83)))</formula>
    </cfRule>
  </conditionalFormatting>
  <conditionalFormatting sqref="C121:C123">
    <cfRule type="containsText" dxfId="96" priority="17" operator="containsText" text="Example:">
      <formula>NOT(ISERROR(SEARCH("Example:",C121)))</formula>
    </cfRule>
  </conditionalFormatting>
  <conditionalFormatting sqref="AC121:AC123">
    <cfRule type="containsText" dxfId="95" priority="16" operator="containsText" text="Example">
      <formula>NOT(ISERROR(SEARCH("Example",AC121)))</formula>
    </cfRule>
  </conditionalFormatting>
  <conditionalFormatting sqref="AC48:AC50">
    <cfRule type="containsText" dxfId="94" priority="14" operator="containsText" text="Example">
      <formula>NOT(ISERROR(SEARCH("Example",AC48)))</formula>
    </cfRule>
  </conditionalFormatting>
  <conditionalFormatting sqref="AC10:AC12">
    <cfRule type="containsText" dxfId="93" priority="9" operator="containsText" text="Example">
      <formula>NOT(ISERROR(SEARCH("Example",AC10)))</formula>
    </cfRule>
  </conditionalFormatting>
  <conditionalFormatting sqref="AC45:AC47">
    <cfRule type="containsText" dxfId="92" priority="8" operator="containsText" text="Example">
      <formula>NOT(ISERROR(SEARCH("Example",AC45)))</formula>
    </cfRule>
  </conditionalFormatting>
  <conditionalFormatting sqref="AC80:AC82">
    <cfRule type="containsText" dxfId="91" priority="7" operator="containsText" text="Example">
      <formula>NOT(ISERROR(SEARCH("Example",AC80)))</formula>
    </cfRule>
  </conditionalFormatting>
  <conditionalFormatting sqref="AC118:AC120">
    <cfRule type="containsText" dxfId="90" priority="6" operator="containsText" text="Example">
      <formula>NOT(ISERROR(SEARCH("Example",AC118)))</formula>
    </cfRule>
  </conditionalFormatting>
  <conditionalFormatting sqref="AC153:AC155">
    <cfRule type="containsText" dxfId="89" priority="5" operator="containsText" text="Example">
      <formula>NOT(ISERROR(SEARCH("Example",AC153)))</formula>
    </cfRule>
  </conditionalFormatting>
  <conditionalFormatting sqref="AC13:AC15">
    <cfRule type="containsText" dxfId="88" priority="4" operator="containsText" text="Example">
      <formula>NOT(ISERROR(SEARCH("Example",AC13)))</formula>
    </cfRule>
  </conditionalFormatting>
  <conditionalFormatting sqref="AC83:AC97">
    <cfRule type="containsText" dxfId="87" priority="1" operator="containsText" text="Example">
      <formula>NOT(ISERROR(SEARCH("Example",AC83)))</formula>
    </cfRule>
  </conditionalFormatting>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containsText" priority="3" operator="containsText" text="Example:" id="{873F437D-B893-4318-900F-3AF6B846993F}">
            <xm:f>NOT(ISERROR(SEARCH("Example:",'Post-2000 Schedules'!C95)))</xm:f>
            <x14:dxf>
              <font>
                <color theme="0" tint="-0.34998626667073579"/>
              </font>
            </x14:dxf>
          </x14:cfRule>
          <xm:sqref>C95:C97</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topLeftCell="A90" zoomScaleNormal="100" workbookViewId="0">
      <selection activeCell="C121" sqref="C121:C123"/>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197" t="s">
        <v>267</v>
      </c>
      <c r="D2" s="197"/>
      <c r="E2" s="197"/>
      <c r="F2" s="197"/>
      <c r="G2" s="197"/>
      <c r="H2" s="197"/>
      <c r="I2" s="197"/>
      <c r="J2" s="197"/>
      <c r="AC2" s="231" t="str">
        <f>Project_Name</f>
        <v>Carbon Free Boston</v>
      </c>
      <c r="AD2" s="231"/>
    </row>
    <row r="3" spans="2:30" ht="15.75" customHeight="1">
      <c r="B3" s="131" t="str">
        <f>Project!B3</f>
        <v>Calculation</v>
      </c>
      <c r="C3" s="197"/>
      <c r="D3" s="197"/>
      <c r="E3" s="197"/>
      <c r="F3" s="197"/>
      <c r="G3" s="197"/>
      <c r="H3" s="197"/>
      <c r="I3" s="197"/>
      <c r="J3" s="197"/>
      <c r="AC3" s="231" t="str">
        <f>Project_Number</f>
        <v>259104-00</v>
      </c>
      <c r="AD3" s="231"/>
    </row>
    <row r="4" spans="2:30">
      <c r="B4" s="125" t="str">
        <f>Project!B4</f>
        <v>Notes</v>
      </c>
      <c r="C4" s="197"/>
      <c r="D4" s="197"/>
      <c r="E4" s="197"/>
      <c r="F4" s="197"/>
      <c r="G4" s="197"/>
      <c r="H4" s="197"/>
      <c r="I4" s="197"/>
      <c r="J4" s="197"/>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98" t="s">
        <v>214</v>
      </c>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4">
        <v>0</v>
      </c>
    </row>
    <row r="10" spans="2:30">
      <c r="B10" s="226" t="str">
        <f>$B$7&amp;" - "&amp;C10</f>
        <v>Occupancy - Common Spaces</v>
      </c>
      <c r="C10" s="227" t="s">
        <v>501</v>
      </c>
      <c r="D10" s="16" t="s">
        <v>292</v>
      </c>
      <c r="E10" s="101">
        <v>0.9</v>
      </c>
      <c r="F10" s="101">
        <v>0.9</v>
      </c>
      <c r="G10" s="101">
        <v>0.9</v>
      </c>
      <c r="H10" s="101">
        <v>0.9</v>
      </c>
      <c r="I10" s="101">
        <v>0.9</v>
      </c>
      <c r="J10" s="101">
        <v>0.9</v>
      </c>
      <c r="K10" s="101">
        <v>0.7</v>
      </c>
      <c r="L10" s="101">
        <v>0.4</v>
      </c>
      <c r="M10" s="101">
        <v>0.4</v>
      </c>
      <c r="N10" s="101">
        <v>0.2</v>
      </c>
      <c r="O10" s="101">
        <v>0.2</v>
      </c>
      <c r="P10" s="101">
        <v>0.2</v>
      </c>
      <c r="Q10" s="101">
        <v>0.2</v>
      </c>
      <c r="R10" s="101">
        <v>0.2</v>
      </c>
      <c r="S10" s="101">
        <v>0.2</v>
      </c>
      <c r="T10" s="101">
        <v>0.3</v>
      </c>
      <c r="U10" s="101">
        <v>0.5</v>
      </c>
      <c r="V10" s="101">
        <v>0.5</v>
      </c>
      <c r="W10" s="101">
        <v>0.5</v>
      </c>
      <c r="X10" s="101">
        <v>0.7</v>
      </c>
      <c r="Y10" s="101">
        <v>0.7</v>
      </c>
      <c r="Z10" s="101">
        <v>0.8</v>
      </c>
      <c r="AA10" s="101">
        <v>0.9</v>
      </c>
      <c r="AB10" s="101">
        <v>0.9</v>
      </c>
      <c r="AC10" s="228" t="s">
        <v>457</v>
      </c>
    </row>
    <row r="11" spans="2:30">
      <c r="B11" s="226"/>
      <c r="C11" s="227"/>
      <c r="D11" s="16" t="s">
        <v>293</v>
      </c>
      <c r="E11" s="101">
        <v>0.9</v>
      </c>
      <c r="F11" s="101">
        <v>0.9</v>
      </c>
      <c r="G11" s="101">
        <v>0.9</v>
      </c>
      <c r="H11" s="101">
        <v>0.9</v>
      </c>
      <c r="I11" s="101">
        <v>0.9</v>
      </c>
      <c r="J11" s="101">
        <v>0.9</v>
      </c>
      <c r="K11" s="101">
        <v>0.7</v>
      </c>
      <c r="L11" s="101">
        <v>0.5</v>
      </c>
      <c r="M11" s="101">
        <v>0.5</v>
      </c>
      <c r="N11" s="101">
        <v>0.3</v>
      </c>
      <c r="O11" s="101">
        <v>0.3</v>
      </c>
      <c r="P11" s="101">
        <v>0.3</v>
      </c>
      <c r="Q11" s="101">
        <v>0.3</v>
      </c>
      <c r="R11" s="101">
        <v>0.3</v>
      </c>
      <c r="S11" s="101">
        <v>0.3</v>
      </c>
      <c r="T11" s="101">
        <v>0.3</v>
      </c>
      <c r="U11" s="101">
        <v>0.3</v>
      </c>
      <c r="V11" s="101">
        <v>0.5</v>
      </c>
      <c r="W11" s="101">
        <v>0.6</v>
      </c>
      <c r="X11" s="101">
        <v>0.6</v>
      </c>
      <c r="Y11" s="101">
        <v>0.6</v>
      </c>
      <c r="Z11" s="101">
        <v>0.7</v>
      </c>
      <c r="AA11" s="101">
        <v>0.7</v>
      </c>
      <c r="AB11" s="101">
        <v>0.7</v>
      </c>
      <c r="AC11" s="229"/>
    </row>
    <row r="12" spans="2:30">
      <c r="B12" s="226"/>
      <c r="C12" s="227"/>
      <c r="D12" s="16" t="s">
        <v>294</v>
      </c>
      <c r="E12" s="101">
        <v>0.7</v>
      </c>
      <c r="F12" s="101">
        <v>0.7</v>
      </c>
      <c r="G12" s="101">
        <v>0.7</v>
      </c>
      <c r="H12" s="101">
        <v>0.7</v>
      </c>
      <c r="I12" s="101">
        <v>0.7</v>
      </c>
      <c r="J12" s="101">
        <v>0.7</v>
      </c>
      <c r="K12" s="101">
        <v>0.7</v>
      </c>
      <c r="L12" s="101">
        <v>0.7</v>
      </c>
      <c r="M12" s="101">
        <v>0.5</v>
      </c>
      <c r="N12" s="101">
        <v>0.5</v>
      </c>
      <c r="O12" s="101">
        <v>0.5</v>
      </c>
      <c r="P12" s="101">
        <v>0.3</v>
      </c>
      <c r="Q12" s="101">
        <v>0.3</v>
      </c>
      <c r="R12" s="101">
        <v>0.2</v>
      </c>
      <c r="S12" s="101">
        <v>0.2</v>
      </c>
      <c r="T12" s="101">
        <v>0.2</v>
      </c>
      <c r="U12" s="101">
        <v>0.3</v>
      </c>
      <c r="V12" s="101">
        <v>0.4</v>
      </c>
      <c r="W12" s="101">
        <v>0.4</v>
      </c>
      <c r="X12" s="101">
        <v>0.6</v>
      </c>
      <c r="Y12" s="101">
        <v>0.6</v>
      </c>
      <c r="Z12" s="101">
        <v>0.8</v>
      </c>
      <c r="AA12" s="101">
        <v>0.8</v>
      </c>
      <c r="AB12" s="101">
        <v>0.8</v>
      </c>
      <c r="AC12" s="230"/>
    </row>
    <row r="13" spans="2:30">
      <c r="B13" s="226" t="str">
        <f>$B$7&amp;" - "&amp;C13</f>
        <v>Occupancy - Guest Rooms</v>
      </c>
      <c r="C13" s="227" t="s">
        <v>502</v>
      </c>
      <c r="D13" s="16" t="s">
        <v>292</v>
      </c>
      <c r="E13" s="101">
        <v>0.2</v>
      </c>
      <c r="F13" s="101">
        <v>0.2</v>
      </c>
      <c r="G13" s="101">
        <v>0.2</v>
      </c>
      <c r="H13" s="101">
        <v>0.2</v>
      </c>
      <c r="I13" s="101">
        <v>0.2</v>
      </c>
      <c r="J13" s="101">
        <v>0.2</v>
      </c>
      <c r="K13" s="101">
        <v>0.62</v>
      </c>
      <c r="L13" s="101">
        <v>0.9</v>
      </c>
      <c r="M13" s="101">
        <v>0.43</v>
      </c>
      <c r="N13" s="101">
        <v>0.43</v>
      </c>
      <c r="O13" s="101">
        <v>0.26</v>
      </c>
      <c r="P13" s="101">
        <v>0.26</v>
      </c>
      <c r="Q13" s="101">
        <v>0.26</v>
      </c>
      <c r="R13" s="101">
        <v>0.26</v>
      </c>
      <c r="S13" s="101">
        <v>0.26</v>
      </c>
      <c r="T13" s="101">
        <v>0.26</v>
      </c>
      <c r="U13" s="101">
        <v>0.26</v>
      </c>
      <c r="V13" s="101">
        <v>0.51</v>
      </c>
      <c r="W13" s="101">
        <v>0.51</v>
      </c>
      <c r="X13" s="101">
        <v>0.49</v>
      </c>
      <c r="Y13" s="101">
        <v>0.66</v>
      </c>
      <c r="Z13" s="101">
        <v>0.7</v>
      </c>
      <c r="AA13" s="101">
        <v>0.35</v>
      </c>
      <c r="AB13" s="101">
        <v>0.2</v>
      </c>
      <c r="AC13" s="228" t="s">
        <v>457</v>
      </c>
    </row>
    <row r="14" spans="2:30">
      <c r="B14" s="226"/>
      <c r="C14" s="227"/>
      <c r="D14" s="16" t="s">
        <v>293</v>
      </c>
      <c r="E14" s="101">
        <v>0.2</v>
      </c>
      <c r="F14" s="101">
        <v>0.2</v>
      </c>
      <c r="G14" s="101">
        <v>0.2</v>
      </c>
      <c r="H14" s="101">
        <v>0.2</v>
      </c>
      <c r="I14" s="101">
        <v>0.2</v>
      </c>
      <c r="J14" s="101">
        <v>0.2</v>
      </c>
      <c r="K14" s="101">
        <v>0.3</v>
      </c>
      <c r="L14" s="101">
        <v>0.62</v>
      </c>
      <c r="M14" s="101">
        <v>0.9</v>
      </c>
      <c r="N14" s="101">
        <v>0.62</v>
      </c>
      <c r="O14" s="101">
        <v>0.28999999999999998</v>
      </c>
      <c r="P14" s="101">
        <v>0.28999999999999998</v>
      </c>
      <c r="Q14" s="101">
        <v>0.28999999999999998</v>
      </c>
      <c r="R14" s="101">
        <v>0.28999999999999998</v>
      </c>
      <c r="S14" s="101">
        <v>0.28999999999999998</v>
      </c>
      <c r="T14" s="101">
        <v>0.28999999999999998</v>
      </c>
      <c r="U14" s="101">
        <v>0.28999999999999998</v>
      </c>
      <c r="V14" s="101">
        <v>0.43</v>
      </c>
      <c r="W14" s="101">
        <v>0.51</v>
      </c>
      <c r="X14" s="101">
        <v>0.49</v>
      </c>
      <c r="Y14" s="101">
        <v>0.66</v>
      </c>
      <c r="Z14" s="101">
        <v>0.7</v>
      </c>
      <c r="AA14" s="101">
        <v>0.35</v>
      </c>
      <c r="AB14" s="101">
        <v>0.2</v>
      </c>
      <c r="AC14" s="229"/>
    </row>
    <row r="15" spans="2:30">
      <c r="B15" s="226"/>
      <c r="C15" s="227"/>
      <c r="D15" s="16" t="s">
        <v>294</v>
      </c>
      <c r="E15" s="101">
        <v>0.2</v>
      </c>
      <c r="F15" s="101">
        <v>0.2</v>
      </c>
      <c r="G15" s="101">
        <v>0.2</v>
      </c>
      <c r="H15" s="101">
        <v>0.2</v>
      </c>
      <c r="I15" s="101">
        <v>0.2</v>
      </c>
      <c r="J15" s="101">
        <v>0.2</v>
      </c>
      <c r="K15" s="101">
        <v>0.3</v>
      </c>
      <c r="L15" s="101">
        <v>0.62</v>
      </c>
      <c r="M15" s="101">
        <v>0.9</v>
      </c>
      <c r="N15" s="101">
        <v>0.62</v>
      </c>
      <c r="O15" s="101">
        <v>0.28999999999999998</v>
      </c>
      <c r="P15" s="101">
        <v>0.28999999999999998</v>
      </c>
      <c r="Q15" s="101">
        <v>0.28999999999999998</v>
      </c>
      <c r="R15" s="101">
        <v>0.28999999999999998</v>
      </c>
      <c r="S15" s="101">
        <v>0.28999999999999998</v>
      </c>
      <c r="T15" s="101">
        <v>0.28999999999999998</v>
      </c>
      <c r="U15" s="101">
        <v>0.28999999999999998</v>
      </c>
      <c r="V15" s="101">
        <v>0.43</v>
      </c>
      <c r="W15" s="101">
        <v>0.51</v>
      </c>
      <c r="X15" s="101">
        <v>0.49</v>
      </c>
      <c r="Y15" s="101">
        <v>0.66</v>
      </c>
      <c r="Z15" s="101">
        <v>0.7</v>
      </c>
      <c r="AA15" s="101">
        <v>0.35</v>
      </c>
      <c r="AB15" s="101">
        <v>0.2</v>
      </c>
      <c r="AC15" s="230"/>
    </row>
    <row r="16" spans="2:30">
      <c r="B16" s="226" t="str">
        <f>$B$7&amp;" - "&amp;C16</f>
        <v>Occupancy - Lobby</v>
      </c>
      <c r="C16" s="227" t="s">
        <v>473</v>
      </c>
      <c r="D16" s="16" t="s">
        <v>292</v>
      </c>
      <c r="E16" s="101">
        <v>0.1</v>
      </c>
      <c r="F16" s="101">
        <v>0.1</v>
      </c>
      <c r="G16" s="101">
        <v>0.1</v>
      </c>
      <c r="H16" s="101">
        <v>0.1</v>
      </c>
      <c r="I16" s="101">
        <v>0.1</v>
      </c>
      <c r="J16" s="101">
        <v>0.3</v>
      </c>
      <c r="K16" s="101">
        <v>0.7</v>
      </c>
      <c r="L16" s="101">
        <v>0.7</v>
      </c>
      <c r="M16" s="101">
        <v>0.7</v>
      </c>
      <c r="N16" s="101">
        <v>0.7</v>
      </c>
      <c r="O16" s="101">
        <v>0.2</v>
      </c>
      <c r="P16" s="101">
        <v>0.2</v>
      </c>
      <c r="Q16" s="101">
        <v>0.2</v>
      </c>
      <c r="R16" s="101">
        <v>0.2</v>
      </c>
      <c r="S16" s="101">
        <v>0.2</v>
      </c>
      <c r="T16" s="101">
        <v>0.2</v>
      </c>
      <c r="U16" s="101">
        <v>0.4</v>
      </c>
      <c r="V16" s="101">
        <v>0.4</v>
      </c>
      <c r="W16" s="101">
        <v>0.2</v>
      </c>
      <c r="X16" s="101">
        <v>0.2</v>
      </c>
      <c r="Y16" s="101">
        <v>0.2</v>
      </c>
      <c r="Z16" s="101">
        <v>0.2</v>
      </c>
      <c r="AA16" s="101">
        <v>0.1</v>
      </c>
      <c r="AB16" s="101">
        <v>0.1</v>
      </c>
      <c r="AC16" s="228" t="s">
        <v>457</v>
      </c>
    </row>
    <row r="17" spans="2:29">
      <c r="B17" s="226"/>
      <c r="C17" s="227"/>
      <c r="D17" s="16" t="s">
        <v>293</v>
      </c>
      <c r="E17" s="101">
        <v>0.1</v>
      </c>
      <c r="F17" s="101">
        <v>0.1</v>
      </c>
      <c r="G17" s="101">
        <v>0.1</v>
      </c>
      <c r="H17" s="101">
        <v>0.1</v>
      </c>
      <c r="I17" s="101">
        <v>0.1</v>
      </c>
      <c r="J17" s="101">
        <v>0.1</v>
      </c>
      <c r="K17" s="101">
        <v>0.3</v>
      </c>
      <c r="L17" s="101">
        <v>0.7</v>
      </c>
      <c r="M17" s="101">
        <v>0.7</v>
      </c>
      <c r="N17" s="101">
        <v>0.7</v>
      </c>
      <c r="O17" s="101">
        <v>0.2</v>
      </c>
      <c r="P17" s="101">
        <v>0.2</v>
      </c>
      <c r="Q17" s="101">
        <v>0.2</v>
      </c>
      <c r="R17" s="101">
        <v>0.2</v>
      </c>
      <c r="S17" s="101">
        <v>0.2</v>
      </c>
      <c r="T17" s="101">
        <v>0.2</v>
      </c>
      <c r="U17" s="101">
        <v>0.2</v>
      </c>
      <c r="V17" s="101">
        <v>0.2</v>
      </c>
      <c r="W17" s="101">
        <v>0.2</v>
      </c>
      <c r="X17" s="101">
        <v>0.2</v>
      </c>
      <c r="Y17" s="101">
        <v>0.2</v>
      </c>
      <c r="Z17" s="101">
        <v>0.2</v>
      </c>
      <c r="AA17" s="101">
        <v>0.1</v>
      </c>
      <c r="AB17" s="101">
        <v>0.1</v>
      </c>
      <c r="AC17" s="229"/>
    </row>
    <row r="18" spans="2:29">
      <c r="B18" s="226"/>
      <c r="C18" s="227"/>
      <c r="D18" s="16" t="s">
        <v>294</v>
      </c>
      <c r="E18" s="101">
        <v>0.1</v>
      </c>
      <c r="F18" s="101">
        <v>0.1</v>
      </c>
      <c r="G18" s="101">
        <v>0.1</v>
      </c>
      <c r="H18" s="101">
        <v>0.1</v>
      </c>
      <c r="I18" s="101">
        <v>0.1</v>
      </c>
      <c r="J18" s="101">
        <v>0.1</v>
      </c>
      <c r="K18" s="101">
        <v>0.3</v>
      </c>
      <c r="L18" s="101">
        <v>0.7</v>
      </c>
      <c r="M18" s="101">
        <v>0.7</v>
      </c>
      <c r="N18" s="101">
        <v>0.7</v>
      </c>
      <c r="O18" s="101">
        <v>0.2</v>
      </c>
      <c r="P18" s="101">
        <v>0.2</v>
      </c>
      <c r="Q18" s="101">
        <v>0.2</v>
      </c>
      <c r="R18" s="101">
        <v>0.2</v>
      </c>
      <c r="S18" s="101">
        <v>0.2</v>
      </c>
      <c r="T18" s="101">
        <v>0.2</v>
      </c>
      <c r="U18" s="101">
        <v>0.2</v>
      </c>
      <c r="V18" s="101">
        <v>0.2</v>
      </c>
      <c r="W18" s="101">
        <v>0.2</v>
      </c>
      <c r="X18" s="101">
        <v>0.2</v>
      </c>
      <c r="Y18" s="101">
        <v>0.2</v>
      </c>
      <c r="Z18" s="101">
        <v>0.2</v>
      </c>
      <c r="AA18" s="101">
        <v>0.1</v>
      </c>
      <c r="AB18" s="101">
        <v>0.1</v>
      </c>
      <c r="AC18" s="230"/>
    </row>
    <row r="19" spans="2:29">
      <c r="B19" s="226" t="str">
        <f>$B$7&amp;" - "&amp;C19</f>
        <v xml:space="preserve">Occupancy - </v>
      </c>
      <c r="C19" s="227"/>
      <c r="D19" s="16" t="s">
        <v>292</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28"/>
    </row>
    <row r="20" spans="2:29">
      <c r="B20" s="226"/>
      <c r="C20" s="227"/>
      <c r="D20" s="16" t="s">
        <v>293</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29"/>
    </row>
    <row r="21" spans="2:29">
      <c r="B21" s="226"/>
      <c r="C21" s="227"/>
      <c r="D21" s="16" t="s">
        <v>294</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30"/>
    </row>
    <row r="22" spans="2:29">
      <c r="B22" s="226" t="str">
        <f>$B$7&amp;" - "&amp;C22</f>
        <v xml:space="preserve">Occupancy - </v>
      </c>
      <c r="C22" s="227"/>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28"/>
    </row>
    <row r="23" spans="2:29">
      <c r="B23" s="226"/>
      <c r="C23" s="227"/>
      <c r="D23" s="16" t="s">
        <v>293</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29"/>
    </row>
    <row r="24" spans="2:29">
      <c r="B24" s="226"/>
      <c r="C24" s="227"/>
      <c r="D24" s="16" t="s">
        <v>294</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0"/>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198" t="s">
        <v>295</v>
      </c>
      <c r="C42" s="198"/>
      <c r="D42" s="198"/>
      <c r="E42" s="198"/>
      <c r="F42" s="198"/>
      <c r="G42" s="198"/>
      <c r="H42" s="198"/>
      <c r="I42" s="198"/>
      <c r="J42" s="198"/>
      <c r="K42" s="198"/>
      <c r="L42" s="198"/>
      <c r="M42" s="198"/>
      <c r="N42" s="198"/>
      <c r="O42" s="198"/>
      <c r="P42" s="198"/>
      <c r="Q42" s="198"/>
      <c r="R42" s="198"/>
      <c r="S42" s="198"/>
      <c r="T42" s="198"/>
      <c r="U42" s="198"/>
      <c r="V42" s="198"/>
      <c r="W42" s="198"/>
      <c r="X42" s="198"/>
      <c r="Y42" s="198"/>
      <c r="Z42" s="198"/>
      <c r="AA42" s="198"/>
      <c r="AB42" s="198"/>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4">
        <v>0</v>
      </c>
    </row>
    <row r="45" spans="2:30" ht="15.75" customHeight="1">
      <c r="B45" s="226" t="str">
        <f>$B$42&amp;" - "&amp;C45</f>
        <v>Lighting - Common Spaces</v>
      </c>
      <c r="C45" s="227" t="s">
        <v>501</v>
      </c>
      <c r="D45" s="16" t="s">
        <v>292</v>
      </c>
      <c r="E45" s="101">
        <v>0.2</v>
      </c>
      <c r="F45" s="101">
        <v>0.15</v>
      </c>
      <c r="G45" s="101">
        <v>0.1</v>
      </c>
      <c r="H45" s="101">
        <v>0.1</v>
      </c>
      <c r="I45" s="101">
        <v>0.1</v>
      </c>
      <c r="J45" s="101">
        <v>0.2</v>
      </c>
      <c r="K45" s="101">
        <v>0.4</v>
      </c>
      <c r="L45" s="101">
        <v>0.5</v>
      </c>
      <c r="M45" s="101">
        <v>0.4</v>
      </c>
      <c r="N45" s="101">
        <v>0.4</v>
      </c>
      <c r="O45" s="101">
        <v>0.25</v>
      </c>
      <c r="P45" s="101">
        <v>0.25</v>
      </c>
      <c r="Q45" s="101">
        <v>0.25</v>
      </c>
      <c r="R45" s="101">
        <v>0.25</v>
      </c>
      <c r="S45" s="101">
        <v>0.25</v>
      </c>
      <c r="T45" s="101">
        <v>0.25</v>
      </c>
      <c r="U45" s="101">
        <v>0.25</v>
      </c>
      <c r="V45" s="101">
        <v>0.25</v>
      </c>
      <c r="W45" s="101">
        <v>0.6</v>
      </c>
      <c r="X45" s="101">
        <v>0.8</v>
      </c>
      <c r="Y45" s="101">
        <v>0.9</v>
      </c>
      <c r="Z45" s="101">
        <v>0.8</v>
      </c>
      <c r="AA45" s="101">
        <v>0.6</v>
      </c>
      <c r="AB45" s="101">
        <v>0.3</v>
      </c>
      <c r="AC45" s="228" t="s">
        <v>457</v>
      </c>
    </row>
    <row r="46" spans="2:30">
      <c r="B46" s="226"/>
      <c r="C46" s="227"/>
      <c r="D46" s="16" t="s">
        <v>293</v>
      </c>
      <c r="E46" s="101">
        <v>0.2</v>
      </c>
      <c r="F46" s="101">
        <v>0.2</v>
      </c>
      <c r="G46" s="101">
        <v>0.1</v>
      </c>
      <c r="H46" s="101">
        <v>0.1</v>
      </c>
      <c r="I46" s="101">
        <v>0.1</v>
      </c>
      <c r="J46" s="101">
        <v>0.1</v>
      </c>
      <c r="K46" s="101">
        <v>0.3</v>
      </c>
      <c r="L46" s="101">
        <v>0.3</v>
      </c>
      <c r="M46" s="101">
        <v>0.4</v>
      </c>
      <c r="N46" s="101">
        <v>0.4</v>
      </c>
      <c r="O46" s="101">
        <v>0.3</v>
      </c>
      <c r="P46" s="101">
        <v>0.25</v>
      </c>
      <c r="Q46" s="101">
        <v>0.25</v>
      </c>
      <c r="R46" s="101">
        <v>0.25</v>
      </c>
      <c r="S46" s="101">
        <v>0.25</v>
      </c>
      <c r="T46" s="101">
        <v>0.25</v>
      </c>
      <c r="U46" s="101">
        <v>0.25</v>
      </c>
      <c r="V46" s="101">
        <v>0.25</v>
      </c>
      <c r="W46" s="101">
        <v>0.6</v>
      </c>
      <c r="X46" s="101">
        <v>0.7</v>
      </c>
      <c r="Y46" s="101">
        <v>0.7</v>
      </c>
      <c r="Z46" s="101">
        <v>0.7</v>
      </c>
      <c r="AA46" s="101">
        <v>0.6</v>
      </c>
      <c r="AB46" s="101">
        <v>0.3</v>
      </c>
      <c r="AC46" s="229"/>
    </row>
    <row r="47" spans="2:30">
      <c r="B47" s="226"/>
      <c r="C47" s="227"/>
      <c r="D47" s="16" t="s">
        <v>294</v>
      </c>
      <c r="E47" s="101">
        <v>0.3</v>
      </c>
      <c r="F47" s="101">
        <v>0.3</v>
      </c>
      <c r="G47" s="101">
        <v>0.2</v>
      </c>
      <c r="H47" s="101">
        <v>0.2</v>
      </c>
      <c r="I47" s="101">
        <v>0.2</v>
      </c>
      <c r="J47" s="101">
        <v>0.2</v>
      </c>
      <c r="K47" s="101">
        <v>0.3</v>
      </c>
      <c r="L47" s="101">
        <v>0.4</v>
      </c>
      <c r="M47" s="101">
        <v>0.4</v>
      </c>
      <c r="N47" s="101">
        <v>0.3</v>
      </c>
      <c r="O47" s="101">
        <v>0.3</v>
      </c>
      <c r="P47" s="101">
        <v>0.3</v>
      </c>
      <c r="Q47" s="101">
        <v>0.3</v>
      </c>
      <c r="R47" s="101">
        <v>0.2</v>
      </c>
      <c r="S47" s="101">
        <v>0.2</v>
      </c>
      <c r="T47" s="101">
        <v>0.2</v>
      </c>
      <c r="U47" s="101">
        <v>0.2</v>
      </c>
      <c r="V47" s="101">
        <v>0.2</v>
      </c>
      <c r="W47" s="101">
        <v>0.5</v>
      </c>
      <c r="X47" s="101">
        <v>0.7</v>
      </c>
      <c r="Y47" s="101">
        <v>0.8</v>
      </c>
      <c r="Z47" s="101">
        <v>0.6</v>
      </c>
      <c r="AA47" s="101">
        <v>0.5</v>
      </c>
      <c r="AB47" s="101">
        <v>0.3</v>
      </c>
      <c r="AC47" s="230"/>
    </row>
    <row r="48" spans="2:30">
      <c r="B48" s="226" t="str">
        <f>$B$42&amp;" - "&amp;C48</f>
        <v>Lighting - Guest Rooms</v>
      </c>
      <c r="C48" s="227" t="s">
        <v>502</v>
      </c>
      <c r="D48" s="16" t="s">
        <v>292</v>
      </c>
      <c r="E48" s="101">
        <v>0.22</v>
      </c>
      <c r="F48" s="101">
        <v>0.17</v>
      </c>
      <c r="G48" s="101">
        <v>0.11</v>
      </c>
      <c r="H48" s="101">
        <v>0.11</v>
      </c>
      <c r="I48" s="101">
        <v>0.11</v>
      </c>
      <c r="J48" s="101">
        <v>0.22</v>
      </c>
      <c r="K48" s="101">
        <v>0.44</v>
      </c>
      <c r="L48" s="101">
        <v>0.56000000000000005</v>
      </c>
      <c r="M48" s="101">
        <v>0.44</v>
      </c>
      <c r="N48" s="101">
        <v>0.44</v>
      </c>
      <c r="O48" s="101">
        <v>0.28000000000000003</v>
      </c>
      <c r="P48" s="101">
        <v>0.28000000000000003</v>
      </c>
      <c r="Q48" s="101">
        <v>0.28000000000000003</v>
      </c>
      <c r="R48" s="101">
        <v>0.28000000000000003</v>
      </c>
      <c r="S48" s="101">
        <v>0.28000000000000003</v>
      </c>
      <c r="T48" s="101">
        <v>0.28000000000000003</v>
      </c>
      <c r="U48" s="101">
        <v>0.28000000000000003</v>
      </c>
      <c r="V48" s="101">
        <v>0.28000000000000003</v>
      </c>
      <c r="W48" s="101">
        <v>0.67</v>
      </c>
      <c r="X48" s="101">
        <v>0.89</v>
      </c>
      <c r="Y48" s="101">
        <v>1</v>
      </c>
      <c r="Z48" s="101">
        <v>0.89</v>
      </c>
      <c r="AA48" s="101">
        <v>0.67</v>
      </c>
      <c r="AB48" s="101">
        <v>0.33</v>
      </c>
      <c r="AC48" s="228"/>
    </row>
    <row r="49" spans="2:29">
      <c r="B49" s="226"/>
      <c r="C49" s="227"/>
      <c r="D49" s="16" t="s">
        <v>293</v>
      </c>
      <c r="E49" s="101">
        <v>0.26</v>
      </c>
      <c r="F49" s="101">
        <v>0.26</v>
      </c>
      <c r="G49" s="101">
        <v>0.11</v>
      </c>
      <c r="H49" s="101">
        <v>0.11</v>
      </c>
      <c r="I49" s="101">
        <v>0.11</v>
      </c>
      <c r="J49" s="101">
        <v>0.11</v>
      </c>
      <c r="K49" s="101">
        <v>0.41</v>
      </c>
      <c r="L49" s="101">
        <v>0.41</v>
      </c>
      <c r="M49" s="101">
        <v>0.56000000000000005</v>
      </c>
      <c r="N49" s="101">
        <v>0.56000000000000005</v>
      </c>
      <c r="O49" s="101">
        <v>0.41</v>
      </c>
      <c r="P49" s="101">
        <v>0.33</v>
      </c>
      <c r="Q49" s="101">
        <v>0.33</v>
      </c>
      <c r="R49" s="101">
        <v>0.33</v>
      </c>
      <c r="S49" s="101">
        <v>0.33</v>
      </c>
      <c r="T49" s="101">
        <v>0.33</v>
      </c>
      <c r="U49" s="101">
        <v>0.33</v>
      </c>
      <c r="V49" s="101">
        <v>0.33</v>
      </c>
      <c r="W49" s="101">
        <v>0.85</v>
      </c>
      <c r="X49" s="101">
        <v>1</v>
      </c>
      <c r="Y49" s="101">
        <v>1</v>
      </c>
      <c r="Z49" s="101">
        <v>1</v>
      </c>
      <c r="AA49" s="101">
        <v>0.85</v>
      </c>
      <c r="AB49" s="101">
        <v>0.41</v>
      </c>
      <c r="AC49" s="229"/>
    </row>
    <row r="50" spans="2:29">
      <c r="B50" s="226"/>
      <c r="C50" s="227"/>
      <c r="D50" s="16" t="s">
        <v>294</v>
      </c>
      <c r="E50" s="101">
        <v>0.26</v>
      </c>
      <c r="F50" s="101">
        <v>0.26</v>
      </c>
      <c r="G50" s="101">
        <v>0.11</v>
      </c>
      <c r="H50" s="101">
        <v>0.11</v>
      </c>
      <c r="I50" s="101">
        <v>0.11</v>
      </c>
      <c r="J50" s="101">
        <v>0.11</v>
      </c>
      <c r="K50" s="101">
        <v>0.41</v>
      </c>
      <c r="L50" s="101">
        <v>0.41</v>
      </c>
      <c r="M50" s="101">
        <v>0.56000000000000005</v>
      </c>
      <c r="N50" s="101">
        <v>0.56000000000000005</v>
      </c>
      <c r="O50" s="101">
        <v>0.41</v>
      </c>
      <c r="P50" s="101">
        <v>0.33</v>
      </c>
      <c r="Q50" s="101">
        <v>0.33</v>
      </c>
      <c r="R50" s="101">
        <v>0.33</v>
      </c>
      <c r="S50" s="101">
        <v>0.33</v>
      </c>
      <c r="T50" s="101">
        <v>0.33</v>
      </c>
      <c r="U50" s="101">
        <v>0.33</v>
      </c>
      <c r="V50" s="101">
        <v>0.33</v>
      </c>
      <c r="W50" s="101">
        <v>0.85</v>
      </c>
      <c r="X50" s="101">
        <v>1</v>
      </c>
      <c r="Y50" s="101">
        <v>1</v>
      </c>
      <c r="Z50" s="101">
        <v>1</v>
      </c>
      <c r="AA50" s="101">
        <v>0.85</v>
      </c>
      <c r="AB50" s="101">
        <v>0.41</v>
      </c>
      <c r="AC50" s="230"/>
    </row>
    <row r="51" spans="2:29">
      <c r="B51" s="226" t="str">
        <f>$B$42&amp;" - "&amp;C51</f>
        <v xml:space="preserve">Lighting - </v>
      </c>
      <c r="C51" s="227"/>
      <c r="D51" s="16" t="s">
        <v>292</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28"/>
    </row>
    <row r="52" spans="2:29">
      <c r="B52" s="226"/>
      <c r="C52" s="227"/>
      <c r="D52" s="16" t="s">
        <v>293</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29"/>
    </row>
    <row r="53" spans="2:29">
      <c r="B53" s="226"/>
      <c r="C53" s="227"/>
      <c r="D53" s="16" t="s">
        <v>294</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30"/>
    </row>
    <row r="54" spans="2:29">
      <c r="B54" s="226" t="str">
        <f>$B$42&amp;" - "&amp;C54</f>
        <v xml:space="preserve">Lighting - </v>
      </c>
      <c r="C54" s="227"/>
      <c r="D54" s="16" t="s">
        <v>292</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28"/>
    </row>
    <row r="55" spans="2:29">
      <c r="B55" s="226"/>
      <c r="C55" s="227"/>
      <c r="D55" s="16" t="s">
        <v>293</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29"/>
    </row>
    <row r="56" spans="2:29">
      <c r="B56" s="226"/>
      <c r="C56" s="227"/>
      <c r="D56" s="16" t="s">
        <v>294</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30"/>
    </row>
    <row r="57" spans="2:29">
      <c r="B57" s="226" t="str">
        <f>$B$42&amp;" - "&amp;C57</f>
        <v xml:space="preserve">Lighting - </v>
      </c>
      <c r="C57" s="227"/>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28"/>
    </row>
    <row r="58" spans="2:29">
      <c r="B58" s="226"/>
      <c r="C58" s="227"/>
      <c r="D58" s="16" t="s">
        <v>293</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29"/>
    </row>
    <row r="59" spans="2:29">
      <c r="B59" s="226"/>
      <c r="C59" s="227"/>
      <c r="D59" s="16" t="s">
        <v>294</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0"/>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198" t="s">
        <v>296</v>
      </c>
      <c r="C77" s="198"/>
      <c r="D77" s="198"/>
      <c r="E77" s="198"/>
      <c r="F77" s="198"/>
      <c r="G77" s="198"/>
      <c r="H77" s="198"/>
      <c r="I77" s="198"/>
      <c r="J77" s="198"/>
      <c r="K77" s="198"/>
      <c r="L77" s="198"/>
      <c r="M77" s="198"/>
      <c r="N77" s="198"/>
      <c r="O77" s="198"/>
      <c r="P77" s="198"/>
      <c r="Q77" s="198"/>
      <c r="R77" s="198"/>
      <c r="S77" s="198"/>
      <c r="T77" s="198"/>
      <c r="U77" s="198"/>
      <c r="V77" s="198"/>
      <c r="W77" s="198"/>
      <c r="X77" s="198"/>
      <c r="Y77" s="198"/>
      <c r="Z77" s="198"/>
      <c r="AA77" s="198"/>
      <c r="AB77" s="198"/>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4">
        <v>0</v>
      </c>
    </row>
    <row r="80" spans="2:30" ht="15.75" customHeight="1">
      <c r="B80" s="226" t="str">
        <f>$B$77&amp;" - "&amp;C80</f>
        <v>Receptacles - Common Areas</v>
      </c>
      <c r="C80" s="227" t="s">
        <v>503</v>
      </c>
      <c r="D80" s="16" t="s">
        <v>292</v>
      </c>
      <c r="E80" s="101">
        <v>0.3</v>
      </c>
      <c r="F80" s="101">
        <v>0.25</v>
      </c>
      <c r="G80" s="101">
        <v>0.2</v>
      </c>
      <c r="H80" s="101">
        <v>0.2</v>
      </c>
      <c r="I80" s="101">
        <v>0.2</v>
      </c>
      <c r="J80" s="101">
        <v>0.3</v>
      </c>
      <c r="K80" s="101">
        <v>0.5</v>
      </c>
      <c r="L80" s="101">
        <v>0.6</v>
      </c>
      <c r="M80" s="101">
        <v>0.5</v>
      </c>
      <c r="N80" s="101">
        <v>0.5</v>
      </c>
      <c r="O80" s="101">
        <v>0.35</v>
      </c>
      <c r="P80" s="101">
        <v>0.35</v>
      </c>
      <c r="Q80" s="101">
        <v>0.35</v>
      </c>
      <c r="R80" s="101">
        <v>0.35</v>
      </c>
      <c r="S80" s="101">
        <v>0.35</v>
      </c>
      <c r="T80" s="101">
        <v>0.35</v>
      </c>
      <c r="U80" s="101">
        <v>0.35</v>
      </c>
      <c r="V80" s="101">
        <v>0.35</v>
      </c>
      <c r="W80" s="101">
        <v>0.7</v>
      </c>
      <c r="X80" s="101">
        <v>0.9</v>
      </c>
      <c r="Y80" s="101">
        <v>0.95</v>
      </c>
      <c r="Z80" s="101">
        <v>0.9</v>
      </c>
      <c r="AA80" s="101">
        <v>0.7</v>
      </c>
      <c r="AB80" s="101">
        <v>0.4</v>
      </c>
      <c r="AC80" s="228" t="s">
        <v>457</v>
      </c>
    </row>
    <row r="81" spans="2:29">
      <c r="B81" s="226"/>
      <c r="C81" s="227"/>
      <c r="D81" s="16" t="s">
        <v>293</v>
      </c>
      <c r="E81" s="101">
        <v>0.3</v>
      </c>
      <c r="F81" s="101">
        <v>0.3</v>
      </c>
      <c r="G81" s="101">
        <v>0.2</v>
      </c>
      <c r="H81" s="101">
        <v>0.2</v>
      </c>
      <c r="I81" s="101">
        <v>0.2</v>
      </c>
      <c r="J81" s="101">
        <v>0.2</v>
      </c>
      <c r="K81" s="101">
        <v>0.4</v>
      </c>
      <c r="L81" s="101">
        <v>0.4</v>
      </c>
      <c r="M81" s="101">
        <v>0.5</v>
      </c>
      <c r="N81" s="101">
        <v>0.5</v>
      </c>
      <c r="O81" s="101">
        <v>0.4</v>
      </c>
      <c r="P81" s="101">
        <v>0.35</v>
      </c>
      <c r="Q81" s="101">
        <v>0.35</v>
      </c>
      <c r="R81" s="101">
        <v>0.35</v>
      </c>
      <c r="S81" s="101">
        <v>0.35</v>
      </c>
      <c r="T81" s="101">
        <v>0.35</v>
      </c>
      <c r="U81" s="101">
        <v>0.35</v>
      </c>
      <c r="V81" s="101">
        <v>0.35</v>
      </c>
      <c r="W81" s="101">
        <v>0.7</v>
      </c>
      <c r="X81" s="101">
        <v>0.8</v>
      </c>
      <c r="Y81" s="101">
        <v>0.8</v>
      </c>
      <c r="Z81" s="101">
        <v>0.8</v>
      </c>
      <c r="AA81" s="101">
        <v>0.7</v>
      </c>
      <c r="AB81" s="101">
        <v>0.4</v>
      </c>
      <c r="AC81" s="229"/>
    </row>
    <row r="82" spans="2:29">
      <c r="B82" s="226"/>
      <c r="C82" s="227"/>
      <c r="D82" s="16" t="s">
        <v>294</v>
      </c>
      <c r="E82" s="101">
        <v>0.4</v>
      </c>
      <c r="F82" s="101">
        <v>0.4</v>
      </c>
      <c r="G82" s="101">
        <v>0.3</v>
      </c>
      <c r="H82" s="101">
        <v>0.3</v>
      </c>
      <c r="I82" s="101">
        <v>0.3</v>
      </c>
      <c r="J82" s="101">
        <v>0.3</v>
      </c>
      <c r="K82" s="101">
        <v>0.4</v>
      </c>
      <c r="L82" s="101">
        <v>0.5</v>
      </c>
      <c r="M82" s="101">
        <v>0.5</v>
      </c>
      <c r="N82" s="101">
        <v>0.4</v>
      </c>
      <c r="O82" s="101">
        <v>0.4</v>
      </c>
      <c r="P82" s="101">
        <v>0.4</v>
      </c>
      <c r="Q82" s="101">
        <v>0.4</v>
      </c>
      <c r="R82" s="101">
        <v>0.3</v>
      </c>
      <c r="S82" s="101">
        <v>0.3</v>
      </c>
      <c r="T82" s="101">
        <v>0.3</v>
      </c>
      <c r="U82" s="101">
        <v>0.3</v>
      </c>
      <c r="V82" s="101">
        <v>0.3</v>
      </c>
      <c r="W82" s="101">
        <v>0.6</v>
      </c>
      <c r="X82" s="101">
        <v>0.8</v>
      </c>
      <c r="Y82" s="101">
        <v>0.9</v>
      </c>
      <c r="Z82" s="101">
        <v>0.7</v>
      </c>
      <c r="AA82" s="101">
        <v>0.6</v>
      </c>
      <c r="AB82" s="101">
        <v>0.4</v>
      </c>
      <c r="AC82" s="230"/>
    </row>
    <row r="83" spans="2:29">
      <c r="B83" s="226" t="str">
        <f>$B$77&amp;" - "&amp;C83</f>
        <v>Receptacles - Guest Rooms</v>
      </c>
      <c r="C83" s="227" t="s">
        <v>502</v>
      </c>
      <c r="D83" s="16" t="s">
        <v>292</v>
      </c>
      <c r="E83" s="101">
        <v>0.2</v>
      </c>
      <c r="F83" s="101">
        <v>0.2</v>
      </c>
      <c r="G83" s="101">
        <v>0.2</v>
      </c>
      <c r="H83" s="101">
        <v>0.2</v>
      </c>
      <c r="I83" s="101">
        <v>0.2</v>
      </c>
      <c r="J83" s="101">
        <v>0.2</v>
      </c>
      <c r="K83" s="101">
        <v>0.62</v>
      </c>
      <c r="L83" s="101">
        <v>0.9</v>
      </c>
      <c r="M83" s="101">
        <v>0.43</v>
      </c>
      <c r="N83" s="101">
        <v>0.43</v>
      </c>
      <c r="O83" s="101">
        <v>0.26</v>
      </c>
      <c r="P83" s="101">
        <v>0.26</v>
      </c>
      <c r="Q83" s="101">
        <v>0.26</v>
      </c>
      <c r="R83" s="101">
        <v>0.26</v>
      </c>
      <c r="S83" s="101">
        <v>0.26</v>
      </c>
      <c r="T83" s="101">
        <v>0.26</v>
      </c>
      <c r="U83" s="101">
        <v>0.26</v>
      </c>
      <c r="V83" s="101">
        <v>0.51</v>
      </c>
      <c r="W83" s="101">
        <v>0.51</v>
      </c>
      <c r="X83" s="101">
        <v>0.49</v>
      </c>
      <c r="Y83" s="101">
        <v>0.66</v>
      </c>
      <c r="Z83" s="101">
        <v>0.7</v>
      </c>
      <c r="AA83" s="101">
        <v>0.35</v>
      </c>
      <c r="AB83" s="101">
        <v>0.2</v>
      </c>
      <c r="AC83" s="228" t="s">
        <v>457</v>
      </c>
    </row>
    <row r="84" spans="2:29">
      <c r="B84" s="226"/>
      <c r="C84" s="227"/>
      <c r="D84" s="16" t="s">
        <v>293</v>
      </c>
      <c r="E84" s="101">
        <v>0.2</v>
      </c>
      <c r="F84" s="101">
        <v>0.2</v>
      </c>
      <c r="G84" s="101">
        <v>0.2</v>
      </c>
      <c r="H84" s="101">
        <v>0.2</v>
      </c>
      <c r="I84" s="101">
        <v>0.2</v>
      </c>
      <c r="J84" s="101">
        <v>0.2</v>
      </c>
      <c r="K84" s="101">
        <v>0.3</v>
      </c>
      <c r="L84" s="101">
        <v>0.62</v>
      </c>
      <c r="M84" s="101">
        <v>0.9</v>
      </c>
      <c r="N84" s="101">
        <v>0.62</v>
      </c>
      <c r="O84" s="101">
        <v>0.28999999999999998</v>
      </c>
      <c r="P84" s="101">
        <v>0.28999999999999998</v>
      </c>
      <c r="Q84" s="101">
        <v>0.28999999999999998</v>
      </c>
      <c r="R84" s="101">
        <v>0.28999999999999998</v>
      </c>
      <c r="S84" s="101">
        <v>0.28999999999999998</v>
      </c>
      <c r="T84" s="101">
        <v>0.28999999999999998</v>
      </c>
      <c r="U84" s="101">
        <v>0.28999999999999998</v>
      </c>
      <c r="V84" s="101">
        <v>0.43</v>
      </c>
      <c r="W84" s="101">
        <v>0.51</v>
      </c>
      <c r="X84" s="101">
        <v>0.49</v>
      </c>
      <c r="Y84" s="101">
        <v>0.66</v>
      </c>
      <c r="Z84" s="101">
        <v>0.7</v>
      </c>
      <c r="AA84" s="101">
        <v>0.35</v>
      </c>
      <c r="AB84" s="101">
        <v>0.2</v>
      </c>
      <c r="AC84" s="229"/>
    </row>
    <row r="85" spans="2:29">
      <c r="B85" s="226"/>
      <c r="C85" s="227"/>
      <c r="D85" s="16" t="s">
        <v>294</v>
      </c>
      <c r="E85" s="101">
        <v>0.2</v>
      </c>
      <c r="F85" s="101">
        <v>0.2</v>
      </c>
      <c r="G85" s="101">
        <v>0.2</v>
      </c>
      <c r="H85" s="101">
        <v>0.2</v>
      </c>
      <c r="I85" s="101">
        <v>0.2</v>
      </c>
      <c r="J85" s="101">
        <v>0.2</v>
      </c>
      <c r="K85" s="101">
        <v>0.3</v>
      </c>
      <c r="L85" s="101">
        <v>0.62</v>
      </c>
      <c r="M85" s="101">
        <v>0.9</v>
      </c>
      <c r="N85" s="101">
        <v>0.62</v>
      </c>
      <c r="O85" s="101">
        <v>0.28999999999999998</v>
      </c>
      <c r="P85" s="101">
        <v>0.28999999999999998</v>
      </c>
      <c r="Q85" s="101">
        <v>0.28999999999999998</v>
      </c>
      <c r="R85" s="101">
        <v>0.28999999999999998</v>
      </c>
      <c r="S85" s="101">
        <v>0.28999999999999998</v>
      </c>
      <c r="T85" s="101">
        <v>0.28999999999999998</v>
      </c>
      <c r="U85" s="101">
        <v>0.28999999999999998</v>
      </c>
      <c r="V85" s="101">
        <v>0.43</v>
      </c>
      <c r="W85" s="101">
        <v>0.51</v>
      </c>
      <c r="X85" s="101">
        <v>0.49</v>
      </c>
      <c r="Y85" s="101">
        <v>0.66</v>
      </c>
      <c r="Z85" s="101">
        <v>0.7</v>
      </c>
      <c r="AA85" s="101">
        <v>0.35</v>
      </c>
      <c r="AB85" s="101">
        <v>0.2</v>
      </c>
      <c r="AC85" s="230"/>
    </row>
    <row r="86" spans="2:29">
      <c r="B86" s="226" t="str">
        <f>$B$77&amp;" - "&amp;C86</f>
        <v>Receptacles - Kitchen Electric Equipment</v>
      </c>
      <c r="C86" s="227" t="s">
        <v>504</v>
      </c>
      <c r="D86" s="16" t="s">
        <v>292</v>
      </c>
      <c r="E86" s="101">
        <v>0.1</v>
      </c>
      <c r="F86" s="101">
        <v>0.1</v>
      </c>
      <c r="G86" s="101">
        <v>0.1</v>
      </c>
      <c r="H86" s="101">
        <v>0.1</v>
      </c>
      <c r="I86" s="101">
        <v>0.1</v>
      </c>
      <c r="J86" s="101">
        <v>0.1</v>
      </c>
      <c r="K86" s="101">
        <v>0.25</v>
      </c>
      <c r="L86" s="101">
        <v>0.35</v>
      </c>
      <c r="M86" s="101">
        <v>0.35</v>
      </c>
      <c r="N86" s="101">
        <v>0.25</v>
      </c>
      <c r="O86" s="101">
        <v>0.35</v>
      </c>
      <c r="P86" s="101">
        <v>0.35</v>
      </c>
      <c r="Q86" s="101">
        <v>0.35</v>
      </c>
      <c r="R86" s="101">
        <v>0.25</v>
      </c>
      <c r="S86" s="101">
        <v>0.25</v>
      </c>
      <c r="T86" s="101">
        <v>0.25</v>
      </c>
      <c r="U86" s="101">
        <v>0.35</v>
      </c>
      <c r="V86" s="101">
        <v>0.35</v>
      </c>
      <c r="W86" s="101">
        <v>0.35</v>
      </c>
      <c r="X86" s="101">
        <v>0.25</v>
      </c>
      <c r="Y86" s="101">
        <v>0.25</v>
      </c>
      <c r="Z86" s="101">
        <v>0.25</v>
      </c>
      <c r="AA86" s="101">
        <v>0.25</v>
      </c>
      <c r="AB86" s="101">
        <v>0.25</v>
      </c>
      <c r="AC86" s="228" t="s">
        <v>457</v>
      </c>
    </row>
    <row r="87" spans="2:29">
      <c r="B87" s="226"/>
      <c r="C87" s="227"/>
      <c r="D87" s="16" t="s">
        <v>293</v>
      </c>
      <c r="E87" s="101">
        <v>0.1</v>
      </c>
      <c r="F87" s="101">
        <v>0.1</v>
      </c>
      <c r="G87" s="101">
        <v>0.1</v>
      </c>
      <c r="H87" s="101">
        <v>0.1</v>
      </c>
      <c r="I87" s="101">
        <v>0.1</v>
      </c>
      <c r="J87" s="101">
        <v>0.1</v>
      </c>
      <c r="K87" s="101">
        <v>0.25</v>
      </c>
      <c r="L87" s="101">
        <v>0.35</v>
      </c>
      <c r="M87" s="101">
        <v>0.35</v>
      </c>
      <c r="N87" s="101">
        <v>0.25</v>
      </c>
      <c r="O87" s="101">
        <v>0.35</v>
      </c>
      <c r="P87" s="101">
        <v>0.35</v>
      </c>
      <c r="Q87" s="101">
        <v>0.35</v>
      </c>
      <c r="R87" s="101">
        <v>0.25</v>
      </c>
      <c r="S87" s="101">
        <v>0.25</v>
      </c>
      <c r="T87" s="101">
        <v>0.25</v>
      </c>
      <c r="U87" s="101">
        <v>0.35</v>
      </c>
      <c r="V87" s="101">
        <v>0.35</v>
      </c>
      <c r="W87" s="101">
        <v>0.35</v>
      </c>
      <c r="X87" s="101">
        <v>0.25</v>
      </c>
      <c r="Y87" s="101">
        <v>0.25</v>
      </c>
      <c r="Z87" s="101">
        <v>0.25</v>
      </c>
      <c r="AA87" s="101">
        <v>0.25</v>
      </c>
      <c r="AB87" s="101">
        <v>0.25</v>
      </c>
      <c r="AC87" s="229"/>
    </row>
    <row r="88" spans="2:29">
      <c r="B88" s="226"/>
      <c r="C88" s="227"/>
      <c r="D88" s="16" t="s">
        <v>294</v>
      </c>
      <c r="E88" s="101">
        <v>0.1</v>
      </c>
      <c r="F88" s="101">
        <v>0.1</v>
      </c>
      <c r="G88" s="101">
        <v>0.1</v>
      </c>
      <c r="H88" s="101">
        <v>0.1</v>
      </c>
      <c r="I88" s="101">
        <v>0.1</v>
      </c>
      <c r="J88" s="101">
        <v>0.1</v>
      </c>
      <c r="K88" s="101">
        <v>0.25</v>
      </c>
      <c r="L88" s="101">
        <v>0.35</v>
      </c>
      <c r="M88" s="101">
        <v>0.35</v>
      </c>
      <c r="N88" s="101">
        <v>0.25</v>
      </c>
      <c r="O88" s="101">
        <v>0.35</v>
      </c>
      <c r="P88" s="101">
        <v>0.35</v>
      </c>
      <c r="Q88" s="101">
        <v>0.35</v>
      </c>
      <c r="R88" s="101">
        <v>0.25</v>
      </c>
      <c r="S88" s="101">
        <v>0.25</v>
      </c>
      <c r="T88" s="101">
        <v>0.25</v>
      </c>
      <c r="U88" s="101">
        <v>0.35</v>
      </c>
      <c r="V88" s="101">
        <v>0.35</v>
      </c>
      <c r="W88" s="101">
        <v>0.35</v>
      </c>
      <c r="X88" s="101">
        <v>0.25</v>
      </c>
      <c r="Y88" s="101">
        <v>0.25</v>
      </c>
      <c r="Z88" s="101">
        <v>0.25</v>
      </c>
      <c r="AA88" s="101">
        <v>0.25</v>
      </c>
      <c r="AB88" s="101">
        <v>0.25</v>
      </c>
      <c r="AC88" s="230"/>
    </row>
    <row r="89" spans="2:29">
      <c r="B89" s="226" t="str">
        <f>$B$77&amp;" - "&amp;C89</f>
        <v>Receptacles - Kitchen Gas Equipment</v>
      </c>
      <c r="C89" s="227" t="s">
        <v>505</v>
      </c>
      <c r="D89" s="16" t="s">
        <v>292</v>
      </c>
      <c r="E89" s="101">
        <v>0.02</v>
      </c>
      <c r="F89" s="101">
        <v>0.02</v>
      </c>
      <c r="G89" s="101">
        <v>0.02</v>
      </c>
      <c r="H89" s="101">
        <v>0.02</v>
      </c>
      <c r="I89" s="101">
        <v>0.02</v>
      </c>
      <c r="J89" s="101">
        <v>0.05</v>
      </c>
      <c r="K89" s="101">
        <v>0.1</v>
      </c>
      <c r="L89" s="101">
        <v>0.15</v>
      </c>
      <c r="M89" s="101">
        <v>0.2</v>
      </c>
      <c r="N89" s="101">
        <v>0.15</v>
      </c>
      <c r="O89" s="101">
        <v>0.25</v>
      </c>
      <c r="P89" s="101">
        <v>0.25</v>
      </c>
      <c r="Q89" s="101">
        <v>0.25</v>
      </c>
      <c r="R89" s="101">
        <v>0.2</v>
      </c>
      <c r="S89" s="101">
        <v>0.15</v>
      </c>
      <c r="T89" s="101">
        <v>0.2</v>
      </c>
      <c r="U89" s="101">
        <v>0.3</v>
      </c>
      <c r="V89" s="101">
        <v>0.3</v>
      </c>
      <c r="W89" s="101">
        <v>0.3</v>
      </c>
      <c r="X89" s="101">
        <v>0.2</v>
      </c>
      <c r="Y89" s="101">
        <v>0.2</v>
      </c>
      <c r="Z89" s="101">
        <v>0.15</v>
      </c>
      <c r="AA89" s="101">
        <v>0.1</v>
      </c>
      <c r="AB89" s="101">
        <v>0.05</v>
      </c>
      <c r="AC89" s="228" t="s">
        <v>457</v>
      </c>
    </row>
    <row r="90" spans="2:29">
      <c r="B90" s="226"/>
      <c r="C90" s="227"/>
      <c r="D90" s="16" t="s">
        <v>293</v>
      </c>
      <c r="E90" s="101">
        <v>0.02</v>
      </c>
      <c r="F90" s="101">
        <v>0.02</v>
      </c>
      <c r="G90" s="101">
        <v>0.02</v>
      </c>
      <c r="H90" s="101">
        <v>0.02</v>
      </c>
      <c r="I90" s="101">
        <v>0.02</v>
      </c>
      <c r="J90" s="101">
        <v>0.05</v>
      </c>
      <c r="K90" s="101">
        <v>0.1</v>
      </c>
      <c r="L90" s="101">
        <v>0.15</v>
      </c>
      <c r="M90" s="101">
        <v>0.2</v>
      </c>
      <c r="N90" s="101">
        <v>0.15</v>
      </c>
      <c r="O90" s="101">
        <v>0.25</v>
      </c>
      <c r="P90" s="101">
        <v>0.25</v>
      </c>
      <c r="Q90" s="101">
        <v>0.25</v>
      </c>
      <c r="R90" s="101">
        <v>0.2</v>
      </c>
      <c r="S90" s="101">
        <v>0.15</v>
      </c>
      <c r="T90" s="101">
        <v>0.2</v>
      </c>
      <c r="U90" s="101">
        <v>0.3</v>
      </c>
      <c r="V90" s="101">
        <v>0.3</v>
      </c>
      <c r="W90" s="101">
        <v>0.3</v>
      </c>
      <c r="X90" s="101">
        <v>0.2</v>
      </c>
      <c r="Y90" s="101">
        <v>0.2</v>
      </c>
      <c r="Z90" s="101">
        <v>0.15</v>
      </c>
      <c r="AA90" s="101">
        <v>0.1</v>
      </c>
      <c r="AB90" s="101">
        <v>0.05</v>
      </c>
      <c r="AC90" s="229"/>
    </row>
    <row r="91" spans="2:29">
      <c r="B91" s="226"/>
      <c r="C91" s="227"/>
      <c r="D91" s="16" t="s">
        <v>294</v>
      </c>
      <c r="E91" s="101">
        <v>0.02</v>
      </c>
      <c r="F91" s="101">
        <v>0.02</v>
      </c>
      <c r="G91" s="101">
        <v>0.02</v>
      </c>
      <c r="H91" s="101">
        <v>0.02</v>
      </c>
      <c r="I91" s="101">
        <v>0.02</v>
      </c>
      <c r="J91" s="101">
        <v>0.05</v>
      </c>
      <c r="K91" s="101">
        <v>0.1</v>
      </c>
      <c r="L91" s="101">
        <v>0.15</v>
      </c>
      <c r="M91" s="101">
        <v>0.2</v>
      </c>
      <c r="N91" s="101">
        <v>0.15</v>
      </c>
      <c r="O91" s="101">
        <v>0.25</v>
      </c>
      <c r="P91" s="101">
        <v>0.25</v>
      </c>
      <c r="Q91" s="101">
        <v>0.25</v>
      </c>
      <c r="R91" s="101">
        <v>0.2</v>
      </c>
      <c r="S91" s="101">
        <v>0.15</v>
      </c>
      <c r="T91" s="101">
        <v>0.2</v>
      </c>
      <c r="U91" s="101">
        <v>0.3</v>
      </c>
      <c r="V91" s="101">
        <v>0.3</v>
      </c>
      <c r="W91" s="101">
        <v>0.3</v>
      </c>
      <c r="X91" s="101">
        <v>0.2</v>
      </c>
      <c r="Y91" s="101">
        <v>0.2</v>
      </c>
      <c r="Z91" s="101">
        <v>0.15</v>
      </c>
      <c r="AA91" s="101">
        <v>0.1</v>
      </c>
      <c r="AB91" s="101">
        <v>0.05</v>
      </c>
      <c r="AC91" s="230"/>
    </row>
    <row r="92" spans="2:29">
      <c r="B92" s="226" t="str">
        <f>$B$77&amp;" - "&amp;C92</f>
        <v>Receptacles - Laundry Electric Equipment</v>
      </c>
      <c r="C92" s="232" t="s">
        <v>506</v>
      </c>
      <c r="D92" s="16" t="s">
        <v>292</v>
      </c>
      <c r="E92" s="101">
        <v>0</v>
      </c>
      <c r="F92" s="101">
        <v>0</v>
      </c>
      <c r="G92" s="101">
        <v>0</v>
      </c>
      <c r="H92" s="101">
        <v>0</v>
      </c>
      <c r="I92" s="101">
        <v>0</v>
      </c>
      <c r="J92" s="101">
        <v>0</v>
      </c>
      <c r="K92" s="101">
        <v>0</v>
      </c>
      <c r="L92" s="101">
        <v>0</v>
      </c>
      <c r="M92" s="101">
        <v>1</v>
      </c>
      <c r="N92" s="101">
        <v>1</v>
      </c>
      <c r="O92" s="101">
        <v>1</v>
      </c>
      <c r="P92" s="101">
        <v>1</v>
      </c>
      <c r="Q92" s="101">
        <v>1</v>
      </c>
      <c r="R92" s="101">
        <v>1</v>
      </c>
      <c r="S92" s="101">
        <v>1</v>
      </c>
      <c r="T92" s="101">
        <v>1</v>
      </c>
      <c r="U92" s="101">
        <v>0</v>
      </c>
      <c r="V92" s="101">
        <v>0</v>
      </c>
      <c r="W92" s="101">
        <v>0</v>
      </c>
      <c r="X92" s="101">
        <v>0</v>
      </c>
      <c r="Y92" s="101">
        <v>0</v>
      </c>
      <c r="Z92" s="101">
        <v>0</v>
      </c>
      <c r="AA92" s="101">
        <v>0</v>
      </c>
      <c r="AB92" s="101">
        <v>0</v>
      </c>
      <c r="AC92" s="228" t="s">
        <v>457</v>
      </c>
    </row>
    <row r="93" spans="2:29">
      <c r="B93" s="226"/>
      <c r="C93" s="233"/>
      <c r="D93" s="16" t="s">
        <v>293</v>
      </c>
      <c r="E93" s="101">
        <v>0</v>
      </c>
      <c r="F93" s="101">
        <v>0</v>
      </c>
      <c r="G93" s="101">
        <v>0</v>
      </c>
      <c r="H93" s="101">
        <v>0</v>
      </c>
      <c r="I93" s="101">
        <v>0</v>
      </c>
      <c r="J93" s="101">
        <v>0</v>
      </c>
      <c r="K93" s="101">
        <v>0</v>
      </c>
      <c r="L93" s="101">
        <v>0</v>
      </c>
      <c r="M93" s="101">
        <v>1</v>
      </c>
      <c r="N93" s="101">
        <v>1</v>
      </c>
      <c r="O93" s="101">
        <v>1</v>
      </c>
      <c r="P93" s="101">
        <v>1</v>
      </c>
      <c r="Q93" s="101">
        <v>1</v>
      </c>
      <c r="R93" s="101">
        <v>1</v>
      </c>
      <c r="S93" s="101">
        <v>1</v>
      </c>
      <c r="T93" s="101">
        <v>1</v>
      </c>
      <c r="U93" s="101">
        <v>0</v>
      </c>
      <c r="V93" s="101">
        <v>0</v>
      </c>
      <c r="W93" s="101">
        <v>0</v>
      </c>
      <c r="X93" s="101">
        <v>0</v>
      </c>
      <c r="Y93" s="101">
        <v>0</v>
      </c>
      <c r="Z93" s="101">
        <v>0</v>
      </c>
      <c r="AA93" s="101">
        <v>0</v>
      </c>
      <c r="AB93" s="101">
        <v>0</v>
      </c>
      <c r="AC93" s="229"/>
    </row>
    <row r="94" spans="2:29">
      <c r="B94" s="226"/>
      <c r="C94" s="234"/>
      <c r="D94" s="16" t="s">
        <v>294</v>
      </c>
      <c r="E94" s="101">
        <v>0</v>
      </c>
      <c r="F94" s="101">
        <v>0</v>
      </c>
      <c r="G94" s="101">
        <v>0</v>
      </c>
      <c r="H94" s="101">
        <v>0</v>
      </c>
      <c r="I94" s="101">
        <v>0</v>
      </c>
      <c r="J94" s="101">
        <v>0</v>
      </c>
      <c r="K94" s="101">
        <v>0</v>
      </c>
      <c r="L94" s="101">
        <v>0</v>
      </c>
      <c r="M94" s="101">
        <v>1</v>
      </c>
      <c r="N94" s="101">
        <v>1</v>
      </c>
      <c r="O94" s="101">
        <v>1</v>
      </c>
      <c r="P94" s="101">
        <v>1</v>
      </c>
      <c r="Q94" s="101">
        <v>1</v>
      </c>
      <c r="R94" s="101">
        <v>1</v>
      </c>
      <c r="S94" s="101">
        <v>1</v>
      </c>
      <c r="T94" s="101">
        <v>1</v>
      </c>
      <c r="U94" s="101">
        <v>0</v>
      </c>
      <c r="V94" s="101">
        <v>0</v>
      </c>
      <c r="W94" s="101">
        <v>0</v>
      </c>
      <c r="X94" s="101">
        <v>0</v>
      </c>
      <c r="Y94" s="101">
        <v>0</v>
      </c>
      <c r="Z94" s="101">
        <v>0</v>
      </c>
      <c r="AA94" s="101">
        <v>0</v>
      </c>
      <c r="AB94" s="101">
        <v>0</v>
      </c>
      <c r="AC94" s="230"/>
    </row>
    <row r="95" spans="2:29">
      <c r="B95" s="226" t="str">
        <f>$B$77&amp;" - "&amp;C95</f>
        <v>Receptacles - Laundry Gas Equipment</v>
      </c>
      <c r="C95" s="227" t="s">
        <v>507</v>
      </c>
      <c r="D95" s="16" t="s">
        <v>292</v>
      </c>
      <c r="E95" s="101">
        <v>0</v>
      </c>
      <c r="F95" s="101">
        <v>0</v>
      </c>
      <c r="G95" s="101">
        <v>0</v>
      </c>
      <c r="H95" s="101">
        <v>0</v>
      </c>
      <c r="I95" s="101">
        <v>0</v>
      </c>
      <c r="J95" s="101">
        <v>0</v>
      </c>
      <c r="K95" s="101">
        <v>0</v>
      </c>
      <c r="L95" s="101">
        <v>0</v>
      </c>
      <c r="M95" s="101">
        <v>0</v>
      </c>
      <c r="N95" s="101">
        <v>1</v>
      </c>
      <c r="O95" s="101">
        <v>1</v>
      </c>
      <c r="P95" s="101">
        <v>1</v>
      </c>
      <c r="Q95" s="101">
        <v>1</v>
      </c>
      <c r="R95" s="101">
        <v>1</v>
      </c>
      <c r="S95" s="101">
        <v>1</v>
      </c>
      <c r="T95" s="101">
        <v>1</v>
      </c>
      <c r="U95" s="101">
        <v>1</v>
      </c>
      <c r="V95" s="101">
        <v>0</v>
      </c>
      <c r="W95" s="101">
        <v>0</v>
      </c>
      <c r="X95" s="101">
        <v>0</v>
      </c>
      <c r="Y95" s="101">
        <v>0</v>
      </c>
      <c r="Z95" s="101">
        <v>0</v>
      </c>
      <c r="AA95" s="101">
        <v>0</v>
      </c>
      <c r="AB95" s="101">
        <v>0</v>
      </c>
      <c r="AC95" s="228" t="s">
        <v>457</v>
      </c>
    </row>
    <row r="96" spans="2:29">
      <c r="B96" s="226"/>
      <c r="C96" s="227"/>
      <c r="D96" s="16" t="s">
        <v>293</v>
      </c>
      <c r="E96" s="101">
        <v>0</v>
      </c>
      <c r="F96" s="101">
        <v>0</v>
      </c>
      <c r="G96" s="101">
        <v>0</v>
      </c>
      <c r="H96" s="101">
        <v>0</v>
      </c>
      <c r="I96" s="101">
        <v>0</v>
      </c>
      <c r="J96" s="101">
        <v>0</v>
      </c>
      <c r="K96" s="101">
        <v>0</v>
      </c>
      <c r="L96" s="101">
        <v>0</v>
      </c>
      <c r="M96" s="101">
        <v>0</v>
      </c>
      <c r="N96" s="101">
        <v>1</v>
      </c>
      <c r="O96" s="101">
        <v>1</v>
      </c>
      <c r="P96" s="101">
        <v>1</v>
      </c>
      <c r="Q96" s="101">
        <v>1</v>
      </c>
      <c r="R96" s="101">
        <v>1</v>
      </c>
      <c r="S96" s="101">
        <v>1</v>
      </c>
      <c r="T96" s="101">
        <v>1</v>
      </c>
      <c r="U96" s="101">
        <v>1</v>
      </c>
      <c r="V96" s="101">
        <v>0</v>
      </c>
      <c r="W96" s="101">
        <v>0</v>
      </c>
      <c r="X96" s="101">
        <v>0</v>
      </c>
      <c r="Y96" s="101">
        <v>0</v>
      </c>
      <c r="Z96" s="101">
        <v>0</v>
      </c>
      <c r="AA96" s="101">
        <v>0</v>
      </c>
      <c r="AB96" s="101">
        <v>0</v>
      </c>
      <c r="AC96" s="229"/>
    </row>
    <row r="97" spans="2:29">
      <c r="B97" s="226"/>
      <c r="C97" s="227"/>
      <c r="D97" s="16" t="s">
        <v>294</v>
      </c>
      <c r="E97" s="101">
        <v>0</v>
      </c>
      <c r="F97" s="101">
        <v>0</v>
      </c>
      <c r="G97" s="101">
        <v>0</v>
      </c>
      <c r="H97" s="101">
        <v>0</v>
      </c>
      <c r="I97" s="101">
        <v>0</v>
      </c>
      <c r="J97" s="101">
        <v>0</v>
      </c>
      <c r="K97" s="101">
        <v>0</v>
      </c>
      <c r="L97" s="101">
        <v>0</v>
      </c>
      <c r="M97" s="101">
        <v>0</v>
      </c>
      <c r="N97" s="101">
        <v>1</v>
      </c>
      <c r="O97" s="101">
        <v>1</v>
      </c>
      <c r="P97" s="101">
        <v>1</v>
      </c>
      <c r="Q97" s="101">
        <v>1</v>
      </c>
      <c r="R97" s="101">
        <v>1</v>
      </c>
      <c r="S97" s="101">
        <v>1</v>
      </c>
      <c r="T97" s="101">
        <v>1</v>
      </c>
      <c r="U97" s="101">
        <v>1</v>
      </c>
      <c r="V97" s="101">
        <v>0</v>
      </c>
      <c r="W97" s="101">
        <v>0</v>
      </c>
      <c r="X97" s="101">
        <v>0</v>
      </c>
      <c r="Y97" s="101">
        <v>0</v>
      </c>
      <c r="Z97" s="101">
        <v>0</v>
      </c>
      <c r="AA97" s="101">
        <v>0</v>
      </c>
      <c r="AB97" s="101">
        <v>0</v>
      </c>
      <c r="AC97" s="230"/>
    </row>
    <row r="115" spans="2:30" ht="18.75">
      <c r="B115" s="198" t="s">
        <v>297</v>
      </c>
      <c r="C115" s="198"/>
      <c r="D115" s="198"/>
      <c r="E115" s="198"/>
      <c r="F115" s="198"/>
      <c r="G115" s="198"/>
      <c r="H115" s="198"/>
      <c r="I115" s="198"/>
      <c r="J115" s="198"/>
      <c r="K115" s="198"/>
      <c r="L115" s="198"/>
      <c r="M115" s="198"/>
      <c r="N115" s="198"/>
      <c r="O115" s="198"/>
      <c r="P115" s="198"/>
      <c r="Q115" s="198"/>
      <c r="R115" s="198"/>
      <c r="S115" s="198"/>
      <c r="T115" s="198"/>
      <c r="U115" s="198"/>
      <c r="V115" s="198"/>
      <c r="W115" s="198"/>
      <c r="X115" s="198"/>
      <c r="Y115" s="198"/>
      <c r="Z115" s="198"/>
      <c r="AA115" s="198"/>
      <c r="AB115" s="198"/>
      <c r="AC115" s="127" t="s">
        <v>8</v>
      </c>
      <c r="AD115" s="127"/>
    </row>
    <row r="116" spans="2:30" s="10" customFormat="1" ht="5.0999999999999996" customHeight="1">
      <c r="B116" s="11"/>
      <c r="C116" s="11"/>
      <c r="D116" s="11"/>
      <c r="E116" s="11"/>
      <c r="F116" s="11"/>
      <c r="G116" s="12"/>
    </row>
    <row r="117" spans="2:30">
      <c r="B117" s="132"/>
      <c r="C117" s="17" t="s">
        <v>227</v>
      </c>
      <c r="D117" s="17" t="s">
        <v>268</v>
      </c>
      <c r="E117" s="17" t="s">
        <v>269</v>
      </c>
      <c r="F117" s="17" t="s">
        <v>270</v>
      </c>
      <c r="G117" s="17" t="s">
        <v>271</v>
      </c>
      <c r="H117" s="17" t="s">
        <v>272</v>
      </c>
      <c r="I117" s="17" t="s">
        <v>273</v>
      </c>
      <c r="J117" s="17" t="s">
        <v>274</v>
      </c>
      <c r="K117" s="17" t="s">
        <v>275</v>
      </c>
      <c r="L117" s="17" t="s">
        <v>276</v>
      </c>
      <c r="M117" s="17" t="s">
        <v>277</v>
      </c>
      <c r="N117" s="17" t="s">
        <v>278</v>
      </c>
      <c r="O117" s="17" t="s">
        <v>279</v>
      </c>
      <c r="P117" s="17" t="s">
        <v>280</v>
      </c>
      <c r="Q117" s="17" t="s">
        <v>281</v>
      </c>
      <c r="R117" s="17" t="s">
        <v>282</v>
      </c>
      <c r="S117" s="17" t="s">
        <v>283</v>
      </c>
      <c r="T117" s="17" t="s">
        <v>284</v>
      </c>
      <c r="U117" s="17" t="s">
        <v>285</v>
      </c>
      <c r="V117" s="17" t="s">
        <v>286</v>
      </c>
      <c r="W117" s="17" t="s">
        <v>287</v>
      </c>
      <c r="X117" s="17" t="s">
        <v>288</v>
      </c>
      <c r="Y117" s="17" t="s">
        <v>289</v>
      </c>
      <c r="Z117" s="17" t="s">
        <v>290</v>
      </c>
      <c r="AA117" s="17" t="s">
        <v>291</v>
      </c>
      <c r="AB117" s="154">
        <v>0</v>
      </c>
    </row>
    <row r="118" spans="2:30" ht="15.75" customHeight="1">
      <c r="B118" s="226" t="str">
        <f>$B$115&amp;" - "&amp;C118</f>
        <v>Domestic Hot Water - Kitchen</v>
      </c>
      <c r="C118" s="227" t="s">
        <v>478</v>
      </c>
      <c r="D118" s="16" t="s">
        <v>292</v>
      </c>
      <c r="E118" s="101">
        <v>0.2</v>
      </c>
      <c r="F118" s="101">
        <v>0.15</v>
      </c>
      <c r="G118" s="101">
        <v>0.15</v>
      </c>
      <c r="H118" s="101">
        <v>0.15</v>
      </c>
      <c r="I118" s="101">
        <v>0.2</v>
      </c>
      <c r="J118" s="101">
        <v>0.25</v>
      </c>
      <c r="K118" s="101">
        <v>0.5</v>
      </c>
      <c r="L118" s="101">
        <v>0.6</v>
      </c>
      <c r="M118" s="101">
        <v>0.55000000000000004</v>
      </c>
      <c r="N118" s="101">
        <v>0.45</v>
      </c>
      <c r="O118" s="101">
        <v>0.4</v>
      </c>
      <c r="P118" s="101">
        <v>0.45</v>
      </c>
      <c r="Q118" s="101">
        <v>0.4</v>
      </c>
      <c r="R118" s="101">
        <v>0.35</v>
      </c>
      <c r="S118" s="101">
        <v>0.3</v>
      </c>
      <c r="T118" s="101">
        <v>0.3</v>
      </c>
      <c r="U118" s="101">
        <v>0.3</v>
      </c>
      <c r="V118" s="101">
        <v>0.4</v>
      </c>
      <c r="W118" s="101">
        <v>0.55000000000000004</v>
      </c>
      <c r="X118" s="101">
        <v>0.6</v>
      </c>
      <c r="Y118" s="101">
        <v>0.5</v>
      </c>
      <c r="Z118" s="101">
        <v>0.55000000000000004</v>
      </c>
      <c r="AA118" s="101">
        <v>0.45</v>
      </c>
      <c r="AB118" s="101">
        <v>0.25</v>
      </c>
      <c r="AC118" s="228" t="s">
        <v>457</v>
      </c>
    </row>
    <row r="119" spans="2:30">
      <c r="B119" s="226"/>
      <c r="C119" s="227"/>
      <c r="D119" s="16" t="s">
        <v>293</v>
      </c>
      <c r="E119" s="101">
        <v>0.2</v>
      </c>
      <c r="F119" s="101">
        <v>0.15</v>
      </c>
      <c r="G119" s="101">
        <v>0.15</v>
      </c>
      <c r="H119" s="101">
        <v>0.15</v>
      </c>
      <c r="I119" s="101">
        <v>0.2</v>
      </c>
      <c r="J119" s="101">
        <v>0.25</v>
      </c>
      <c r="K119" s="101">
        <v>0.4</v>
      </c>
      <c r="L119" s="101">
        <v>0.5</v>
      </c>
      <c r="M119" s="101">
        <v>0.5</v>
      </c>
      <c r="N119" s="101">
        <v>0.5</v>
      </c>
      <c r="O119" s="101">
        <v>0.45</v>
      </c>
      <c r="P119" s="101">
        <v>0.5</v>
      </c>
      <c r="Q119" s="101">
        <v>0.5</v>
      </c>
      <c r="R119" s="101">
        <v>0.45</v>
      </c>
      <c r="S119" s="101">
        <v>0.4</v>
      </c>
      <c r="T119" s="101">
        <v>0.4</v>
      </c>
      <c r="U119" s="101">
        <v>0.35</v>
      </c>
      <c r="V119" s="101">
        <v>0.4</v>
      </c>
      <c r="W119" s="101">
        <v>0.55000000000000004</v>
      </c>
      <c r="X119" s="101">
        <v>0.55000000000000004</v>
      </c>
      <c r="Y119" s="101">
        <v>0.5</v>
      </c>
      <c r="Z119" s="101">
        <v>0.55000000000000004</v>
      </c>
      <c r="AA119" s="101">
        <v>0.4</v>
      </c>
      <c r="AB119" s="101">
        <v>0.3</v>
      </c>
      <c r="AC119" s="229"/>
    </row>
    <row r="120" spans="2:30">
      <c r="B120" s="226"/>
      <c r="C120" s="227"/>
      <c r="D120" s="16" t="s">
        <v>294</v>
      </c>
      <c r="E120" s="101">
        <v>0.25</v>
      </c>
      <c r="F120" s="101">
        <v>0.2</v>
      </c>
      <c r="G120" s="101">
        <v>0.2</v>
      </c>
      <c r="H120" s="101">
        <v>0.2</v>
      </c>
      <c r="I120" s="101">
        <v>0.2</v>
      </c>
      <c r="J120" s="101">
        <v>0.3</v>
      </c>
      <c r="K120" s="101">
        <v>0.5</v>
      </c>
      <c r="L120" s="101">
        <v>0.5</v>
      </c>
      <c r="M120" s="101">
        <v>0.5</v>
      </c>
      <c r="N120" s="101">
        <v>0.55000000000000004</v>
      </c>
      <c r="O120" s="101">
        <v>0.5</v>
      </c>
      <c r="P120" s="101">
        <v>0.5</v>
      </c>
      <c r="Q120" s="101">
        <v>0.4</v>
      </c>
      <c r="R120" s="101">
        <v>0.4</v>
      </c>
      <c r="S120" s="101">
        <v>0.3</v>
      </c>
      <c r="T120" s="101">
        <v>0.3</v>
      </c>
      <c r="U120" s="101">
        <v>0.3</v>
      </c>
      <c r="V120" s="101">
        <v>0.4</v>
      </c>
      <c r="W120" s="101">
        <v>0.5</v>
      </c>
      <c r="X120" s="101">
        <v>0.5</v>
      </c>
      <c r="Y120" s="101">
        <v>0.4</v>
      </c>
      <c r="Z120" s="101">
        <v>0.5</v>
      </c>
      <c r="AA120" s="101">
        <v>0.4</v>
      </c>
      <c r="AB120" s="101">
        <v>0.2</v>
      </c>
      <c r="AC120" s="230"/>
    </row>
    <row r="121" spans="2:30">
      <c r="B121" s="226" t="str">
        <f>$B$115&amp;" - "&amp;C121</f>
        <v>Domestic Hot Water - Guest Room</v>
      </c>
      <c r="C121" s="227" t="s">
        <v>474</v>
      </c>
      <c r="D121" s="16" t="s">
        <v>292</v>
      </c>
      <c r="E121" s="101">
        <v>0.2</v>
      </c>
      <c r="F121" s="101">
        <v>0.15</v>
      </c>
      <c r="G121" s="101">
        <v>0.15</v>
      </c>
      <c r="H121" s="101">
        <v>0.15</v>
      </c>
      <c r="I121" s="101">
        <v>0.2</v>
      </c>
      <c r="J121" s="101">
        <v>0.35</v>
      </c>
      <c r="K121" s="101">
        <v>0.6</v>
      </c>
      <c r="L121" s="101">
        <v>0.8</v>
      </c>
      <c r="M121" s="101">
        <v>0.55000000000000004</v>
      </c>
      <c r="N121" s="101">
        <v>0.4</v>
      </c>
      <c r="O121" s="101">
        <v>0.3</v>
      </c>
      <c r="P121" s="101">
        <v>0.2</v>
      </c>
      <c r="Q121" s="101">
        <v>0.2</v>
      </c>
      <c r="R121" s="101">
        <v>0.2</v>
      </c>
      <c r="S121" s="101">
        <v>0.2</v>
      </c>
      <c r="T121" s="101">
        <v>0.2</v>
      </c>
      <c r="U121" s="101">
        <v>0.2</v>
      </c>
      <c r="V121" s="101">
        <v>0.3</v>
      </c>
      <c r="W121" s="101">
        <v>0.55000000000000004</v>
      </c>
      <c r="X121" s="101">
        <v>0.4</v>
      </c>
      <c r="Y121" s="101">
        <v>0.4</v>
      </c>
      <c r="Z121" s="101">
        <v>0.6</v>
      </c>
      <c r="AA121" s="101">
        <v>0.45</v>
      </c>
      <c r="AB121" s="101">
        <v>0.25</v>
      </c>
      <c r="AC121" s="228" t="s">
        <v>457</v>
      </c>
    </row>
    <row r="122" spans="2:30">
      <c r="B122" s="226"/>
      <c r="C122" s="227"/>
      <c r="D122" s="16" t="s">
        <v>293</v>
      </c>
      <c r="E122" s="101">
        <v>0.2</v>
      </c>
      <c r="F122" s="101">
        <v>0.15</v>
      </c>
      <c r="G122" s="101">
        <v>0.15</v>
      </c>
      <c r="H122" s="101">
        <v>0.15</v>
      </c>
      <c r="I122" s="101">
        <v>0.2</v>
      </c>
      <c r="J122" s="101">
        <v>0.25</v>
      </c>
      <c r="K122" s="101">
        <v>0.35</v>
      </c>
      <c r="L122" s="101">
        <v>0.6</v>
      </c>
      <c r="M122" s="101">
        <v>0.8</v>
      </c>
      <c r="N122" s="101">
        <v>0.55000000000000004</v>
      </c>
      <c r="O122" s="101">
        <v>0.4</v>
      </c>
      <c r="P122" s="101">
        <v>0.3</v>
      </c>
      <c r="Q122" s="101">
        <v>0.2</v>
      </c>
      <c r="R122" s="101">
        <v>0.2</v>
      </c>
      <c r="S122" s="101">
        <v>0.2</v>
      </c>
      <c r="T122" s="101">
        <v>0.2</v>
      </c>
      <c r="U122" s="101">
        <v>0.2</v>
      </c>
      <c r="V122" s="101">
        <v>0.25</v>
      </c>
      <c r="W122" s="101">
        <v>0.3</v>
      </c>
      <c r="X122" s="101">
        <v>0.4</v>
      </c>
      <c r="Y122" s="101">
        <v>0.4</v>
      </c>
      <c r="Z122" s="101">
        <v>0.4</v>
      </c>
      <c r="AA122" s="101">
        <v>0.6</v>
      </c>
      <c r="AB122" s="101">
        <v>0.35</v>
      </c>
      <c r="AC122" s="229"/>
    </row>
    <row r="123" spans="2:30">
      <c r="B123" s="226"/>
      <c r="C123" s="227"/>
      <c r="D123" s="16" t="s">
        <v>294</v>
      </c>
      <c r="E123" s="101">
        <v>0.2</v>
      </c>
      <c r="F123" s="101">
        <v>0.15</v>
      </c>
      <c r="G123" s="101">
        <v>0.15</v>
      </c>
      <c r="H123" s="101">
        <v>0.15</v>
      </c>
      <c r="I123" s="101">
        <v>0.2</v>
      </c>
      <c r="J123" s="101">
        <v>0.25</v>
      </c>
      <c r="K123" s="101">
        <v>0.35</v>
      </c>
      <c r="L123" s="101">
        <v>0.6</v>
      </c>
      <c r="M123" s="101">
        <v>0.8</v>
      </c>
      <c r="N123" s="101">
        <v>0.55000000000000004</v>
      </c>
      <c r="O123" s="101">
        <v>0.4</v>
      </c>
      <c r="P123" s="101">
        <v>0.3</v>
      </c>
      <c r="Q123" s="101">
        <v>0.2</v>
      </c>
      <c r="R123" s="101">
        <v>0.2</v>
      </c>
      <c r="S123" s="101">
        <v>0.2</v>
      </c>
      <c r="T123" s="101">
        <v>0.2</v>
      </c>
      <c r="U123" s="101">
        <v>0.2</v>
      </c>
      <c r="V123" s="101">
        <v>0.25</v>
      </c>
      <c r="W123" s="101">
        <v>0.3</v>
      </c>
      <c r="X123" s="101">
        <v>0.4</v>
      </c>
      <c r="Y123" s="101">
        <v>0.4</v>
      </c>
      <c r="Z123" s="101">
        <v>0.4</v>
      </c>
      <c r="AA123" s="101">
        <v>0.6</v>
      </c>
      <c r="AB123" s="101">
        <v>0.35</v>
      </c>
      <c r="AC123" s="230"/>
    </row>
    <row r="124" spans="2:30">
      <c r="B124" s="226" t="str">
        <f>$B$115&amp;" - "&amp;C124</f>
        <v>Domestic Hot Water - Laundry</v>
      </c>
      <c r="C124" s="227" t="s">
        <v>472</v>
      </c>
      <c r="D124" s="16" t="s">
        <v>292</v>
      </c>
      <c r="E124" s="101">
        <v>0</v>
      </c>
      <c r="F124" s="101">
        <v>0</v>
      </c>
      <c r="G124" s="101">
        <v>0</v>
      </c>
      <c r="H124" s="101">
        <v>0</v>
      </c>
      <c r="I124" s="101">
        <v>0</v>
      </c>
      <c r="J124" s="101">
        <v>0</v>
      </c>
      <c r="K124" s="101">
        <v>0</v>
      </c>
      <c r="L124" s="101">
        <v>0</v>
      </c>
      <c r="M124" s="101">
        <v>1</v>
      </c>
      <c r="N124" s="101">
        <v>1</v>
      </c>
      <c r="O124" s="101">
        <v>1</v>
      </c>
      <c r="P124" s="101">
        <v>1</v>
      </c>
      <c r="Q124" s="101">
        <v>1</v>
      </c>
      <c r="R124" s="101">
        <v>1</v>
      </c>
      <c r="S124" s="101">
        <v>1</v>
      </c>
      <c r="T124" s="101">
        <v>1</v>
      </c>
      <c r="U124" s="101">
        <v>0</v>
      </c>
      <c r="V124" s="101">
        <v>0</v>
      </c>
      <c r="W124" s="101">
        <v>0</v>
      </c>
      <c r="X124" s="101">
        <v>0</v>
      </c>
      <c r="Y124" s="101">
        <v>0</v>
      </c>
      <c r="Z124" s="101">
        <v>0</v>
      </c>
      <c r="AA124" s="101">
        <v>0</v>
      </c>
      <c r="AB124" s="101">
        <v>0</v>
      </c>
      <c r="AC124" s="228"/>
    </row>
    <row r="125" spans="2:30">
      <c r="B125" s="226"/>
      <c r="C125" s="227"/>
      <c r="D125" s="16" t="s">
        <v>293</v>
      </c>
      <c r="E125" s="101">
        <v>0</v>
      </c>
      <c r="F125" s="101">
        <v>0</v>
      </c>
      <c r="G125" s="101">
        <v>0</v>
      </c>
      <c r="H125" s="101">
        <v>0</v>
      </c>
      <c r="I125" s="101">
        <v>0</v>
      </c>
      <c r="J125" s="101">
        <v>0</v>
      </c>
      <c r="K125" s="101">
        <v>0</v>
      </c>
      <c r="L125" s="101">
        <v>0</v>
      </c>
      <c r="M125" s="101">
        <v>1</v>
      </c>
      <c r="N125" s="101">
        <v>1</v>
      </c>
      <c r="O125" s="101">
        <v>1</v>
      </c>
      <c r="P125" s="101">
        <v>1</v>
      </c>
      <c r="Q125" s="101">
        <v>1</v>
      </c>
      <c r="R125" s="101">
        <v>1</v>
      </c>
      <c r="S125" s="101">
        <v>1</v>
      </c>
      <c r="T125" s="101">
        <v>1</v>
      </c>
      <c r="U125" s="101">
        <v>0</v>
      </c>
      <c r="V125" s="101">
        <v>0</v>
      </c>
      <c r="W125" s="101">
        <v>0</v>
      </c>
      <c r="X125" s="101">
        <v>0</v>
      </c>
      <c r="Y125" s="101">
        <v>0</v>
      </c>
      <c r="Z125" s="101">
        <v>0</v>
      </c>
      <c r="AA125" s="101">
        <v>0</v>
      </c>
      <c r="AB125" s="101">
        <v>0</v>
      </c>
      <c r="AC125" s="229"/>
    </row>
    <row r="126" spans="2:30">
      <c r="B126" s="226"/>
      <c r="C126" s="227"/>
      <c r="D126" s="16" t="s">
        <v>294</v>
      </c>
      <c r="E126" s="101">
        <v>0</v>
      </c>
      <c r="F126" s="101">
        <v>0</v>
      </c>
      <c r="G126" s="101">
        <v>0</v>
      </c>
      <c r="H126" s="101">
        <v>0</v>
      </c>
      <c r="I126" s="101">
        <v>0</v>
      </c>
      <c r="J126" s="101">
        <v>0</v>
      </c>
      <c r="K126" s="101">
        <v>0</v>
      </c>
      <c r="L126" s="101">
        <v>0</v>
      </c>
      <c r="M126" s="101">
        <v>1</v>
      </c>
      <c r="N126" s="101">
        <v>1</v>
      </c>
      <c r="O126" s="101">
        <v>1</v>
      </c>
      <c r="P126" s="101">
        <v>1</v>
      </c>
      <c r="Q126" s="101">
        <v>1</v>
      </c>
      <c r="R126" s="101">
        <v>1</v>
      </c>
      <c r="S126" s="101">
        <v>1</v>
      </c>
      <c r="T126" s="101">
        <v>1</v>
      </c>
      <c r="U126" s="101">
        <v>0</v>
      </c>
      <c r="V126" s="101">
        <v>0</v>
      </c>
      <c r="W126" s="101">
        <v>0</v>
      </c>
      <c r="X126" s="101">
        <v>0</v>
      </c>
      <c r="Y126" s="101">
        <v>0</v>
      </c>
      <c r="Z126" s="101">
        <v>0</v>
      </c>
      <c r="AA126" s="101">
        <v>0</v>
      </c>
      <c r="AB126" s="101">
        <v>0</v>
      </c>
      <c r="AC126" s="230"/>
    </row>
    <row r="127" spans="2:30">
      <c r="B127" s="226" t="str">
        <f>$B$115&amp;" - "&amp;C127</f>
        <v xml:space="preserve">Domestic Hot Water - </v>
      </c>
      <c r="C127" s="227"/>
      <c r="D127" s="16" t="s">
        <v>292</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28"/>
    </row>
    <row r="128" spans="2:30">
      <c r="B128" s="226"/>
      <c r="C128" s="227"/>
      <c r="D128" s="16" t="s">
        <v>293</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29"/>
    </row>
    <row r="129" spans="2:29">
      <c r="B129" s="226"/>
      <c r="C129" s="227"/>
      <c r="D129" s="16" t="s">
        <v>294</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30"/>
    </row>
    <row r="130" spans="2:29">
      <c r="B130" s="226" t="str">
        <f>$B$115&amp;" - "&amp;C130</f>
        <v xml:space="preserve">Domestic Hot Water - </v>
      </c>
      <c r="C130" s="227"/>
      <c r="D130" s="16" t="s">
        <v>292</v>
      </c>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228"/>
    </row>
    <row r="131" spans="2:29">
      <c r="B131" s="226"/>
      <c r="C131" s="227"/>
      <c r="D131" s="16" t="s">
        <v>293</v>
      </c>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229"/>
    </row>
    <row r="132" spans="2:29">
      <c r="B132" s="226"/>
      <c r="C132" s="227"/>
      <c r="D132" s="16" t="s">
        <v>294</v>
      </c>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230"/>
    </row>
    <row r="150" spans="2:30" ht="18.75">
      <c r="B150" s="198" t="s">
        <v>98</v>
      </c>
      <c r="C150" s="198"/>
      <c r="D150" s="198"/>
      <c r="E150" s="198"/>
      <c r="F150" s="198"/>
      <c r="G150" s="198"/>
      <c r="H150" s="198"/>
      <c r="I150" s="198"/>
      <c r="J150" s="198"/>
      <c r="K150" s="198"/>
      <c r="L150" s="198"/>
      <c r="M150" s="198"/>
      <c r="N150" s="198"/>
      <c r="O150" s="198"/>
      <c r="P150" s="198"/>
      <c r="Q150" s="198"/>
      <c r="R150" s="198"/>
      <c r="S150" s="198"/>
      <c r="T150" s="198"/>
      <c r="U150" s="198"/>
      <c r="V150" s="198"/>
      <c r="W150" s="198"/>
      <c r="X150" s="198"/>
      <c r="Y150" s="198"/>
      <c r="Z150" s="198"/>
      <c r="AA150" s="198"/>
      <c r="AB150" s="198"/>
      <c r="AC150" s="127" t="s">
        <v>8</v>
      </c>
      <c r="AD150" s="127"/>
    </row>
    <row r="151" spans="2:30" s="10" customFormat="1" ht="5.0999999999999996" customHeight="1">
      <c r="B151" s="11"/>
      <c r="C151" s="11"/>
      <c r="D151" s="11"/>
      <c r="E151" s="11"/>
      <c r="F151" s="11"/>
      <c r="G151" s="12"/>
    </row>
    <row r="152" spans="2:30">
      <c r="B152" s="132"/>
      <c r="C152" s="17" t="s">
        <v>227</v>
      </c>
      <c r="D152" s="17" t="s">
        <v>268</v>
      </c>
      <c r="E152" s="17" t="s">
        <v>269</v>
      </c>
      <c r="F152" s="17" t="s">
        <v>270</v>
      </c>
      <c r="G152" s="17" t="s">
        <v>271</v>
      </c>
      <c r="H152" s="17" t="s">
        <v>272</v>
      </c>
      <c r="I152" s="17" t="s">
        <v>273</v>
      </c>
      <c r="J152" s="17" t="s">
        <v>274</v>
      </c>
      <c r="K152" s="17" t="s">
        <v>275</v>
      </c>
      <c r="L152" s="17" t="s">
        <v>276</v>
      </c>
      <c r="M152" s="17" t="s">
        <v>277</v>
      </c>
      <c r="N152" s="17" t="s">
        <v>278</v>
      </c>
      <c r="O152" s="17" t="s">
        <v>279</v>
      </c>
      <c r="P152" s="17" t="s">
        <v>280</v>
      </c>
      <c r="Q152" s="17" t="s">
        <v>281</v>
      </c>
      <c r="R152" s="17" t="s">
        <v>282</v>
      </c>
      <c r="S152" s="17" t="s">
        <v>283</v>
      </c>
      <c r="T152" s="17" t="s">
        <v>284</v>
      </c>
      <c r="U152" s="17" t="s">
        <v>285</v>
      </c>
      <c r="V152" s="17" t="s">
        <v>286</v>
      </c>
      <c r="W152" s="17" t="s">
        <v>287</v>
      </c>
      <c r="X152" s="17" t="s">
        <v>288</v>
      </c>
      <c r="Y152" s="17" t="s">
        <v>289</v>
      </c>
      <c r="Z152" s="17" t="s">
        <v>290</v>
      </c>
      <c r="AA152" s="17" t="s">
        <v>291</v>
      </c>
      <c r="AB152" s="154">
        <v>0</v>
      </c>
    </row>
    <row r="153" spans="2:30" ht="15.75" customHeight="1">
      <c r="B153" s="226" t="str">
        <f>$B$150&amp;" - "&amp;C153</f>
        <v>Process Loads - Elevators</v>
      </c>
      <c r="C153" s="227" t="s">
        <v>480</v>
      </c>
      <c r="D153" s="16" t="s">
        <v>292</v>
      </c>
      <c r="E153" s="101">
        <v>0.05</v>
      </c>
      <c r="F153" s="101">
        <v>0.05</v>
      </c>
      <c r="G153" s="101">
        <v>0.05</v>
      </c>
      <c r="H153" s="101">
        <v>0.05</v>
      </c>
      <c r="I153" s="101">
        <v>0.1</v>
      </c>
      <c r="J153" s="101">
        <v>0.2</v>
      </c>
      <c r="K153" s="101">
        <v>0.4</v>
      </c>
      <c r="L153" s="101">
        <v>0.5</v>
      </c>
      <c r="M153" s="101">
        <v>0.5</v>
      </c>
      <c r="N153" s="101">
        <v>0.35</v>
      </c>
      <c r="O153" s="101">
        <v>0.15</v>
      </c>
      <c r="P153" s="101">
        <v>0.15</v>
      </c>
      <c r="Q153" s="101">
        <v>0.15</v>
      </c>
      <c r="R153" s="101">
        <v>0.15</v>
      </c>
      <c r="S153" s="101">
        <v>0.15</v>
      </c>
      <c r="T153" s="101">
        <v>0.15</v>
      </c>
      <c r="U153" s="101">
        <v>0.35</v>
      </c>
      <c r="V153" s="101">
        <v>0.5</v>
      </c>
      <c r="W153" s="101">
        <v>0.5</v>
      </c>
      <c r="X153" s="101">
        <v>0.4</v>
      </c>
      <c r="Y153" s="101">
        <v>0.4</v>
      </c>
      <c r="Z153" s="101">
        <v>0.3</v>
      </c>
      <c r="AA153" s="101">
        <v>0.2</v>
      </c>
      <c r="AB153" s="101">
        <v>0.1</v>
      </c>
      <c r="AC153" s="228" t="s">
        <v>457</v>
      </c>
    </row>
    <row r="154" spans="2:30">
      <c r="B154" s="226"/>
      <c r="C154" s="227"/>
      <c r="D154" s="16" t="s">
        <v>293</v>
      </c>
      <c r="E154" s="101">
        <v>0.05</v>
      </c>
      <c r="F154" s="101">
        <v>0.05</v>
      </c>
      <c r="G154" s="101">
        <v>0.05</v>
      </c>
      <c r="H154" s="101">
        <v>0.05</v>
      </c>
      <c r="I154" s="101">
        <v>0.1</v>
      </c>
      <c r="J154" s="101">
        <v>0.2</v>
      </c>
      <c r="K154" s="101">
        <v>0.4</v>
      </c>
      <c r="L154" s="101">
        <v>0.5</v>
      </c>
      <c r="M154" s="101">
        <v>0.5</v>
      </c>
      <c r="N154" s="101">
        <v>0.35</v>
      </c>
      <c r="O154" s="101">
        <v>0.15</v>
      </c>
      <c r="P154" s="101">
        <v>0.15</v>
      </c>
      <c r="Q154" s="101">
        <v>0.15</v>
      </c>
      <c r="R154" s="101">
        <v>0.15</v>
      </c>
      <c r="S154" s="101">
        <v>0.15</v>
      </c>
      <c r="T154" s="101">
        <v>0.15</v>
      </c>
      <c r="U154" s="101">
        <v>0.35</v>
      </c>
      <c r="V154" s="101">
        <v>0.5</v>
      </c>
      <c r="W154" s="101">
        <v>0.5</v>
      </c>
      <c r="X154" s="101">
        <v>0.4</v>
      </c>
      <c r="Y154" s="101">
        <v>0.4</v>
      </c>
      <c r="Z154" s="101">
        <v>0.3</v>
      </c>
      <c r="AA154" s="101">
        <v>0.2</v>
      </c>
      <c r="AB154" s="101">
        <v>0.1</v>
      </c>
      <c r="AC154" s="229"/>
    </row>
    <row r="155" spans="2:30">
      <c r="B155" s="226"/>
      <c r="C155" s="227"/>
      <c r="D155" s="16" t="s">
        <v>294</v>
      </c>
      <c r="E155" s="101">
        <v>0.05</v>
      </c>
      <c r="F155" s="101">
        <v>0.05</v>
      </c>
      <c r="G155" s="101">
        <v>0.05</v>
      </c>
      <c r="H155" s="101">
        <v>0.05</v>
      </c>
      <c r="I155" s="101">
        <v>0.1</v>
      </c>
      <c r="J155" s="101">
        <v>0.2</v>
      </c>
      <c r="K155" s="101">
        <v>0.4</v>
      </c>
      <c r="L155" s="101">
        <v>0.5</v>
      </c>
      <c r="M155" s="101">
        <v>0.5</v>
      </c>
      <c r="N155" s="101">
        <v>0.35</v>
      </c>
      <c r="O155" s="101">
        <v>0.15</v>
      </c>
      <c r="P155" s="101">
        <v>0.15</v>
      </c>
      <c r="Q155" s="101">
        <v>0.15</v>
      </c>
      <c r="R155" s="101">
        <v>0.15</v>
      </c>
      <c r="S155" s="101">
        <v>0.15</v>
      </c>
      <c r="T155" s="101">
        <v>0.15</v>
      </c>
      <c r="U155" s="101">
        <v>0.35</v>
      </c>
      <c r="V155" s="101">
        <v>0.5</v>
      </c>
      <c r="W155" s="101">
        <v>0.5</v>
      </c>
      <c r="X155" s="101">
        <v>0.4</v>
      </c>
      <c r="Y155" s="101">
        <v>0.4</v>
      </c>
      <c r="Z155" s="101">
        <v>0.3</v>
      </c>
      <c r="AA155" s="101">
        <v>0.2</v>
      </c>
      <c r="AB155" s="101">
        <v>0.1</v>
      </c>
      <c r="AC155" s="230"/>
    </row>
    <row r="156" spans="2:30">
      <c r="B156" s="226" t="str">
        <f>$B$150&amp;" - "&amp;C156</f>
        <v>Process Loads - Kitchen Exhaust Fan</v>
      </c>
      <c r="C156" s="227" t="s">
        <v>508</v>
      </c>
      <c r="D156" s="16" t="s">
        <v>292</v>
      </c>
      <c r="E156" s="101">
        <v>0</v>
      </c>
      <c r="F156" s="101">
        <v>0</v>
      </c>
      <c r="G156" s="101">
        <v>0</v>
      </c>
      <c r="H156" s="101">
        <v>0</v>
      </c>
      <c r="I156" s="101">
        <v>0</v>
      </c>
      <c r="J156" s="101">
        <v>0</v>
      </c>
      <c r="K156" s="101">
        <v>0</v>
      </c>
      <c r="L156" s="101">
        <v>1</v>
      </c>
      <c r="M156" s="101">
        <v>1</v>
      </c>
      <c r="N156" s="101">
        <v>1</v>
      </c>
      <c r="O156" s="101">
        <v>1</v>
      </c>
      <c r="P156" s="101">
        <v>1</v>
      </c>
      <c r="Q156" s="101">
        <v>1</v>
      </c>
      <c r="R156" s="101">
        <v>1</v>
      </c>
      <c r="S156" s="101">
        <v>1</v>
      </c>
      <c r="T156" s="101">
        <v>1</v>
      </c>
      <c r="U156" s="101">
        <v>1</v>
      </c>
      <c r="V156" s="101">
        <v>1</v>
      </c>
      <c r="W156" s="101">
        <v>1</v>
      </c>
      <c r="X156" s="101">
        <v>1</v>
      </c>
      <c r="Y156" s="101">
        <v>1</v>
      </c>
      <c r="Z156" s="101">
        <v>1</v>
      </c>
      <c r="AA156" s="101">
        <v>1</v>
      </c>
      <c r="AB156" s="101">
        <v>1</v>
      </c>
      <c r="AC156" s="228"/>
    </row>
    <row r="157" spans="2:30">
      <c r="B157" s="226"/>
      <c r="C157" s="227"/>
      <c r="D157" s="16" t="s">
        <v>293</v>
      </c>
      <c r="E157" s="101">
        <v>0</v>
      </c>
      <c r="F157" s="101">
        <v>0</v>
      </c>
      <c r="G157" s="101">
        <v>0</v>
      </c>
      <c r="H157" s="101">
        <v>0</v>
      </c>
      <c r="I157" s="101">
        <v>0</v>
      </c>
      <c r="J157" s="101">
        <v>0</v>
      </c>
      <c r="K157" s="101">
        <v>0</v>
      </c>
      <c r="L157" s="101">
        <v>1</v>
      </c>
      <c r="M157" s="101">
        <v>1</v>
      </c>
      <c r="N157" s="101">
        <v>1</v>
      </c>
      <c r="O157" s="101">
        <v>1</v>
      </c>
      <c r="P157" s="101">
        <v>1</v>
      </c>
      <c r="Q157" s="101">
        <v>1</v>
      </c>
      <c r="R157" s="101">
        <v>1</v>
      </c>
      <c r="S157" s="101">
        <v>1</v>
      </c>
      <c r="T157" s="101">
        <v>1</v>
      </c>
      <c r="U157" s="101">
        <v>1</v>
      </c>
      <c r="V157" s="101">
        <v>1</v>
      </c>
      <c r="W157" s="101">
        <v>1</v>
      </c>
      <c r="X157" s="101">
        <v>1</v>
      </c>
      <c r="Y157" s="101">
        <v>1</v>
      </c>
      <c r="Z157" s="101">
        <v>1</v>
      </c>
      <c r="AA157" s="101">
        <v>1</v>
      </c>
      <c r="AB157" s="101">
        <v>1</v>
      </c>
      <c r="AC157" s="229"/>
    </row>
    <row r="158" spans="2:30">
      <c r="B158" s="226"/>
      <c r="C158" s="227"/>
      <c r="D158" s="16" t="s">
        <v>294</v>
      </c>
      <c r="E158" s="101">
        <v>0</v>
      </c>
      <c r="F158" s="101">
        <v>0</v>
      </c>
      <c r="G158" s="101">
        <v>0</v>
      </c>
      <c r="H158" s="101">
        <v>0</v>
      </c>
      <c r="I158" s="101">
        <v>0</v>
      </c>
      <c r="J158" s="101">
        <v>0</v>
      </c>
      <c r="K158" s="101">
        <v>0</v>
      </c>
      <c r="L158" s="101">
        <v>1</v>
      </c>
      <c r="M158" s="101">
        <v>1</v>
      </c>
      <c r="N158" s="101">
        <v>1</v>
      </c>
      <c r="O158" s="101">
        <v>1</v>
      </c>
      <c r="P158" s="101">
        <v>1</v>
      </c>
      <c r="Q158" s="101">
        <v>1</v>
      </c>
      <c r="R158" s="101">
        <v>1</v>
      </c>
      <c r="S158" s="101">
        <v>1</v>
      </c>
      <c r="T158" s="101">
        <v>1</v>
      </c>
      <c r="U158" s="101">
        <v>1</v>
      </c>
      <c r="V158" s="101">
        <v>1</v>
      </c>
      <c r="W158" s="101">
        <v>1</v>
      </c>
      <c r="X158" s="101">
        <v>1</v>
      </c>
      <c r="Y158" s="101">
        <v>1</v>
      </c>
      <c r="Z158" s="101">
        <v>1</v>
      </c>
      <c r="AA158" s="101">
        <v>1</v>
      </c>
      <c r="AB158" s="101">
        <v>1</v>
      </c>
      <c r="AC158" s="230"/>
    </row>
    <row r="159" spans="2:30">
      <c r="B159" s="226" t="str">
        <f>$B$150&amp;" - "&amp;C159</f>
        <v xml:space="preserve">Process Loads - </v>
      </c>
      <c r="C159" s="227"/>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28"/>
    </row>
    <row r="160" spans="2:30">
      <c r="B160" s="226"/>
      <c r="C160" s="227"/>
      <c r="D160" s="16" t="s">
        <v>293</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29"/>
    </row>
    <row r="161" spans="2:29">
      <c r="B161" s="226"/>
      <c r="C161" s="227"/>
      <c r="D161" s="16" t="s">
        <v>294</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0"/>
    </row>
    <row r="162" spans="2:29">
      <c r="B162" s="226" t="str">
        <f>$B$150&amp;" - "&amp;C162</f>
        <v xml:space="preserve">Process Loads - </v>
      </c>
      <c r="C162" s="227"/>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28"/>
    </row>
    <row r="163" spans="2:29">
      <c r="B163" s="226"/>
      <c r="C163" s="227"/>
      <c r="D163" s="16" t="s">
        <v>293</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29"/>
    </row>
    <row r="164" spans="2:29">
      <c r="B164" s="226"/>
      <c r="C164" s="227"/>
      <c r="D164" s="16" t="s">
        <v>294</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0"/>
    </row>
    <row r="165" spans="2:29">
      <c r="B165" s="226" t="str">
        <f>$B$150&amp;" - "&amp;C165</f>
        <v xml:space="preserve">Process Loads - </v>
      </c>
      <c r="C165" s="227"/>
      <c r="D165" s="16" t="s">
        <v>292</v>
      </c>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228"/>
    </row>
    <row r="166" spans="2:29">
      <c r="B166" s="226"/>
      <c r="C166" s="227"/>
      <c r="D166" s="16" t="s">
        <v>293</v>
      </c>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229"/>
    </row>
    <row r="167" spans="2:29">
      <c r="B167" s="226"/>
      <c r="C167" s="227"/>
      <c r="D167" s="16" t="s">
        <v>294</v>
      </c>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230"/>
    </row>
  </sheetData>
  <mergeCells count="86">
    <mergeCell ref="B162:B164"/>
    <mergeCell ref="C162:C164"/>
    <mergeCell ref="AC162:AC164"/>
    <mergeCell ref="B165:B167"/>
    <mergeCell ref="C165:C167"/>
    <mergeCell ref="AC165:AC167"/>
    <mergeCell ref="B156:B158"/>
    <mergeCell ref="C156:C158"/>
    <mergeCell ref="AC156:AC158"/>
    <mergeCell ref="B159:B161"/>
    <mergeCell ref="C159:C161"/>
    <mergeCell ref="AC159:AC161"/>
    <mergeCell ref="B130:B132"/>
    <mergeCell ref="C130:C132"/>
    <mergeCell ref="AC130:AC132"/>
    <mergeCell ref="B150:AB150"/>
    <mergeCell ref="B153:B155"/>
    <mergeCell ref="C153:C155"/>
    <mergeCell ref="AC153:AC155"/>
    <mergeCell ref="B124:B126"/>
    <mergeCell ref="C124:C126"/>
    <mergeCell ref="AC124:AC126"/>
    <mergeCell ref="B127:B129"/>
    <mergeCell ref="C127:C129"/>
    <mergeCell ref="AC127:AC129"/>
    <mergeCell ref="B115:AB115"/>
    <mergeCell ref="B118:B120"/>
    <mergeCell ref="C118:C120"/>
    <mergeCell ref="AC118:AC120"/>
    <mergeCell ref="B121:B123"/>
    <mergeCell ref="C121:C123"/>
    <mergeCell ref="AC121:AC123"/>
    <mergeCell ref="B89:B91"/>
    <mergeCell ref="C89:C91"/>
    <mergeCell ref="AC89:AC91"/>
    <mergeCell ref="B95:B97"/>
    <mergeCell ref="C95:C97"/>
    <mergeCell ref="AC95:AC97"/>
    <mergeCell ref="B92:B94"/>
    <mergeCell ref="C92:C94"/>
    <mergeCell ref="AC92:AC94"/>
    <mergeCell ref="B83:B85"/>
    <mergeCell ref="C83:C85"/>
    <mergeCell ref="AC83:AC85"/>
    <mergeCell ref="B86:B88"/>
    <mergeCell ref="C86:C88"/>
    <mergeCell ref="AC86:AC88"/>
    <mergeCell ref="B57:B59"/>
    <mergeCell ref="C57:C59"/>
    <mergeCell ref="AC57:AC59"/>
    <mergeCell ref="B77:AB77"/>
    <mergeCell ref="B80:B82"/>
    <mergeCell ref="C80:C82"/>
    <mergeCell ref="AC80:AC82"/>
    <mergeCell ref="B51:B53"/>
    <mergeCell ref="C51:C53"/>
    <mergeCell ref="AC51:AC53"/>
    <mergeCell ref="B54:B56"/>
    <mergeCell ref="C54:C56"/>
    <mergeCell ref="AC54:AC56"/>
    <mergeCell ref="B42:AB42"/>
    <mergeCell ref="B45:B47"/>
    <mergeCell ref="C45:C47"/>
    <mergeCell ref="AC45:AC47"/>
    <mergeCell ref="B48:B50"/>
    <mergeCell ref="C48:C50"/>
    <mergeCell ref="AC48:AC50"/>
    <mergeCell ref="B19:B21"/>
    <mergeCell ref="C19:C21"/>
    <mergeCell ref="AC19:AC21"/>
    <mergeCell ref="B22:B24"/>
    <mergeCell ref="C22:C24"/>
    <mergeCell ref="AC22:AC24"/>
    <mergeCell ref="B13:B15"/>
    <mergeCell ref="C13:C15"/>
    <mergeCell ref="AC13:AC15"/>
    <mergeCell ref="B16:B18"/>
    <mergeCell ref="C16:C18"/>
    <mergeCell ref="AC16:AC18"/>
    <mergeCell ref="C2:J4"/>
    <mergeCell ref="AC2:AD2"/>
    <mergeCell ref="AC3:AD3"/>
    <mergeCell ref="B7:AB7"/>
    <mergeCell ref="B10:B12"/>
    <mergeCell ref="C10:C12"/>
    <mergeCell ref="AC10:AC12"/>
  </mergeCells>
  <conditionalFormatting sqref="C10:C12">
    <cfRule type="containsText" dxfId="85" priority="43" operator="containsText" text="Example:">
      <formula>NOT(ISERROR(SEARCH("Example:",C10)))</formula>
    </cfRule>
  </conditionalFormatting>
  <conditionalFormatting sqref="C16:C24">
    <cfRule type="containsText" dxfId="84" priority="42" operator="containsText" text="Example:">
      <formula>NOT(ISERROR(SEARCH("Example:",C16)))</formula>
    </cfRule>
  </conditionalFormatting>
  <conditionalFormatting sqref="C45:C47 C51:C59">
    <cfRule type="containsText" dxfId="83" priority="41" operator="containsText" text="Example:">
      <formula>NOT(ISERROR(SEARCH("Example:",C45)))</formula>
    </cfRule>
  </conditionalFormatting>
  <conditionalFormatting sqref="C80:C82 C86:C92 C95:C97">
    <cfRule type="containsText" dxfId="82" priority="40" operator="containsText" text="Example:">
      <formula>NOT(ISERROR(SEARCH("Example:",C80)))</formula>
    </cfRule>
  </conditionalFormatting>
  <conditionalFormatting sqref="AC10:AC12">
    <cfRule type="containsText" dxfId="81" priority="39" operator="containsText" text="Example">
      <formula>NOT(ISERROR(SEARCH("Example",AC10)))</formula>
    </cfRule>
  </conditionalFormatting>
  <conditionalFormatting sqref="AC19:AC21">
    <cfRule type="containsText" dxfId="80" priority="37" operator="containsText" text="Example">
      <formula>NOT(ISERROR(SEARCH("Example",AC19)))</formula>
    </cfRule>
  </conditionalFormatting>
  <conditionalFormatting sqref="AC22:AC24">
    <cfRule type="containsText" dxfId="79" priority="36" operator="containsText" text="Example">
      <formula>NOT(ISERROR(SEARCH("Example",AC22)))</formula>
    </cfRule>
  </conditionalFormatting>
  <conditionalFormatting sqref="AC51:AC53">
    <cfRule type="containsText" dxfId="78" priority="35" operator="containsText" text="Example">
      <formula>NOT(ISERROR(SEARCH("Example",AC51)))</formula>
    </cfRule>
  </conditionalFormatting>
  <conditionalFormatting sqref="AC54:AC56">
    <cfRule type="containsText" dxfId="77" priority="34" operator="containsText" text="Example">
      <formula>NOT(ISERROR(SEARCH("Example",AC54)))</formula>
    </cfRule>
  </conditionalFormatting>
  <conditionalFormatting sqref="AC57:AC59">
    <cfRule type="containsText" dxfId="76" priority="33" operator="containsText" text="Example">
      <formula>NOT(ISERROR(SEARCH("Example",AC57)))</formula>
    </cfRule>
  </conditionalFormatting>
  <conditionalFormatting sqref="C118:C120 C124:C132">
    <cfRule type="containsText" dxfId="75" priority="29" operator="containsText" text="Example:">
      <formula>NOT(ISERROR(SEARCH("Example:",C118)))</formula>
    </cfRule>
  </conditionalFormatting>
  <conditionalFormatting sqref="AC124:AC126">
    <cfRule type="containsText" dxfId="74" priority="28" operator="containsText" text="Example">
      <formula>NOT(ISERROR(SEARCH("Example",AC124)))</formula>
    </cfRule>
  </conditionalFormatting>
  <conditionalFormatting sqref="AC127:AC129">
    <cfRule type="containsText" dxfId="73" priority="27" operator="containsText" text="Example">
      <formula>NOT(ISERROR(SEARCH("Example",AC127)))</formula>
    </cfRule>
  </conditionalFormatting>
  <conditionalFormatting sqref="AC130:AC132">
    <cfRule type="containsText" dxfId="72" priority="26" operator="containsText" text="Example">
      <formula>NOT(ISERROR(SEARCH("Example",AC130)))</formula>
    </cfRule>
  </conditionalFormatting>
  <conditionalFormatting sqref="C153:C167">
    <cfRule type="containsText" dxfId="71" priority="25" operator="containsText" text="Example:">
      <formula>NOT(ISERROR(SEARCH("Example:",C153)))</formula>
    </cfRule>
  </conditionalFormatting>
  <conditionalFormatting sqref="AC156:AC158">
    <cfRule type="containsText" dxfId="70" priority="24" operator="containsText" text="Example">
      <formula>NOT(ISERROR(SEARCH("Example",AC156)))</formula>
    </cfRule>
  </conditionalFormatting>
  <conditionalFormatting sqref="AC159:AC161">
    <cfRule type="containsText" dxfId="69" priority="23" operator="containsText" text="Example">
      <formula>NOT(ISERROR(SEARCH("Example",AC159)))</formula>
    </cfRule>
  </conditionalFormatting>
  <conditionalFormatting sqref="AC162:AC164">
    <cfRule type="containsText" dxfId="68" priority="22" operator="containsText" text="Example">
      <formula>NOT(ISERROR(SEARCH("Example",AC162)))</formula>
    </cfRule>
  </conditionalFormatting>
  <conditionalFormatting sqref="AC165:AC167">
    <cfRule type="containsText" dxfId="67" priority="21" operator="containsText" text="Example">
      <formula>NOT(ISERROR(SEARCH("Example",AC165)))</formula>
    </cfRule>
  </conditionalFormatting>
  <conditionalFormatting sqref="C13:C15">
    <cfRule type="containsText" dxfId="66" priority="16" operator="containsText" text="Example:">
      <formula>NOT(ISERROR(SEARCH("Example:",C13)))</formula>
    </cfRule>
  </conditionalFormatting>
  <conditionalFormatting sqref="C48:C50">
    <cfRule type="containsText" dxfId="65" priority="14" operator="containsText" text="Example:">
      <formula>NOT(ISERROR(SEARCH("Example:",C48)))</formula>
    </cfRule>
  </conditionalFormatting>
  <conditionalFormatting sqref="C83:C85">
    <cfRule type="containsText" dxfId="64" priority="13" operator="containsText" text="Example:">
      <formula>NOT(ISERROR(SEARCH("Example:",C83)))</formula>
    </cfRule>
  </conditionalFormatting>
  <conditionalFormatting sqref="C121:C123">
    <cfRule type="containsText" dxfId="63" priority="12" operator="containsText" text="Example:">
      <formula>NOT(ISERROR(SEARCH("Example:",C121)))</formula>
    </cfRule>
  </conditionalFormatting>
  <conditionalFormatting sqref="AC48:AC50">
    <cfRule type="containsText" dxfId="62" priority="9" operator="containsText" text="Example">
      <formula>NOT(ISERROR(SEARCH("Example",AC48)))</formula>
    </cfRule>
  </conditionalFormatting>
  <conditionalFormatting sqref="AC45:AC47">
    <cfRule type="containsText" dxfId="61" priority="8" operator="containsText" text="Example">
      <formula>NOT(ISERROR(SEARCH("Example",AC45)))</formula>
    </cfRule>
  </conditionalFormatting>
  <conditionalFormatting sqref="AC80:AC82">
    <cfRule type="containsText" dxfId="60" priority="7" operator="containsText" text="Example">
      <formula>NOT(ISERROR(SEARCH("Example",AC80)))</formula>
    </cfRule>
  </conditionalFormatting>
  <conditionalFormatting sqref="AC118:AC120">
    <cfRule type="containsText" dxfId="59" priority="6" operator="containsText" text="Example">
      <formula>NOT(ISERROR(SEARCH("Example",AC118)))</formula>
    </cfRule>
  </conditionalFormatting>
  <conditionalFormatting sqref="AC153:AC155">
    <cfRule type="containsText" dxfId="58" priority="4" operator="containsText" text="Example">
      <formula>NOT(ISERROR(SEARCH("Example",AC153)))</formula>
    </cfRule>
  </conditionalFormatting>
  <conditionalFormatting sqref="AC13:AC18">
    <cfRule type="containsText" dxfId="57" priority="3" operator="containsText" text="Example">
      <formula>NOT(ISERROR(SEARCH("Example",AC13)))</formula>
    </cfRule>
  </conditionalFormatting>
  <conditionalFormatting sqref="AC83:AC97">
    <cfRule type="containsText" dxfId="56" priority="2" operator="containsText" text="Example">
      <formula>NOT(ISERROR(SEARCH("Example",AC83)))</formula>
    </cfRule>
  </conditionalFormatting>
  <conditionalFormatting sqref="AC121:AC123">
    <cfRule type="containsText" dxfId="55" priority="1" operator="containsText" text="Example">
      <formula>NOT(ISERROR(SEARCH("Example",AC121)))</formula>
    </cfRule>
  </conditionalFormatting>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ECCED"/>
    <pageSetUpPr fitToPage="1"/>
  </sheetPr>
  <dimension ref="B1:AE171"/>
  <sheetViews>
    <sheetView showGridLines="0" zoomScaleNormal="100" workbookViewId="0">
      <pane ySplit="6" topLeftCell="A134" activePane="bottomLeft" state="frozen"/>
      <selection pane="bottomLeft" activeCell="C142" sqref="C142:F142"/>
    </sheetView>
  </sheetViews>
  <sheetFormatPr defaultRowHeight="15.75"/>
  <cols>
    <col min="1" max="1" width="1.25" style="2" customWidth="1"/>
    <col min="2" max="2" width="24.875" style="2" customWidth="1"/>
    <col min="3" max="3" width="23.625" style="2" customWidth="1"/>
    <col min="4" max="5" width="23.625" style="77" customWidth="1"/>
    <col min="6" max="6" width="12.625" style="77" customWidth="1"/>
    <col min="7" max="7" width="10" style="2" customWidth="1"/>
    <col min="8" max="8" width="2.125" style="20" customWidth="1"/>
    <col min="9" max="9" width="10" style="2" customWidth="1"/>
    <col min="10" max="10" width="2.125" style="2" customWidth="1"/>
    <col min="11" max="11" width="69.125" style="2" customWidth="1"/>
    <col min="12" max="16" width="9" style="2" customWidth="1"/>
    <col min="17" max="42" width="9" style="2"/>
    <col min="43" max="261" width="8" style="2"/>
    <col min="262" max="262" width="0.875" style="2" customWidth="1"/>
    <col min="263" max="263" width="4.125" style="2" customWidth="1"/>
    <col min="264" max="264" width="68.875" style="2" customWidth="1"/>
    <col min="265" max="267" width="3.875" style="2" customWidth="1"/>
    <col min="268" max="269" width="8" style="2"/>
    <col min="270" max="270" width="0" style="2" hidden="1" customWidth="1"/>
    <col min="271" max="517" width="8" style="2"/>
    <col min="518" max="518" width="0.875" style="2" customWidth="1"/>
    <col min="519" max="519" width="4.125" style="2" customWidth="1"/>
    <col min="520" max="520" width="68.875" style="2" customWidth="1"/>
    <col min="521" max="523" width="3.875" style="2" customWidth="1"/>
    <col min="524" max="525" width="8" style="2"/>
    <col min="526" max="526" width="0" style="2" hidden="1" customWidth="1"/>
    <col min="527" max="773" width="8" style="2"/>
    <col min="774" max="774" width="0.875" style="2" customWidth="1"/>
    <col min="775" max="775" width="4.125" style="2" customWidth="1"/>
    <col min="776" max="776" width="68.875" style="2" customWidth="1"/>
    <col min="777" max="779" width="3.875" style="2" customWidth="1"/>
    <col min="780" max="781" width="8" style="2"/>
    <col min="782" max="782" width="0" style="2" hidden="1" customWidth="1"/>
    <col min="783" max="1029" width="9" style="2"/>
    <col min="1030" max="1030" width="0.875" style="2" customWidth="1"/>
    <col min="1031" max="1031" width="4.125" style="2" customWidth="1"/>
    <col min="1032" max="1032" width="68.875" style="2" customWidth="1"/>
    <col min="1033" max="1035" width="3.875" style="2" customWidth="1"/>
    <col min="1036" max="1037" width="8" style="2"/>
    <col min="1038" max="1038" width="0" style="2" hidden="1" customWidth="1"/>
    <col min="1039" max="1285" width="8" style="2"/>
    <col min="1286" max="1286" width="0.875" style="2" customWidth="1"/>
    <col min="1287" max="1287" width="4.125" style="2" customWidth="1"/>
    <col min="1288" max="1288" width="68.875" style="2" customWidth="1"/>
    <col min="1289" max="1291" width="3.875" style="2" customWidth="1"/>
    <col min="1292" max="1293" width="8" style="2"/>
    <col min="1294" max="1294" width="0" style="2" hidden="1" customWidth="1"/>
    <col min="1295" max="1541" width="8" style="2"/>
    <col min="1542" max="1542" width="0.875" style="2" customWidth="1"/>
    <col min="1543" max="1543" width="4.125" style="2" customWidth="1"/>
    <col min="1544" max="1544" width="68.875" style="2" customWidth="1"/>
    <col min="1545" max="1547" width="3.875" style="2" customWidth="1"/>
    <col min="1548" max="1549" width="8" style="2"/>
    <col min="1550" max="1550" width="0" style="2" hidden="1" customWidth="1"/>
    <col min="1551" max="1797" width="8" style="2"/>
    <col min="1798" max="1798" width="0.875" style="2" customWidth="1"/>
    <col min="1799" max="1799" width="4.125" style="2" customWidth="1"/>
    <col min="1800" max="1800" width="68.875" style="2" customWidth="1"/>
    <col min="1801" max="1803" width="3.875" style="2" customWidth="1"/>
    <col min="1804" max="1805" width="8" style="2"/>
    <col min="1806" max="1806" width="0" style="2" hidden="1" customWidth="1"/>
    <col min="1807" max="2053" width="9" style="2"/>
    <col min="2054" max="2054" width="0.875" style="2" customWidth="1"/>
    <col min="2055" max="2055" width="4.125" style="2" customWidth="1"/>
    <col min="2056" max="2056" width="68.875" style="2" customWidth="1"/>
    <col min="2057" max="2059" width="3.875" style="2" customWidth="1"/>
    <col min="2060" max="2061" width="8" style="2"/>
    <col min="2062" max="2062" width="0" style="2" hidden="1" customWidth="1"/>
    <col min="2063" max="2309" width="8" style="2"/>
    <col min="2310" max="2310" width="0.875" style="2" customWidth="1"/>
    <col min="2311" max="2311" width="4.125" style="2" customWidth="1"/>
    <col min="2312" max="2312" width="68.875" style="2" customWidth="1"/>
    <col min="2313" max="2315" width="3.875" style="2" customWidth="1"/>
    <col min="2316" max="2317" width="8" style="2"/>
    <col min="2318" max="2318" width="0" style="2" hidden="1" customWidth="1"/>
    <col min="2319" max="2565" width="8" style="2"/>
    <col min="2566" max="2566" width="0.875" style="2" customWidth="1"/>
    <col min="2567" max="2567" width="4.125" style="2" customWidth="1"/>
    <col min="2568" max="2568" width="68.875" style="2" customWidth="1"/>
    <col min="2569" max="2571" width="3.875" style="2" customWidth="1"/>
    <col min="2572" max="2573" width="8" style="2"/>
    <col min="2574" max="2574" width="0" style="2" hidden="1" customWidth="1"/>
    <col min="2575" max="2821" width="8" style="2"/>
    <col min="2822" max="2822" width="0.875" style="2" customWidth="1"/>
    <col min="2823" max="2823" width="4.125" style="2" customWidth="1"/>
    <col min="2824" max="2824" width="68.875" style="2" customWidth="1"/>
    <col min="2825" max="2827" width="3.875" style="2" customWidth="1"/>
    <col min="2828" max="2829" width="8" style="2"/>
    <col min="2830" max="2830" width="0" style="2" hidden="1" customWidth="1"/>
    <col min="2831" max="3077" width="9" style="2"/>
    <col min="3078" max="3078" width="0.875" style="2" customWidth="1"/>
    <col min="3079" max="3079" width="4.125" style="2" customWidth="1"/>
    <col min="3080" max="3080" width="68.875" style="2" customWidth="1"/>
    <col min="3081" max="3083" width="3.875" style="2" customWidth="1"/>
    <col min="3084" max="3085" width="8" style="2"/>
    <col min="3086" max="3086" width="0" style="2" hidden="1" customWidth="1"/>
    <col min="3087" max="3333" width="8" style="2"/>
    <col min="3334" max="3334" width="0.875" style="2" customWidth="1"/>
    <col min="3335" max="3335" width="4.125" style="2" customWidth="1"/>
    <col min="3336" max="3336" width="68.875" style="2" customWidth="1"/>
    <col min="3337" max="3339" width="3.875" style="2" customWidth="1"/>
    <col min="3340" max="3341" width="8" style="2"/>
    <col min="3342" max="3342" width="0" style="2" hidden="1" customWidth="1"/>
    <col min="3343" max="3589" width="8" style="2"/>
    <col min="3590" max="3590" width="0.875" style="2" customWidth="1"/>
    <col min="3591" max="3591" width="4.125" style="2" customWidth="1"/>
    <col min="3592" max="3592" width="68.875" style="2" customWidth="1"/>
    <col min="3593" max="3595" width="3.875" style="2" customWidth="1"/>
    <col min="3596" max="3597" width="8" style="2"/>
    <col min="3598" max="3598" width="0" style="2" hidden="1" customWidth="1"/>
    <col min="3599" max="3845" width="8" style="2"/>
    <col min="3846" max="3846" width="0.875" style="2" customWidth="1"/>
    <col min="3847" max="3847" width="4.125" style="2" customWidth="1"/>
    <col min="3848" max="3848" width="68.875" style="2" customWidth="1"/>
    <col min="3849" max="3851" width="3.875" style="2" customWidth="1"/>
    <col min="3852" max="3853" width="8" style="2"/>
    <col min="3854" max="3854" width="0" style="2" hidden="1" customWidth="1"/>
    <col min="3855" max="4101" width="9" style="2"/>
    <col min="4102" max="4102" width="0.875" style="2" customWidth="1"/>
    <col min="4103" max="4103" width="4.125" style="2" customWidth="1"/>
    <col min="4104" max="4104" width="68.875" style="2" customWidth="1"/>
    <col min="4105" max="4107" width="3.875" style="2" customWidth="1"/>
    <col min="4108" max="4109" width="8" style="2"/>
    <col min="4110" max="4110" width="0" style="2" hidden="1" customWidth="1"/>
    <col min="4111" max="4357" width="8" style="2"/>
    <col min="4358" max="4358" width="0.875" style="2" customWidth="1"/>
    <col min="4359" max="4359" width="4.125" style="2" customWidth="1"/>
    <col min="4360" max="4360" width="68.875" style="2" customWidth="1"/>
    <col min="4361" max="4363" width="3.875" style="2" customWidth="1"/>
    <col min="4364" max="4365" width="8" style="2"/>
    <col min="4366" max="4366" width="0" style="2" hidden="1" customWidth="1"/>
    <col min="4367" max="4613" width="8" style="2"/>
    <col min="4614" max="4614" width="0.875" style="2" customWidth="1"/>
    <col min="4615" max="4615" width="4.125" style="2" customWidth="1"/>
    <col min="4616" max="4616" width="68.875" style="2" customWidth="1"/>
    <col min="4617" max="4619" width="3.875" style="2" customWidth="1"/>
    <col min="4620" max="4621" width="8" style="2"/>
    <col min="4622" max="4622" width="0" style="2" hidden="1" customWidth="1"/>
    <col min="4623" max="4869" width="8" style="2"/>
    <col min="4870" max="4870" width="0.875" style="2" customWidth="1"/>
    <col min="4871" max="4871" width="4.125" style="2" customWidth="1"/>
    <col min="4872" max="4872" width="68.875" style="2" customWidth="1"/>
    <col min="4873" max="4875" width="3.875" style="2" customWidth="1"/>
    <col min="4876" max="4877" width="8" style="2"/>
    <col min="4878" max="4878" width="0" style="2" hidden="1" customWidth="1"/>
    <col min="4879" max="5125" width="9" style="2"/>
    <col min="5126" max="5126" width="0.875" style="2" customWidth="1"/>
    <col min="5127" max="5127" width="4.125" style="2" customWidth="1"/>
    <col min="5128" max="5128" width="68.875" style="2" customWidth="1"/>
    <col min="5129" max="5131" width="3.875" style="2" customWidth="1"/>
    <col min="5132" max="5133" width="8" style="2"/>
    <col min="5134" max="5134" width="0" style="2" hidden="1" customWidth="1"/>
    <col min="5135" max="5381" width="8" style="2"/>
    <col min="5382" max="5382" width="0.875" style="2" customWidth="1"/>
    <col min="5383" max="5383" width="4.125" style="2" customWidth="1"/>
    <col min="5384" max="5384" width="68.875" style="2" customWidth="1"/>
    <col min="5385" max="5387" width="3.875" style="2" customWidth="1"/>
    <col min="5388" max="5389" width="8" style="2"/>
    <col min="5390" max="5390" width="0" style="2" hidden="1" customWidth="1"/>
    <col min="5391" max="5637" width="8" style="2"/>
    <col min="5638" max="5638" width="0.875" style="2" customWidth="1"/>
    <col min="5639" max="5639" width="4.125" style="2" customWidth="1"/>
    <col min="5640" max="5640" width="68.875" style="2" customWidth="1"/>
    <col min="5641" max="5643" width="3.875" style="2" customWidth="1"/>
    <col min="5644" max="5645" width="8" style="2"/>
    <col min="5646" max="5646" width="0" style="2" hidden="1" customWidth="1"/>
    <col min="5647" max="5893" width="8" style="2"/>
    <col min="5894" max="5894" width="0.875" style="2" customWidth="1"/>
    <col min="5895" max="5895" width="4.125" style="2" customWidth="1"/>
    <col min="5896" max="5896" width="68.875" style="2" customWidth="1"/>
    <col min="5897" max="5899" width="3.875" style="2" customWidth="1"/>
    <col min="5900" max="5901" width="8" style="2"/>
    <col min="5902" max="5902" width="0" style="2" hidden="1" customWidth="1"/>
    <col min="5903" max="6149" width="9" style="2"/>
    <col min="6150" max="6150" width="0.875" style="2" customWidth="1"/>
    <col min="6151" max="6151" width="4.125" style="2" customWidth="1"/>
    <col min="6152" max="6152" width="68.875" style="2" customWidth="1"/>
    <col min="6153" max="6155" width="3.875" style="2" customWidth="1"/>
    <col min="6156" max="6157" width="8" style="2"/>
    <col min="6158" max="6158" width="0" style="2" hidden="1" customWidth="1"/>
    <col min="6159" max="6405" width="8" style="2"/>
    <col min="6406" max="6406" width="0.875" style="2" customWidth="1"/>
    <col min="6407" max="6407" width="4.125" style="2" customWidth="1"/>
    <col min="6408" max="6408" width="68.875" style="2" customWidth="1"/>
    <col min="6409" max="6411" width="3.875" style="2" customWidth="1"/>
    <col min="6412" max="6413" width="8" style="2"/>
    <col min="6414" max="6414" width="0" style="2" hidden="1" customWidth="1"/>
    <col min="6415" max="6661" width="8" style="2"/>
    <col min="6662" max="6662" width="0.875" style="2" customWidth="1"/>
    <col min="6663" max="6663" width="4.125" style="2" customWidth="1"/>
    <col min="6664" max="6664" width="68.875" style="2" customWidth="1"/>
    <col min="6665" max="6667" width="3.875" style="2" customWidth="1"/>
    <col min="6668" max="6669" width="8" style="2"/>
    <col min="6670" max="6670" width="0" style="2" hidden="1" customWidth="1"/>
    <col min="6671" max="6917" width="8" style="2"/>
    <col min="6918" max="6918" width="0.875" style="2" customWidth="1"/>
    <col min="6919" max="6919" width="4.125" style="2" customWidth="1"/>
    <col min="6920" max="6920" width="68.875" style="2" customWidth="1"/>
    <col min="6921" max="6923" width="3.875" style="2" customWidth="1"/>
    <col min="6924" max="6925" width="8" style="2"/>
    <col min="6926" max="6926" width="0" style="2" hidden="1" customWidth="1"/>
    <col min="6927" max="7173" width="9" style="2"/>
    <col min="7174" max="7174" width="0.875" style="2" customWidth="1"/>
    <col min="7175" max="7175" width="4.125" style="2" customWidth="1"/>
    <col min="7176" max="7176" width="68.875" style="2" customWidth="1"/>
    <col min="7177" max="7179" width="3.875" style="2" customWidth="1"/>
    <col min="7180" max="7181" width="8" style="2"/>
    <col min="7182" max="7182" width="0" style="2" hidden="1" customWidth="1"/>
    <col min="7183" max="7429" width="8" style="2"/>
    <col min="7430" max="7430" width="0.875" style="2" customWidth="1"/>
    <col min="7431" max="7431" width="4.125" style="2" customWidth="1"/>
    <col min="7432" max="7432" width="68.875" style="2" customWidth="1"/>
    <col min="7433" max="7435" width="3.875" style="2" customWidth="1"/>
    <col min="7436" max="7437" width="8" style="2"/>
    <col min="7438" max="7438" width="0" style="2" hidden="1" customWidth="1"/>
    <col min="7439" max="7685" width="8" style="2"/>
    <col min="7686" max="7686" width="0.875" style="2" customWidth="1"/>
    <col min="7687" max="7687" width="4.125" style="2" customWidth="1"/>
    <col min="7688" max="7688" width="68.875" style="2" customWidth="1"/>
    <col min="7689" max="7691" width="3.875" style="2" customWidth="1"/>
    <col min="7692" max="7693" width="8" style="2"/>
    <col min="7694" max="7694" width="0" style="2" hidden="1" customWidth="1"/>
    <col min="7695" max="7941" width="8" style="2"/>
    <col min="7942" max="7942" width="0.875" style="2" customWidth="1"/>
    <col min="7943" max="7943" width="4.125" style="2" customWidth="1"/>
    <col min="7944" max="7944" width="68.875" style="2" customWidth="1"/>
    <col min="7945" max="7947" width="3.875" style="2" customWidth="1"/>
    <col min="7948" max="7949" width="8" style="2"/>
    <col min="7950" max="7950" width="0" style="2" hidden="1" customWidth="1"/>
    <col min="7951" max="8197" width="9" style="2"/>
    <col min="8198" max="8198" width="0.875" style="2" customWidth="1"/>
    <col min="8199" max="8199" width="4.125" style="2" customWidth="1"/>
    <col min="8200" max="8200" width="68.875" style="2" customWidth="1"/>
    <col min="8201" max="8203" width="3.875" style="2" customWidth="1"/>
    <col min="8204" max="8205" width="8" style="2"/>
    <col min="8206" max="8206" width="0" style="2" hidden="1" customWidth="1"/>
    <col min="8207" max="8453" width="8" style="2"/>
    <col min="8454" max="8454" width="0.875" style="2" customWidth="1"/>
    <col min="8455" max="8455" width="4.125" style="2" customWidth="1"/>
    <col min="8456" max="8456" width="68.875" style="2" customWidth="1"/>
    <col min="8457" max="8459" width="3.875" style="2" customWidth="1"/>
    <col min="8460" max="8461" width="8" style="2"/>
    <col min="8462" max="8462" width="0" style="2" hidden="1" customWidth="1"/>
    <col min="8463" max="8709" width="8" style="2"/>
    <col min="8710" max="8710" width="0.875" style="2" customWidth="1"/>
    <col min="8711" max="8711" width="4.125" style="2" customWidth="1"/>
    <col min="8712" max="8712" width="68.875" style="2" customWidth="1"/>
    <col min="8713" max="8715" width="3.875" style="2" customWidth="1"/>
    <col min="8716" max="8717" width="8" style="2"/>
    <col min="8718" max="8718" width="0" style="2" hidden="1" customWidth="1"/>
    <col min="8719" max="8965" width="8" style="2"/>
    <col min="8966" max="8966" width="0.875" style="2" customWidth="1"/>
    <col min="8967" max="8967" width="4.125" style="2" customWidth="1"/>
    <col min="8968" max="8968" width="68.875" style="2" customWidth="1"/>
    <col min="8969" max="8971" width="3.875" style="2" customWidth="1"/>
    <col min="8972" max="8973" width="8" style="2"/>
    <col min="8974" max="8974" width="0" style="2" hidden="1" customWidth="1"/>
    <col min="8975" max="9221" width="9" style="2"/>
    <col min="9222" max="9222" width="0.875" style="2" customWidth="1"/>
    <col min="9223" max="9223" width="4.125" style="2" customWidth="1"/>
    <col min="9224" max="9224" width="68.875" style="2" customWidth="1"/>
    <col min="9225" max="9227" width="3.875" style="2" customWidth="1"/>
    <col min="9228" max="9229" width="8" style="2"/>
    <col min="9230" max="9230" width="0" style="2" hidden="1" customWidth="1"/>
    <col min="9231" max="9477" width="8" style="2"/>
    <col min="9478" max="9478" width="0.875" style="2" customWidth="1"/>
    <col min="9479" max="9479" width="4.125" style="2" customWidth="1"/>
    <col min="9480" max="9480" width="68.875" style="2" customWidth="1"/>
    <col min="9481" max="9483" width="3.875" style="2" customWidth="1"/>
    <col min="9484" max="9485" width="8" style="2"/>
    <col min="9486" max="9486" width="0" style="2" hidden="1" customWidth="1"/>
    <col min="9487" max="9733" width="8" style="2"/>
    <col min="9734" max="9734" width="0.875" style="2" customWidth="1"/>
    <col min="9735" max="9735" width="4.125" style="2" customWidth="1"/>
    <col min="9736" max="9736" width="68.875" style="2" customWidth="1"/>
    <col min="9737" max="9739" width="3.875" style="2" customWidth="1"/>
    <col min="9740" max="9741" width="8" style="2"/>
    <col min="9742" max="9742" width="0" style="2" hidden="1" customWidth="1"/>
    <col min="9743" max="9989" width="8" style="2"/>
    <col min="9990" max="9990" width="0.875" style="2" customWidth="1"/>
    <col min="9991" max="9991" width="4.125" style="2" customWidth="1"/>
    <col min="9992" max="9992" width="68.875" style="2" customWidth="1"/>
    <col min="9993" max="9995" width="3.875" style="2" customWidth="1"/>
    <col min="9996" max="9997" width="8" style="2"/>
    <col min="9998" max="9998" width="0" style="2" hidden="1" customWidth="1"/>
    <col min="9999" max="10245" width="9" style="2"/>
    <col min="10246" max="10246" width="0.875" style="2" customWidth="1"/>
    <col min="10247" max="10247" width="4.125" style="2" customWidth="1"/>
    <col min="10248" max="10248" width="68.875" style="2" customWidth="1"/>
    <col min="10249" max="10251" width="3.875" style="2" customWidth="1"/>
    <col min="10252" max="10253" width="8" style="2"/>
    <col min="10254" max="10254" width="0" style="2" hidden="1" customWidth="1"/>
    <col min="10255" max="10501" width="8" style="2"/>
    <col min="10502" max="10502" width="0.875" style="2" customWidth="1"/>
    <col min="10503" max="10503" width="4.125" style="2" customWidth="1"/>
    <col min="10504" max="10504" width="68.875" style="2" customWidth="1"/>
    <col min="10505" max="10507" width="3.875" style="2" customWidth="1"/>
    <col min="10508" max="10509" width="8" style="2"/>
    <col min="10510" max="10510" width="0" style="2" hidden="1" customWidth="1"/>
    <col min="10511" max="10757" width="8" style="2"/>
    <col min="10758" max="10758" width="0.875" style="2" customWidth="1"/>
    <col min="10759" max="10759" width="4.125" style="2" customWidth="1"/>
    <col min="10760" max="10760" width="68.875" style="2" customWidth="1"/>
    <col min="10761" max="10763" width="3.875" style="2" customWidth="1"/>
    <col min="10764" max="10765" width="8" style="2"/>
    <col min="10766" max="10766" width="0" style="2" hidden="1" customWidth="1"/>
    <col min="10767" max="11013" width="8" style="2"/>
    <col min="11014" max="11014" width="0.875" style="2" customWidth="1"/>
    <col min="11015" max="11015" width="4.125" style="2" customWidth="1"/>
    <col min="11016" max="11016" width="68.875" style="2" customWidth="1"/>
    <col min="11017" max="11019" width="3.875" style="2" customWidth="1"/>
    <col min="11020" max="11021" width="8" style="2"/>
    <col min="11022" max="11022" width="0" style="2" hidden="1" customWidth="1"/>
    <col min="11023" max="11269" width="9" style="2"/>
    <col min="11270" max="11270" width="0.875" style="2" customWidth="1"/>
    <col min="11271" max="11271" width="4.125" style="2" customWidth="1"/>
    <col min="11272" max="11272" width="68.875" style="2" customWidth="1"/>
    <col min="11273" max="11275" width="3.875" style="2" customWidth="1"/>
    <col min="11276" max="11277" width="8" style="2"/>
    <col min="11278" max="11278" width="0" style="2" hidden="1" customWidth="1"/>
    <col min="11279" max="11525" width="8" style="2"/>
    <col min="11526" max="11526" width="0.875" style="2" customWidth="1"/>
    <col min="11527" max="11527" width="4.125" style="2" customWidth="1"/>
    <col min="11528" max="11528" width="68.875" style="2" customWidth="1"/>
    <col min="11529" max="11531" width="3.875" style="2" customWidth="1"/>
    <col min="11532" max="11533" width="8" style="2"/>
    <col min="11534" max="11534" width="0" style="2" hidden="1" customWidth="1"/>
    <col min="11535" max="11781" width="8" style="2"/>
    <col min="11782" max="11782" width="0.875" style="2" customWidth="1"/>
    <col min="11783" max="11783" width="4.125" style="2" customWidth="1"/>
    <col min="11784" max="11784" width="68.875" style="2" customWidth="1"/>
    <col min="11785" max="11787" width="3.875" style="2" customWidth="1"/>
    <col min="11788" max="11789" width="8" style="2"/>
    <col min="11790" max="11790" width="0" style="2" hidden="1" customWidth="1"/>
    <col min="11791" max="12037" width="8" style="2"/>
    <col min="12038" max="12038" width="0.875" style="2" customWidth="1"/>
    <col min="12039" max="12039" width="4.125" style="2" customWidth="1"/>
    <col min="12040" max="12040" width="68.875" style="2" customWidth="1"/>
    <col min="12041" max="12043" width="3.875" style="2" customWidth="1"/>
    <col min="12044" max="12045" width="8" style="2"/>
    <col min="12046" max="12046" width="0" style="2" hidden="1" customWidth="1"/>
    <col min="12047" max="12293" width="9" style="2"/>
    <col min="12294" max="12294" width="0.875" style="2" customWidth="1"/>
    <col min="12295" max="12295" width="4.125" style="2" customWidth="1"/>
    <col min="12296" max="12296" width="68.875" style="2" customWidth="1"/>
    <col min="12297" max="12299" width="3.875" style="2" customWidth="1"/>
    <col min="12300" max="12301" width="8" style="2"/>
    <col min="12302" max="12302" width="0" style="2" hidden="1" customWidth="1"/>
    <col min="12303" max="12549" width="8" style="2"/>
    <col min="12550" max="12550" width="0.875" style="2" customWidth="1"/>
    <col min="12551" max="12551" width="4.125" style="2" customWidth="1"/>
    <col min="12552" max="12552" width="68.875" style="2" customWidth="1"/>
    <col min="12553" max="12555" width="3.875" style="2" customWidth="1"/>
    <col min="12556" max="12557" width="8" style="2"/>
    <col min="12558" max="12558" width="0" style="2" hidden="1" customWidth="1"/>
    <col min="12559" max="12805" width="8" style="2"/>
    <col min="12806" max="12806" width="0.875" style="2" customWidth="1"/>
    <col min="12807" max="12807" width="4.125" style="2" customWidth="1"/>
    <col min="12808" max="12808" width="68.875" style="2" customWidth="1"/>
    <col min="12809" max="12811" width="3.875" style="2" customWidth="1"/>
    <col min="12812" max="12813" width="8" style="2"/>
    <col min="12814" max="12814" width="0" style="2" hidden="1" customWidth="1"/>
    <col min="12815" max="13061" width="8" style="2"/>
    <col min="13062" max="13062" width="0.875" style="2" customWidth="1"/>
    <col min="13063" max="13063" width="4.125" style="2" customWidth="1"/>
    <col min="13064" max="13064" width="68.875" style="2" customWidth="1"/>
    <col min="13065" max="13067" width="3.875" style="2" customWidth="1"/>
    <col min="13068" max="13069" width="8" style="2"/>
    <col min="13070" max="13070" width="0" style="2" hidden="1" customWidth="1"/>
    <col min="13071" max="13317" width="9" style="2"/>
    <col min="13318" max="13318" width="0.875" style="2" customWidth="1"/>
    <col min="13319" max="13319" width="4.125" style="2" customWidth="1"/>
    <col min="13320" max="13320" width="68.875" style="2" customWidth="1"/>
    <col min="13321" max="13323" width="3.875" style="2" customWidth="1"/>
    <col min="13324" max="13325" width="8" style="2"/>
    <col min="13326" max="13326" width="0" style="2" hidden="1" customWidth="1"/>
    <col min="13327" max="13573" width="8" style="2"/>
    <col min="13574" max="13574" width="0.875" style="2" customWidth="1"/>
    <col min="13575" max="13575" width="4.125" style="2" customWidth="1"/>
    <col min="13576" max="13576" width="68.875" style="2" customWidth="1"/>
    <col min="13577" max="13579" width="3.875" style="2" customWidth="1"/>
    <col min="13580" max="13581" width="8" style="2"/>
    <col min="13582" max="13582" width="0" style="2" hidden="1" customWidth="1"/>
    <col min="13583" max="13829" width="8" style="2"/>
    <col min="13830" max="13830" width="0.875" style="2" customWidth="1"/>
    <col min="13831" max="13831" width="4.125" style="2" customWidth="1"/>
    <col min="13832" max="13832" width="68.875" style="2" customWidth="1"/>
    <col min="13833" max="13835" width="3.875" style="2" customWidth="1"/>
    <col min="13836" max="13837" width="8" style="2"/>
    <col min="13838" max="13838" width="0" style="2" hidden="1" customWidth="1"/>
    <col min="13839" max="14085" width="8" style="2"/>
    <col min="14086" max="14086" width="0.875" style="2" customWidth="1"/>
    <col min="14087" max="14087" width="4.125" style="2" customWidth="1"/>
    <col min="14088" max="14088" width="68.875" style="2" customWidth="1"/>
    <col min="14089" max="14091" width="3.875" style="2" customWidth="1"/>
    <col min="14092" max="14093" width="8" style="2"/>
    <col min="14094" max="14094" width="0" style="2" hidden="1" customWidth="1"/>
    <col min="14095" max="14341" width="9" style="2"/>
    <col min="14342" max="14342" width="0.875" style="2" customWidth="1"/>
    <col min="14343" max="14343" width="4.125" style="2" customWidth="1"/>
    <col min="14344" max="14344" width="68.875" style="2" customWidth="1"/>
    <col min="14345" max="14347" width="3.875" style="2" customWidth="1"/>
    <col min="14348" max="14349" width="8" style="2"/>
    <col min="14350" max="14350" width="0" style="2" hidden="1" customWidth="1"/>
    <col min="14351" max="14597" width="8" style="2"/>
    <col min="14598" max="14598" width="0.875" style="2" customWidth="1"/>
    <col min="14599" max="14599" width="4.125" style="2" customWidth="1"/>
    <col min="14600" max="14600" width="68.875" style="2" customWidth="1"/>
    <col min="14601" max="14603" width="3.875" style="2" customWidth="1"/>
    <col min="14604" max="14605" width="8" style="2"/>
    <col min="14606" max="14606" width="0" style="2" hidden="1" customWidth="1"/>
    <col min="14607" max="14853" width="8" style="2"/>
    <col min="14854" max="14854" width="0.875" style="2" customWidth="1"/>
    <col min="14855" max="14855" width="4.125" style="2" customWidth="1"/>
    <col min="14856" max="14856" width="68.875" style="2" customWidth="1"/>
    <col min="14857" max="14859" width="3.875" style="2" customWidth="1"/>
    <col min="14860" max="14861" width="8" style="2"/>
    <col min="14862" max="14862" width="0" style="2" hidden="1" customWidth="1"/>
    <col min="14863" max="15109" width="8" style="2"/>
    <col min="15110" max="15110" width="0.875" style="2" customWidth="1"/>
    <col min="15111" max="15111" width="4.125" style="2" customWidth="1"/>
    <col min="15112" max="15112" width="68.875" style="2" customWidth="1"/>
    <col min="15113" max="15115" width="3.875" style="2" customWidth="1"/>
    <col min="15116" max="15117" width="8" style="2"/>
    <col min="15118" max="15118" width="0" style="2" hidden="1" customWidth="1"/>
    <col min="15119" max="15365" width="9" style="2"/>
    <col min="15366" max="15366" width="0.875" style="2" customWidth="1"/>
    <col min="15367" max="15367" width="4.125" style="2" customWidth="1"/>
    <col min="15368" max="15368" width="68.875" style="2" customWidth="1"/>
    <col min="15369" max="15371" width="3.875" style="2" customWidth="1"/>
    <col min="15372" max="15373" width="8" style="2"/>
    <col min="15374" max="15374" width="0" style="2" hidden="1" customWidth="1"/>
    <col min="15375" max="15621" width="8" style="2"/>
    <col min="15622" max="15622" width="0.875" style="2" customWidth="1"/>
    <col min="15623" max="15623" width="4.125" style="2" customWidth="1"/>
    <col min="15624" max="15624" width="68.875" style="2" customWidth="1"/>
    <col min="15625" max="15627" width="3.875" style="2" customWidth="1"/>
    <col min="15628" max="15629" width="8" style="2"/>
    <col min="15630" max="15630" width="0" style="2" hidden="1" customWidth="1"/>
    <col min="15631" max="15877" width="8" style="2"/>
    <col min="15878" max="15878" width="0.875" style="2" customWidth="1"/>
    <col min="15879" max="15879" width="4.125" style="2" customWidth="1"/>
    <col min="15880" max="15880" width="68.875" style="2" customWidth="1"/>
    <col min="15881" max="15883" width="3.875" style="2" customWidth="1"/>
    <col min="15884" max="15885" width="8" style="2"/>
    <col min="15886" max="15886" width="0" style="2" hidden="1" customWidth="1"/>
    <col min="15887" max="16133" width="8" style="2"/>
    <col min="16134" max="16134" width="0.875" style="2" customWidth="1"/>
    <col min="16135" max="16135" width="4.125" style="2" customWidth="1"/>
    <col min="16136" max="16136" width="68.875" style="2" customWidth="1"/>
    <col min="16137" max="16139" width="3.875" style="2" customWidth="1"/>
    <col min="16140" max="16141" width="8" style="2"/>
    <col min="16142" max="16142" width="0" style="2" hidden="1" customWidth="1"/>
    <col min="16143" max="16384" width="9" style="2"/>
  </cols>
  <sheetData>
    <row r="1" spans="2:31" ht="7.5" customHeight="1">
      <c r="B1" s="236"/>
      <c r="C1" s="236"/>
      <c r="D1" s="236"/>
      <c r="E1" s="236"/>
      <c r="F1" s="236"/>
      <c r="G1" s="236"/>
      <c r="H1" s="236"/>
      <c r="I1" s="236"/>
      <c r="J1" s="236"/>
      <c r="K1" s="236"/>
      <c r="L1" s="236"/>
      <c r="M1" s="133"/>
      <c r="N1" s="133"/>
      <c r="O1" s="133"/>
      <c r="P1" s="133"/>
      <c r="Q1" s="133"/>
      <c r="R1" s="133"/>
      <c r="S1" s="133"/>
      <c r="T1" s="133"/>
      <c r="U1" s="133"/>
      <c r="V1" s="133"/>
      <c r="W1" s="133"/>
      <c r="X1" s="133"/>
      <c r="Y1" s="133"/>
      <c r="Z1" s="133"/>
      <c r="AA1" s="133"/>
      <c r="AB1" s="133"/>
      <c r="AC1" s="133"/>
      <c r="AD1" s="133"/>
      <c r="AE1" s="133"/>
    </row>
    <row r="2" spans="2:31" s="7" customFormat="1" ht="15.75" customHeight="1">
      <c r="B2" s="134" t="str">
        <f>Project!B2</f>
        <v>Input</v>
      </c>
      <c r="C2" s="197" t="s">
        <v>301</v>
      </c>
      <c r="D2" s="126"/>
      <c r="E2" s="126"/>
      <c r="F2" s="126"/>
      <c r="G2" s="240" t="str">
        <f>Project_Name</f>
        <v>Carbon Free Boston</v>
      </c>
      <c r="H2" s="240"/>
      <c r="I2" s="240"/>
      <c r="J2" s="142"/>
      <c r="K2" s="69" t="s">
        <v>302</v>
      </c>
      <c r="L2" s="133"/>
      <c r="M2" s="133"/>
      <c r="N2" s="133"/>
      <c r="O2" s="133"/>
      <c r="P2" s="133"/>
      <c r="Q2" s="133"/>
      <c r="R2" s="133"/>
      <c r="S2" s="133"/>
      <c r="T2" s="133"/>
      <c r="U2" s="133"/>
      <c r="V2" s="133"/>
      <c r="W2" s="133"/>
      <c r="X2" s="133"/>
      <c r="Y2" s="133"/>
      <c r="Z2" s="133"/>
      <c r="AA2" s="133"/>
      <c r="AB2" s="133"/>
      <c r="AC2" s="133"/>
      <c r="AD2" s="133"/>
      <c r="AE2" s="133"/>
    </row>
    <row r="3" spans="2:31" s="7" customFormat="1" ht="15.75" customHeight="1">
      <c r="B3" s="131" t="str">
        <f>Project!B3</f>
        <v>Calculation</v>
      </c>
      <c r="C3" s="197"/>
      <c r="D3" s="126"/>
      <c r="E3" s="126"/>
      <c r="F3" s="126"/>
      <c r="G3" s="240" t="str">
        <f>Project_Number</f>
        <v>259104-00</v>
      </c>
      <c r="H3" s="240"/>
      <c r="I3" s="240"/>
      <c r="J3" s="142"/>
      <c r="K3" s="73" t="s">
        <v>303</v>
      </c>
      <c r="L3" s="133"/>
      <c r="M3" s="133"/>
      <c r="N3" s="133"/>
      <c r="O3" s="133"/>
      <c r="P3" s="133"/>
      <c r="Q3" s="133"/>
      <c r="R3" s="133"/>
      <c r="S3" s="133"/>
      <c r="T3" s="133"/>
      <c r="U3" s="133"/>
      <c r="V3" s="133"/>
      <c r="W3" s="133"/>
      <c r="X3" s="133"/>
      <c r="Y3" s="133"/>
      <c r="Z3" s="133"/>
      <c r="AA3" s="133"/>
      <c r="AB3" s="133"/>
      <c r="AC3" s="133"/>
      <c r="AD3" s="133"/>
      <c r="AE3" s="133"/>
    </row>
    <row r="4" spans="2:31" s="15" customFormat="1" ht="15.75" customHeight="1">
      <c r="B4" s="125" t="str">
        <f>Project!B4</f>
        <v>Notes</v>
      </c>
      <c r="C4" s="197"/>
      <c r="D4" s="126"/>
      <c r="E4" s="126"/>
      <c r="F4" s="126"/>
      <c r="G4" s="133"/>
      <c r="H4" s="133"/>
      <c r="I4" s="133"/>
      <c r="J4" s="133"/>
      <c r="K4" s="73" t="s">
        <v>304</v>
      </c>
      <c r="L4" s="133"/>
      <c r="M4" s="133"/>
      <c r="N4" s="133"/>
      <c r="O4" s="133"/>
      <c r="P4" s="133"/>
      <c r="Q4" s="133"/>
      <c r="R4" s="133"/>
      <c r="S4" s="133"/>
      <c r="T4" s="133"/>
      <c r="U4" s="133"/>
      <c r="V4" s="133"/>
      <c r="W4" s="133"/>
      <c r="X4" s="133"/>
      <c r="Y4" s="133"/>
      <c r="Z4" s="133"/>
      <c r="AA4" s="133"/>
      <c r="AB4" s="133"/>
      <c r="AC4" s="133"/>
      <c r="AD4" s="133"/>
      <c r="AE4" s="133"/>
    </row>
    <row r="5" spans="2:31" s="7" customFormat="1" ht="15.75" customHeight="1">
      <c r="B5" s="133"/>
      <c r="C5" s="133"/>
      <c r="D5" s="133"/>
      <c r="E5" s="133"/>
      <c r="F5" s="133"/>
      <c r="G5" s="8" t="s">
        <v>305</v>
      </c>
      <c r="H5" s="8"/>
      <c r="I5" s="8" t="s">
        <v>306</v>
      </c>
      <c r="J5" s="18"/>
      <c r="K5" s="73"/>
      <c r="L5" s="18"/>
      <c r="M5" s="18"/>
      <c r="N5" s="18"/>
      <c r="O5" s="18"/>
      <c r="P5" s="18"/>
      <c r="Q5" s="18"/>
      <c r="R5" s="18"/>
      <c r="S5" s="18"/>
      <c r="T5" s="18"/>
      <c r="U5" s="18"/>
      <c r="V5" s="18"/>
      <c r="W5" s="18"/>
      <c r="X5" s="18"/>
      <c r="Y5" s="18"/>
      <c r="Z5" s="18"/>
      <c r="AA5" s="18"/>
      <c r="AB5" s="18"/>
      <c r="AC5" s="18"/>
      <c r="AD5" s="18"/>
      <c r="AE5" s="18"/>
    </row>
    <row r="6" spans="2:31" s="20" customFormat="1" ht="24" customHeight="1">
      <c r="B6" s="133"/>
      <c r="C6" s="133"/>
      <c r="D6" s="133"/>
      <c r="E6" s="133"/>
      <c r="F6" s="133"/>
      <c r="G6" s="8"/>
      <c r="H6" s="8"/>
      <c r="I6" s="8"/>
      <c r="J6" s="18"/>
      <c r="K6" s="74"/>
      <c r="L6" s="18"/>
      <c r="M6" s="18"/>
      <c r="N6" s="18"/>
      <c r="O6" s="18"/>
      <c r="P6" s="18"/>
      <c r="Q6" s="18"/>
      <c r="R6" s="18"/>
      <c r="S6" s="18"/>
      <c r="T6" s="18"/>
      <c r="U6" s="18"/>
      <c r="V6" s="18"/>
      <c r="W6" s="18"/>
      <c r="X6" s="18"/>
      <c r="Y6" s="18"/>
      <c r="Z6" s="18"/>
      <c r="AA6" s="18"/>
      <c r="AB6" s="18"/>
      <c r="AC6" s="18"/>
      <c r="AD6" s="18"/>
      <c r="AE6" s="18"/>
    </row>
    <row r="7" spans="2:31" s="72" customFormat="1" ht="15.75" customHeight="1">
      <c r="B7" s="133"/>
      <c r="C7" s="133"/>
      <c r="D7" s="133"/>
      <c r="E7" s="133"/>
      <c r="F7" s="133"/>
      <c r="G7" s="8"/>
      <c r="H7" s="8"/>
      <c r="I7" s="8"/>
      <c r="J7" s="18"/>
      <c r="K7" s="74"/>
      <c r="L7" s="18"/>
      <c r="M7" s="18"/>
      <c r="N7" s="18"/>
      <c r="O7" s="18"/>
      <c r="P7" s="18"/>
      <c r="Q7" s="18"/>
      <c r="R7" s="18"/>
      <c r="S7" s="18"/>
      <c r="T7" s="18"/>
      <c r="U7" s="18"/>
      <c r="V7" s="18"/>
      <c r="W7" s="18"/>
      <c r="X7" s="18"/>
      <c r="Y7" s="18"/>
      <c r="Z7" s="18"/>
      <c r="AA7" s="18"/>
      <c r="AB7" s="18"/>
      <c r="AC7" s="18"/>
      <c r="AD7" s="18"/>
      <c r="AE7" s="18"/>
    </row>
    <row r="8" spans="2:31" ht="15.75" customHeight="1">
      <c r="B8" s="139" t="s">
        <v>307</v>
      </c>
      <c r="C8" s="178"/>
      <c r="D8" s="179"/>
      <c r="E8" s="179"/>
      <c r="F8" s="180"/>
      <c r="G8" s="18"/>
      <c r="H8" s="18"/>
      <c r="I8" s="18"/>
      <c r="J8" s="5"/>
      <c r="K8" s="5"/>
      <c r="L8" s="5"/>
      <c r="M8" s="133"/>
      <c r="N8" s="133"/>
      <c r="O8" s="133"/>
      <c r="P8" s="133"/>
      <c r="Q8" s="133"/>
      <c r="R8" s="133"/>
      <c r="S8" s="133"/>
      <c r="T8" s="133"/>
      <c r="U8" s="133"/>
      <c r="V8" s="133"/>
      <c r="W8" s="133"/>
      <c r="X8" s="133"/>
      <c r="Y8" s="133"/>
      <c r="Z8" s="133"/>
      <c r="AA8" s="133"/>
      <c r="AB8" s="133"/>
      <c r="AC8" s="133"/>
      <c r="AD8" s="133"/>
      <c r="AE8" s="133"/>
    </row>
    <row r="9" spans="2:31" ht="15.75" customHeight="1">
      <c r="B9" s="139" t="s">
        <v>308</v>
      </c>
      <c r="C9" s="178"/>
      <c r="D9" s="179"/>
      <c r="E9" s="179"/>
      <c r="F9" s="180"/>
      <c r="G9" s="18"/>
      <c r="H9" s="18"/>
      <c r="I9" s="18"/>
      <c r="J9" s="133"/>
      <c r="K9" s="133"/>
      <c r="L9" s="133"/>
      <c r="M9" s="133"/>
      <c r="N9" s="133"/>
      <c r="O9" s="133"/>
      <c r="P9" s="133"/>
      <c r="Q9" s="133"/>
      <c r="R9" s="133"/>
      <c r="S9" s="133"/>
      <c r="T9" s="133"/>
      <c r="U9" s="133"/>
      <c r="V9" s="133"/>
      <c r="W9" s="133"/>
      <c r="X9" s="133"/>
      <c r="Y9" s="133"/>
      <c r="Z9" s="133"/>
      <c r="AA9" s="133"/>
      <c r="AB9" s="133"/>
      <c r="AC9" s="133"/>
      <c r="AD9" s="133"/>
      <c r="AE9" s="133"/>
    </row>
    <row r="10" spans="2:31" s="77" customFormat="1" ht="15.75" customHeight="1">
      <c r="B10" s="139" t="s">
        <v>309</v>
      </c>
      <c r="C10" s="178"/>
      <c r="D10" s="179"/>
      <c r="E10" s="179"/>
      <c r="F10" s="180"/>
      <c r="G10" s="18"/>
      <c r="H10" s="18"/>
      <c r="I10" s="18"/>
      <c r="J10" s="133"/>
      <c r="K10" s="133"/>
      <c r="L10" s="133"/>
      <c r="M10" s="133"/>
      <c r="N10" s="133"/>
      <c r="O10" s="133"/>
      <c r="P10" s="133"/>
      <c r="Q10" s="133"/>
      <c r="R10" s="133"/>
      <c r="S10" s="133"/>
      <c r="T10" s="133"/>
      <c r="U10" s="133"/>
      <c r="V10" s="133"/>
      <c r="W10" s="133"/>
      <c r="X10" s="133"/>
      <c r="Y10" s="133"/>
      <c r="Z10" s="133"/>
      <c r="AA10" s="133"/>
      <c r="AB10" s="133"/>
      <c r="AC10" s="133"/>
      <c r="AD10" s="133"/>
      <c r="AE10" s="133"/>
    </row>
    <row r="11" spans="2:31" s="77" customFormat="1" ht="15.75" customHeight="1">
      <c r="B11" s="139"/>
      <c r="C11" s="18"/>
      <c r="D11" s="18"/>
      <c r="E11" s="18"/>
      <c r="F11" s="18"/>
      <c r="G11" s="18"/>
      <c r="H11" s="18"/>
      <c r="I11" s="18"/>
      <c r="J11" s="133"/>
      <c r="K11" s="133"/>
      <c r="L11" s="133"/>
      <c r="M11" s="133"/>
      <c r="N11" s="133"/>
      <c r="O11" s="133"/>
      <c r="P11" s="133"/>
      <c r="Q11" s="133"/>
      <c r="R11" s="133"/>
      <c r="S11" s="133"/>
      <c r="T11" s="133"/>
      <c r="U11" s="133"/>
      <c r="V11" s="133"/>
      <c r="W11" s="133"/>
      <c r="X11" s="133"/>
      <c r="Y11" s="133"/>
      <c r="Z11" s="133"/>
      <c r="AA11" s="133"/>
      <c r="AB11" s="133"/>
      <c r="AC11" s="133"/>
      <c r="AD11" s="133"/>
      <c r="AE11" s="133"/>
    </row>
    <row r="12" spans="2:31" s="77" customFormat="1" ht="15.75" customHeight="1">
      <c r="B12" s="204" t="s">
        <v>310</v>
      </c>
      <c r="C12" s="205"/>
      <c r="D12" s="205"/>
      <c r="E12" s="205"/>
      <c r="F12" s="205"/>
      <c r="G12" s="18"/>
      <c r="H12" s="18"/>
      <c r="I12" s="18"/>
      <c r="J12" s="133"/>
      <c r="K12" s="133"/>
      <c r="L12" s="133"/>
      <c r="M12" s="133"/>
      <c r="N12" s="133"/>
      <c r="O12" s="133"/>
      <c r="P12" s="133"/>
      <c r="Q12" s="133"/>
      <c r="R12" s="133"/>
      <c r="S12" s="133"/>
      <c r="T12" s="133"/>
      <c r="U12" s="133"/>
      <c r="V12" s="133"/>
      <c r="W12" s="133"/>
      <c r="X12" s="133"/>
      <c r="Y12" s="133"/>
      <c r="Z12" s="133"/>
      <c r="AA12" s="133"/>
      <c r="AB12" s="133"/>
      <c r="AC12" s="133"/>
      <c r="AD12" s="133"/>
      <c r="AE12" s="133"/>
    </row>
    <row r="13" spans="2:31" s="20" customFormat="1" ht="15.75" customHeight="1">
      <c r="B13" s="139" t="s">
        <v>311</v>
      </c>
      <c r="C13" s="178" t="s">
        <v>312</v>
      </c>
      <c r="D13" s="179"/>
      <c r="E13" s="179"/>
      <c r="F13" s="180"/>
      <c r="G13" s="18"/>
      <c r="H13" s="18"/>
      <c r="I13" s="18"/>
      <c r="J13" s="133"/>
      <c r="K13" s="133"/>
      <c r="L13" s="133"/>
      <c r="M13" s="133"/>
      <c r="N13" s="133"/>
      <c r="O13" s="133"/>
      <c r="P13" s="133"/>
      <c r="Q13" s="133"/>
      <c r="R13" s="133"/>
      <c r="S13" s="133"/>
      <c r="T13" s="133"/>
      <c r="U13" s="133"/>
      <c r="V13" s="133"/>
      <c r="W13" s="133"/>
      <c r="X13" s="133"/>
      <c r="Y13" s="133"/>
      <c r="Z13" s="133"/>
      <c r="AA13" s="133"/>
      <c r="AB13" s="133"/>
      <c r="AC13" s="133"/>
      <c r="AD13" s="133"/>
      <c r="AE13" s="133"/>
    </row>
    <row r="14" spans="2:31" s="70" customFormat="1" ht="15.75" customHeight="1">
      <c r="B14" s="139" t="s">
        <v>313</v>
      </c>
      <c r="C14" s="178"/>
      <c r="D14" s="179"/>
      <c r="E14" s="179"/>
      <c r="F14" s="180"/>
      <c r="G14" s="18"/>
      <c r="H14" s="18"/>
      <c r="I14" s="18"/>
      <c r="J14" s="133"/>
      <c r="K14" s="133"/>
      <c r="L14" s="133"/>
      <c r="M14" s="133"/>
      <c r="N14" s="133"/>
      <c r="O14" s="133"/>
      <c r="P14" s="133"/>
      <c r="Q14" s="133"/>
      <c r="R14" s="133"/>
      <c r="S14" s="133"/>
      <c r="T14" s="133"/>
      <c r="U14" s="133"/>
      <c r="V14" s="133"/>
      <c r="W14" s="133"/>
      <c r="X14" s="133"/>
      <c r="Y14" s="133"/>
      <c r="Z14" s="133"/>
      <c r="AA14" s="133"/>
      <c r="AB14" s="133"/>
      <c r="AC14" s="133"/>
      <c r="AD14" s="133"/>
      <c r="AE14" s="133"/>
    </row>
    <row r="15" spans="2:31" s="70" customFormat="1" ht="15.75" customHeight="1">
      <c r="B15" s="139" t="s">
        <v>314</v>
      </c>
      <c r="C15" s="178"/>
      <c r="D15" s="179"/>
      <c r="E15" s="179"/>
      <c r="F15" s="180"/>
      <c r="G15" s="18"/>
      <c r="H15" s="18"/>
      <c r="I15" s="18"/>
      <c r="J15" s="133"/>
      <c r="K15" s="133"/>
      <c r="L15" s="133"/>
      <c r="M15" s="133"/>
      <c r="N15" s="133"/>
      <c r="O15" s="133"/>
      <c r="P15" s="133"/>
      <c r="Q15" s="133"/>
      <c r="R15" s="133"/>
      <c r="S15" s="133"/>
      <c r="T15" s="133"/>
      <c r="U15" s="133"/>
      <c r="V15" s="133"/>
      <c r="W15" s="133"/>
      <c r="X15" s="133"/>
      <c r="Y15" s="133"/>
      <c r="Z15" s="133"/>
      <c r="AA15" s="133"/>
      <c r="AB15" s="133"/>
      <c r="AC15" s="133"/>
      <c r="AD15" s="133"/>
      <c r="AE15" s="133"/>
    </row>
    <row r="16" spans="2:31" s="70" customFormat="1" ht="15.75" customHeight="1">
      <c r="B16" s="139" t="s">
        <v>315</v>
      </c>
      <c r="C16" s="178"/>
      <c r="D16" s="179"/>
      <c r="E16" s="179"/>
      <c r="F16" s="180"/>
      <c r="G16" s="18"/>
      <c r="H16" s="18"/>
      <c r="I16" s="18"/>
      <c r="J16" s="133"/>
      <c r="K16" s="133"/>
      <c r="L16" s="133"/>
      <c r="M16" s="133"/>
      <c r="N16" s="133"/>
      <c r="O16" s="133"/>
      <c r="P16" s="133"/>
      <c r="Q16" s="133"/>
      <c r="R16" s="133"/>
      <c r="S16" s="133"/>
      <c r="T16" s="133"/>
      <c r="U16" s="133"/>
      <c r="V16" s="133"/>
      <c r="W16" s="133"/>
      <c r="X16" s="133"/>
      <c r="Y16" s="133"/>
      <c r="Z16" s="133"/>
      <c r="AA16" s="133"/>
      <c r="AB16" s="133"/>
      <c r="AC16" s="133"/>
      <c r="AD16" s="133"/>
      <c r="AE16" s="133"/>
    </row>
    <row r="17" spans="2:11" s="70" customFormat="1" ht="15.75" customHeight="1">
      <c r="B17" s="139" t="s">
        <v>316</v>
      </c>
      <c r="C17" s="178"/>
      <c r="D17" s="179"/>
      <c r="E17" s="179"/>
      <c r="F17" s="180"/>
      <c r="G17" s="18"/>
      <c r="H17" s="18"/>
      <c r="I17" s="18"/>
      <c r="J17" s="133"/>
      <c r="K17" s="133"/>
    </row>
    <row r="18" spans="2:11" s="70" customFormat="1" ht="15.75" customHeight="1">
      <c r="B18" s="139" t="s">
        <v>317</v>
      </c>
      <c r="C18" s="178"/>
      <c r="D18" s="179"/>
      <c r="E18" s="179"/>
      <c r="F18" s="180"/>
      <c r="G18" s="18"/>
      <c r="H18" s="18"/>
      <c r="I18" s="18"/>
      <c r="J18" s="133"/>
      <c r="K18" s="133"/>
    </row>
    <row r="19" spans="2:11" s="88" customFormat="1" ht="30.95" customHeight="1">
      <c r="B19" s="139" t="s">
        <v>318</v>
      </c>
      <c r="C19" s="87"/>
      <c r="D19" s="87" t="s">
        <v>319</v>
      </c>
      <c r="E19" s="178"/>
      <c r="F19" s="180"/>
      <c r="G19" s="18"/>
      <c r="H19" s="18"/>
      <c r="I19" s="18"/>
      <c r="J19" s="133"/>
      <c r="K19" s="133"/>
    </row>
    <row r="20" spans="2:11" s="77" customFormat="1" ht="47.25" customHeight="1">
      <c r="B20" s="139" t="s">
        <v>320</v>
      </c>
      <c r="C20" s="178"/>
      <c r="D20" s="179"/>
      <c r="E20" s="179"/>
      <c r="F20" s="180"/>
      <c r="G20" s="18"/>
      <c r="H20" s="18"/>
      <c r="I20" s="18"/>
      <c r="J20" s="133"/>
      <c r="K20" s="133"/>
    </row>
    <row r="21" spans="2:11" s="20" customFormat="1" ht="15.75" customHeight="1">
      <c r="B21" s="133"/>
      <c r="C21" s="133"/>
      <c r="D21" s="133"/>
      <c r="E21" s="133"/>
      <c r="F21" s="133"/>
      <c r="G21" s="18"/>
      <c r="H21" s="18"/>
      <c r="I21" s="18"/>
      <c r="J21" s="133"/>
      <c r="K21" s="133"/>
    </row>
    <row r="22" spans="2:11" s="77" customFormat="1" ht="15.75" customHeight="1">
      <c r="B22" s="84" t="s">
        <v>321</v>
      </c>
      <c r="C22" s="8" t="s">
        <v>322</v>
      </c>
      <c r="D22" s="8" t="s">
        <v>323</v>
      </c>
      <c r="E22" s="8" t="s">
        <v>324</v>
      </c>
      <c r="F22" s="8" t="s">
        <v>204</v>
      </c>
      <c r="G22" s="133"/>
      <c r="H22" s="18"/>
      <c r="I22" s="18"/>
      <c r="J22" s="133"/>
      <c r="K22" s="133"/>
    </row>
    <row r="23" spans="2:11" s="77" customFormat="1" ht="15.75" customHeight="1">
      <c r="B23" s="84" t="s">
        <v>325</v>
      </c>
      <c r="C23" s="134"/>
      <c r="D23" s="134"/>
      <c r="E23" s="134"/>
      <c r="F23" s="134" t="str">
        <f>IF(ISNUMBER(SEARCH("ft", Area)), "kBtu/ft²/year", "kWh/m²/year")</f>
        <v>kBtu/ft²/year</v>
      </c>
      <c r="G23" s="18"/>
      <c r="H23" s="18"/>
      <c r="I23" s="18"/>
      <c r="J23" s="133"/>
      <c r="K23" s="133"/>
    </row>
    <row r="24" spans="2:11" s="77" customFormat="1" ht="15.75" customHeight="1">
      <c r="B24" s="84" t="s">
        <v>326</v>
      </c>
      <c r="C24" s="134"/>
      <c r="D24" s="134"/>
      <c r="E24" s="134"/>
      <c r="F24" s="134" t="str">
        <f>IF(ISNUMBER(SEARCH("ft", Area)), "Btu/ft²", "W/m²")</f>
        <v>Btu/ft²</v>
      </c>
      <c r="G24" s="18"/>
      <c r="H24" s="18"/>
      <c r="I24" s="18"/>
      <c r="J24" s="133"/>
      <c r="K24" s="133"/>
    </row>
    <row r="25" spans="2:11" s="77" customFormat="1" ht="15.75" customHeight="1">
      <c r="B25" s="84" t="s">
        <v>327</v>
      </c>
      <c r="C25" s="134"/>
      <c r="D25" s="134"/>
      <c r="E25" s="134"/>
      <c r="F25" s="134" t="str">
        <f>IF(ISNUMBER(SEARCH("ft", Area)), "ft²/ton", "W/m²")</f>
        <v>ft²/ton</v>
      </c>
      <c r="G25" s="18"/>
      <c r="H25" s="18"/>
      <c r="I25" s="18"/>
      <c r="J25" s="133"/>
      <c r="K25" s="133"/>
    </row>
    <row r="26" spans="2:11" s="77" customFormat="1" ht="15.75" customHeight="1">
      <c r="B26" s="84" t="s">
        <v>328</v>
      </c>
      <c r="C26" s="134"/>
      <c r="D26" s="134"/>
      <c r="E26" s="134"/>
      <c r="F26" s="134" t="str">
        <f>IF(ISNUMBER(SEARCH("ft", Area)), "cfm/ft²", "L/s/m²")</f>
        <v>cfm/ft²</v>
      </c>
      <c r="G26" s="18"/>
      <c r="H26" s="18"/>
      <c r="I26" s="18"/>
      <c r="J26" s="133"/>
      <c r="K26" s="133"/>
    </row>
    <row r="27" spans="2:11" s="88" customFormat="1" ht="15.75" customHeight="1">
      <c r="B27" s="84" t="s">
        <v>329</v>
      </c>
      <c r="C27" s="134"/>
      <c r="D27" s="134"/>
      <c r="E27" s="134"/>
      <c r="F27" s="134" t="str">
        <f>IF(ISNUMBER(SEARCH("ft", Area)), "cfm/ft²", "L/s/m²")</f>
        <v>cfm/ft²</v>
      </c>
      <c r="G27" s="18"/>
      <c r="H27" s="18"/>
      <c r="I27" s="18"/>
      <c r="J27" s="133"/>
      <c r="K27" s="133"/>
    </row>
    <row r="28" spans="2:11">
      <c r="B28" s="133"/>
      <c r="C28" s="133"/>
      <c r="D28" s="133"/>
      <c r="E28" s="133"/>
      <c r="F28" s="133"/>
      <c r="G28" s="133"/>
      <c r="H28" s="133"/>
      <c r="I28" s="133"/>
      <c r="J28" s="140"/>
      <c r="K28" s="133"/>
    </row>
    <row r="29" spans="2:11" ht="18.75">
      <c r="B29" s="237" t="s">
        <v>330</v>
      </c>
      <c r="C29" s="238"/>
      <c r="D29" s="238"/>
      <c r="E29" s="238"/>
      <c r="F29" s="238"/>
      <c r="G29" s="238"/>
      <c r="H29" s="238"/>
      <c r="I29" s="239"/>
      <c r="J29" s="140"/>
      <c r="K29" s="133"/>
    </row>
    <row r="30" spans="2:11" ht="15.75" customHeight="1">
      <c r="B30" s="21"/>
      <c r="C30" s="241" t="s">
        <v>331</v>
      </c>
      <c r="D30" s="241"/>
      <c r="E30" s="241"/>
      <c r="F30" s="242"/>
      <c r="G30" s="22"/>
      <c r="H30" s="21"/>
      <c r="I30" s="22"/>
      <c r="J30" s="140"/>
      <c r="K30" s="133"/>
    </row>
    <row r="31" spans="2:11" ht="15.75" customHeight="1">
      <c r="B31" s="133"/>
      <c r="C31" s="231" t="s">
        <v>332</v>
      </c>
      <c r="D31" s="231"/>
      <c r="E31" s="231"/>
      <c r="F31" s="235"/>
      <c r="G31" s="134"/>
      <c r="H31" s="133"/>
      <c r="I31" s="134"/>
      <c r="J31" s="140"/>
      <c r="K31" s="133"/>
    </row>
    <row r="32" spans="2:11" ht="15.75" customHeight="1">
      <c r="B32" s="133"/>
      <c r="C32" s="243" t="s">
        <v>333</v>
      </c>
      <c r="D32" s="243"/>
      <c r="E32" s="243"/>
      <c r="F32" s="244"/>
      <c r="G32" s="134"/>
      <c r="H32" s="133"/>
      <c r="I32" s="134"/>
      <c r="J32" s="140"/>
      <c r="K32" s="133"/>
    </row>
    <row r="33" spans="2:12" ht="45" customHeight="1">
      <c r="B33" s="9" t="s">
        <v>334</v>
      </c>
      <c r="C33" s="181"/>
      <c r="D33" s="181"/>
      <c r="E33" s="181"/>
      <c r="F33" s="181"/>
      <c r="G33" s="181"/>
      <c r="H33" s="181"/>
      <c r="I33" s="181"/>
      <c r="J33" s="140"/>
      <c r="K33" s="133"/>
      <c r="L33" s="133"/>
    </row>
    <row r="34" spans="2:12">
      <c r="B34" s="133"/>
      <c r="C34" s="140"/>
      <c r="D34" s="140"/>
      <c r="E34" s="140"/>
      <c r="F34" s="140"/>
      <c r="G34" s="133"/>
      <c r="H34" s="133"/>
      <c r="I34" s="140"/>
      <c r="J34" s="140"/>
      <c r="K34" s="133"/>
      <c r="L34" s="133"/>
    </row>
    <row r="35" spans="2:12" ht="18.75">
      <c r="B35" s="237" t="s">
        <v>335</v>
      </c>
      <c r="C35" s="238"/>
      <c r="D35" s="238"/>
      <c r="E35" s="238"/>
      <c r="F35" s="238"/>
      <c r="G35" s="238"/>
      <c r="H35" s="238"/>
      <c r="I35" s="239"/>
      <c r="J35" s="140"/>
      <c r="K35" s="133"/>
      <c r="L35" s="133"/>
    </row>
    <row r="36" spans="2:12" ht="15.75" customHeight="1">
      <c r="B36" s="133"/>
      <c r="C36" s="241" t="s">
        <v>336</v>
      </c>
      <c r="D36" s="241"/>
      <c r="E36" s="241"/>
      <c r="F36" s="242"/>
      <c r="G36" s="22"/>
      <c r="H36" s="21"/>
      <c r="I36" s="22"/>
      <c r="J36" s="140"/>
      <c r="K36" s="133"/>
      <c r="L36" s="133"/>
    </row>
    <row r="37" spans="2:12" ht="15.75" customHeight="1">
      <c r="B37" s="133"/>
      <c r="C37" s="231" t="s">
        <v>337</v>
      </c>
      <c r="D37" s="231"/>
      <c r="E37" s="231"/>
      <c r="F37" s="235"/>
      <c r="G37" s="134"/>
      <c r="H37" s="133"/>
      <c r="I37" s="134"/>
      <c r="J37" s="140"/>
      <c r="K37" s="133"/>
      <c r="L37" s="133"/>
    </row>
    <row r="38" spans="2:12" ht="15.75" customHeight="1">
      <c r="B38" s="133"/>
      <c r="C38" s="243" t="s">
        <v>338</v>
      </c>
      <c r="D38" s="243"/>
      <c r="E38" s="243"/>
      <c r="F38" s="244"/>
      <c r="G38" s="134"/>
      <c r="H38" s="133"/>
      <c r="I38" s="134"/>
      <c r="J38" s="140"/>
      <c r="K38" s="133"/>
      <c r="L38" s="133"/>
    </row>
    <row r="39" spans="2:12" ht="45" customHeight="1">
      <c r="B39" s="9" t="s">
        <v>334</v>
      </c>
      <c r="C39" s="181"/>
      <c r="D39" s="181"/>
      <c r="E39" s="181"/>
      <c r="F39" s="181"/>
      <c r="G39" s="181"/>
      <c r="H39" s="181"/>
      <c r="I39" s="181"/>
      <c r="J39" s="140"/>
      <c r="K39" s="133"/>
      <c r="L39" s="133"/>
    </row>
    <row r="40" spans="2:12">
      <c r="B40" s="133"/>
      <c r="C40" s="140"/>
      <c r="D40" s="140"/>
      <c r="E40" s="140"/>
      <c r="F40" s="140"/>
      <c r="G40" s="133"/>
      <c r="H40" s="133"/>
      <c r="I40" s="140"/>
      <c r="J40" s="140"/>
      <c r="K40" s="133"/>
      <c r="L40" s="133"/>
    </row>
    <row r="41" spans="2:12" ht="18.75">
      <c r="B41" s="237" t="s">
        <v>339</v>
      </c>
      <c r="C41" s="238"/>
      <c r="D41" s="238"/>
      <c r="E41" s="238"/>
      <c r="F41" s="238"/>
      <c r="G41" s="238"/>
      <c r="H41" s="238"/>
      <c r="I41" s="239"/>
      <c r="J41" s="140"/>
      <c r="K41" s="133"/>
      <c r="L41" s="133"/>
    </row>
    <row r="42" spans="2:12" ht="15.75" customHeight="1">
      <c r="B42" s="133"/>
      <c r="C42" s="241" t="s">
        <v>340</v>
      </c>
      <c r="D42" s="241"/>
      <c r="E42" s="241"/>
      <c r="F42" s="242"/>
      <c r="G42" s="22"/>
      <c r="H42" s="21"/>
      <c r="I42" s="22"/>
      <c r="J42" s="140"/>
      <c r="K42" s="133"/>
      <c r="L42" s="133"/>
    </row>
    <row r="43" spans="2:12" ht="15.75" customHeight="1">
      <c r="B43" s="133"/>
      <c r="C43" s="231" t="s">
        <v>341</v>
      </c>
      <c r="D43" s="231"/>
      <c r="E43" s="231"/>
      <c r="F43" s="235"/>
      <c r="G43" s="134"/>
      <c r="H43" s="24"/>
      <c r="I43" s="134"/>
      <c r="J43" s="140"/>
      <c r="K43" s="133"/>
      <c r="L43" s="133"/>
    </row>
    <row r="44" spans="2:12" ht="15.75" customHeight="1">
      <c r="B44" s="133"/>
      <c r="C44" s="243" t="s">
        <v>342</v>
      </c>
      <c r="D44" s="243"/>
      <c r="E44" s="243"/>
      <c r="F44" s="244"/>
      <c r="G44" s="22"/>
      <c r="H44" s="25"/>
      <c r="I44" s="22"/>
      <c r="J44" s="140"/>
      <c r="K44" s="133"/>
      <c r="L44" s="133"/>
    </row>
    <row r="45" spans="2:12" ht="45" customHeight="1">
      <c r="B45" s="9" t="s">
        <v>334</v>
      </c>
      <c r="C45" s="181"/>
      <c r="D45" s="181"/>
      <c r="E45" s="181"/>
      <c r="F45" s="181"/>
      <c r="G45" s="181"/>
      <c r="H45" s="181"/>
      <c r="I45" s="181"/>
      <c r="J45" s="140"/>
      <c r="K45" s="133"/>
      <c r="L45" s="133"/>
    </row>
    <row r="46" spans="2:12">
      <c r="B46" s="133"/>
      <c r="C46" s="140"/>
      <c r="D46" s="140"/>
      <c r="E46" s="140"/>
      <c r="F46" s="140"/>
      <c r="G46" s="133"/>
      <c r="H46" s="133"/>
      <c r="I46" s="140"/>
      <c r="J46" s="140"/>
      <c r="K46" s="133"/>
      <c r="L46" s="133"/>
    </row>
    <row r="47" spans="2:12" ht="18.75">
      <c r="B47" s="237" t="s">
        <v>343</v>
      </c>
      <c r="C47" s="238"/>
      <c r="D47" s="238"/>
      <c r="E47" s="238"/>
      <c r="F47" s="238"/>
      <c r="G47" s="238"/>
      <c r="H47" s="238"/>
      <c r="I47" s="239"/>
      <c r="J47" s="140"/>
      <c r="K47" s="133"/>
      <c r="L47" s="133"/>
    </row>
    <row r="48" spans="2:12" ht="31.5" customHeight="1">
      <c r="B48" s="133"/>
      <c r="C48" s="241" t="s">
        <v>344</v>
      </c>
      <c r="D48" s="241"/>
      <c r="E48" s="241"/>
      <c r="F48" s="242"/>
      <c r="G48" s="134"/>
      <c r="H48" s="133"/>
      <c r="I48" s="134"/>
      <c r="J48" s="140"/>
      <c r="K48" s="133"/>
      <c r="L48" s="133"/>
    </row>
    <row r="49" spans="2:10" ht="15.75" customHeight="1">
      <c r="B49" s="133"/>
      <c r="C49" s="243" t="s">
        <v>345</v>
      </c>
      <c r="D49" s="243"/>
      <c r="E49" s="243"/>
      <c r="F49" s="244"/>
      <c r="G49" s="134"/>
      <c r="H49" s="133"/>
      <c r="I49" s="134"/>
      <c r="J49" s="140"/>
    </row>
    <row r="50" spans="2:10" ht="45" customHeight="1">
      <c r="B50" s="9" t="s">
        <v>334</v>
      </c>
      <c r="C50" s="181"/>
      <c r="D50" s="181"/>
      <c r="E50" s="181"/>
      <c r="F50" s="181"/>
      <c r="G50" s="181"/>
      <c r="H50" s="181"/>
      <c r="I50" s="181"/>
      <c r="J50" s="140"/>
    </row>
    <row r="51" spans="2:10">
      <c r="B51" s="133"/>
      <c r="C51" s="140"/>
      <c r="D51" s="140"/>
      <c r="E51" s="140"/>
      <c r="F51" s="140"/>
      <c r="G51" s="133"/>
      <c r="H51" s="133"/>
      <c r="I51" s="140"/>
      <c r="J51" s="140"/>
    </row>
    <row r="52" spans="2:10" ht="18.75">
      <c r="B52" s="237" t="s">
        <v>346</v>
      </c>
      <c r="C52" s="238"/>
      <c r="D52" s="238"/>
      <c r="E52" s="238"/>
      <c r="F52" s="238"/>
      <c r="G52" s="238"/>
      <c r="H52" s="238"/>
      <c r="I52" s="239"/>
      <c r="J52" s="140"/>
    </row>
    <row r="53" spans="2:10" ht="15.75" customHeight="1">
      <c r="B53" s="133"/>
      <c r="C53" s="241" t="s">
        <v>347</v>
      </c>
      <c r="D53" s="241"/>
      <c r="E53" s="241"/>
      <c r="F53" s="242"/>
      <c r="G53" s="22"/>
      <c r="H53" s="23"/>
      <c r="I53" s="22"/>
      <c r="J53" s="140"/>
    </row>
    <row r="54" spans="2:10" s="88" customFormat="1" ht="15.75" customHeight="1">
      <c r="B54" s="133"/>
      <c r="C54" s="231" t="s">
        <v>348</v>
      </c>
      <c r="D54" s="231"/>
      <c r="E54" s="231"/>
      <c r="F54" s="235"/>
      <c r="G54" s="134"/>
      <c r="H54" s="24"/>
      <c r="I54" s="134"/>
      <c r="J54" s="140"/>
    </row>
    <row r="55" spans="2:10" ht="31.5" customHeight="1">
      <c r="B55" s="133"/>
      <c r="C55" s="231" t="s">
        <v>349</v>
      </c>
      <c r="D55" s="231"/>
      <c r="E55" s="231"/>
      <c r="F55" s="235"/>
      <c r="G55" s="134"/>
      <c r="H55" s="24"/>
      <c r="I55" s="134"/>
      <c r="J55" s="140"/>
    </row>
    <row r="56" spans="2:10" ht="31.5" customHeight="1">
      <c r="B56" s="133"/>
      <c r="C56" s="231" t="s">
        <v>350</v>
      </c>
      <c r="D56" s="231"/>
      <c r="E56" s="231"/>
      <c r="F56" s="235"/>
      <c r="G56" s="22"/>
      <c r="H56" s="24"/>
      <c r="I56" s="22"/>
      <c r="J56" s="140"/>
    </row>
    <row r="57" spans="2:10" ht="31.5" customHeight="1">
      <c r="B57" s="133"/>
      <c r="C57" s="246" t="s">
        <v>351</v>
      </c>
      <c r="D57" s="246"/>
      <c r="E57" s="246"/>
      <c r="F57" s="235"/>
      <c r="G57" s="134"/>
      <c r="H57" s="133"/>
      <c r="I57" s="134"/>
      <c r="J57" s="140"/>
    </row>
    <row r="58" spans="2:10" ht="15.75" customHeight="1">
      <c r="B58" s="133"/>
      <c r="C58" s="246" t="s">
        <v>352</v>
      </c>
      <c r="D58" s="246"/>
      <c r="E58" s="246"/>
      <c r="F58" s="235"/>
      <c r="G58" s="134"/>
      <c r="H58" s="24"/>
      <c r="I58" s="134"/>
      <c r="J58" s="140"/>
    </row>
    <row r="59" spans="2:10" ht="31.5" customHeight="1">
      <c r="B59" s="133"/>
      <c r="C59" s="246" t="s">
        <v>353</v>
      </c>
      <c r="D59" s="246"/>
      <c r="E59" s="246"/>
      <c r="F59" s="235"/>
      <c r="G59" s="134"/>
      <c r="H59" s="133"/>
      <c r="I59" s="134"/>
      <c r="J59" s="140"/>
    </row>
    <row r="60" spans="2:10" s="19" customFormat="1" ht="31.5" customHeight="1">
      <c r="B60" s="133"/>
      <c r="C60" s="243" t="s">
        <v>354</v>
      </c>
      <c r="D60" s="243"/>
      <c r="E60" s="243"/>
      <c r="F60" s="244"/>
      <c r="G60" s="22"/>
      <c r="H60" s="25"/>
      <c r="I60" s="22"/>
      <c r="J60" s="140"/>
    </row>
    <row r="61" spans="2:10" ht="45" customHeight="1">
      <c r="B61" s="9" t="s">
        <v>334</v>
      </c>
      <c r="C61" s="181"/>
      <c r="D61" s="181"/>
      <c r="E61" s="181"/>
      <c r="F61" s="181"/>
      <c r="G61" s="181"/>
      <c r="H61" s="181"/>
      <c r="I61" s="181"/>
      <c r="J61" s="140"/>
    </row>
    <row r="62" spans="2:10">
      <c r="B62" s="133"/>
      <c r="C62" s="140"/>
      <c r="D62" s="140"/>
      <c r="E62" s="140"/>
      <c r="F62" s="140"/>
      <c r="G62" s="133"/>
      <c r="H62" s="133"/>
      <c r="I62" s="140"/>
      <c r="J62" s="140"/>
    </row>
    <row r="63" spans="2:10" ht="18.75">
      <c r="B63" s="237" t="s">
        <v>355</v>
      </c>
      <c r="C63" s="238"/>
      <c r="D63" s="238"/>
      <c r="E63" s="238"/>
      <c r="F63" s="238"/>
      <c r="G63" s="238"/>
      <c r="H63" s="238"/>
      <c r="I63" s="239"/>
      <c r="J63" s="140"/>
    </row>
    <row r="64" spans="2:10" ht="15.75" customHeight="1">
      <c r="B64" s="133"/>
      <c r="C64" s="241" t="s">
        <v>356</v>
      </c>
      <c r="D64" s="241"/>
      <c r="E64" s="241"/>
      <c r="F64" s="242"/>
      <c r="G64" s="22"/>
      <c r="H64" s="23"/>
      <c r="I64" s="22"/>
      <c r="J64" s="140"/>
    </row>
    <row r="65" spans="2:10" ht="15.75" customHeight="1">
      <c r="B65" s="133"/>
      <c r="C65" s="246" t="s">
        <v>357</v>
      </c>
      <c r="D65" s="246"/>
      <c r="E65" s="246"/>
      <c r="F65" s="235"/>
      <c r="G65" s="134"/>
      <c r="H65" s="133"/>
      <c r="I65" s="134"/>
      <c r="J65" s="140"/>
    </row>
    <row r="66" spans="2:10" ht="15.75" customHeight="1">
      <c r="B66" s="133"/>
      <c r="C66" s="231" t="s">
        <v>358</v>
      </c>
      <c r="D66" s="231"/>
      <c r="E66" s="231"/>
      <c r="F66" s="235"/>
      <c r="G66" s="22"/>
      <c r="H66" s="24"/>
      <c r="I66" s="22"/>
      <c r="J66" s="140"/>
    </row>
    <row r="67" spans="2:10" ht="15.75" customHeight="1">
      <c r="B67" s="133"/>
      <c r="C67" s="246" t="s">
        <v>359</v>
      </c>
      <c r="D67" s="246"/>
      <c r="E67" s="246"/>
      <c r="F67" s="235"/>
      <c r="G67" s="134"/>
      <c r="H67" s="133"/>
      <c r="I67" s="134"/>
      <c r="J67" s="140"/>
    </row>
    <row r="68" spans="2:10" ht="31.5" customHeight="1">
      <c r="B68" s="133"/>
      <c r="C68" s="231" t="s">
        <v>360</v>
      </c>
      <c r="D68" s="231"/>
      <c r="E68" s="231"/>
      <c r="F68" s="235"/>
      <c r="G68" s="134"/>
      <c r="H68" s="24"/>
      <c r="I68" s="134"/>
      <c r="J68" s="140"/>
    </row>
    <row r="69" spans="2:10" ht="15.75" customHeight="1">
      <c r="B69" s="133"/>
      <c r="C69" s="246" t="s">
        <v>361</v>
      </c>
      <c r="D69" s="246"/>
      <c r="E69" s="246"/>
      <c r="F69" s="235"/>
      <c r="G69" s="134"/>
      <c r="H69" s="133"/>
      <c r="I69" s="134"/>
      <c r="J69" s="140"/>
    </row>
    <row r="70" spans="2:10" ht="15.75" customHeight="1">
      <c r="B70" s="133"/>
      <c r="C70" s="243" t="s">
        <v>362</v>
      </c>
      <c r="D70" s="243"/>
      <c r="E70" s="243"/>
      <c r="F70" s="244"/>
      <c r="G70" s="134"/>
      <c r="H70" s="133"/>
      <c r="I70" s="134"/>
      <c r="J70" s="140"/>
    </row>
    <row r="71" spans="2:10" ht="45" customHeight="1">
      <c r="B71" s="9" t="s">
        <v>334</v>
      </c>
      <c r="C71" s="181"/>
      <c r="D71" s="181"/>
      <c r="E71" s="181"/>
      <c r="F71" s="181"/>
      <c r="G71" s="181"/>
      <c r="H71" s="181"/>
      <c r="I71" s="181"/>
      <c r="J71" s="140"/>
    </row>
    <row r="72" spans="2:10">
      <c r="B72" s="133"/>
      <c r="C72" s="140"/>
      <c r="D72" s="140"/>
      <c r="E72" s="140"/>
      <c r="F72" s="140"/>
      <c r="G72" s="133"/>
      <c r="H72" s="133"/>
      <c r="I72" s="140"/>
      <c r="J72" s="140"/>
    </row>
    <row r="73" spans="2:10" ht="18.75">
      <c r="B73" s="237" t="s">
        <v>225</v>
      </c>
      <c r="C73" s="238"/>
      <c r="D73" s="238"/>
      <c r="E73" s="238"/>
      <c r="F73" s="238"/>
      <c r="G73" s="238"/>
      <c r="H73" s="238"/>
      <c r="I73" s="239"/>
      <c r="J73" s="140"/>
    </row>
    <row r="74" spans="2:10" ht="15.75" customHeight="1">
      <c r="B74" s="133"/>
      <c r="C74" s="241" t="s">
        <v>363</v>
      </c>
      <c r="D74" s="241"/>
      <c r="E74" s="241"/>
      <c r="F74" s="242"/>
      <c r="G74" s="22"/>
      <c r="H74" s="23"/>
      <c r="I74" s="22"/>
      <c r="J74" s="140"/>
    </row>
    <row r="75" spans="2:10" s="20" customFormat="1" ht="15.75" customHeight="1">
      <c r="B75" s="133"/>
      <c r="C75" s="231" t="s">
        <v>364</v>
      </c>
      <c r="D75" s="231"/>
      <c r="E75" s="231"/>
      <c r="F75" s="235"/>
      <c r="G75" s="22"/>
      <c r="H75" s="24"/>
      <c r="I75" s="22"/>
      <c r="J75" s="140"/>
    </row>
    <row r="76" spans="2:10" ht="15.75" customHeight="1">
      <c r="B76" s="133"/>
      <c r="C76" s="231" t="s">
        <v>365</v>
      </c>
      <c r="D76" s="231"/>
      <c r="E76" s="231"/>
      <c r="F76" s="235"/>
      <c r="G76" s="134"/>
      <c r="H76" s="24"/>
      <c r="I76" s="134"/>
      <c r="J76" s="140"/>
    </row>
    <row r="77" spans="2:10" ht="15.75" customHeight="1">
      <c r="B77" s="133"/>
      <c r="C77" s="246" t="s">
        <v>366</v>
      </c>
      <c r="D77" s="246"/>
      <c r="E77" s="246"/>
      <c r="F77" s="235"/>
      <c r="G77" s="134"/>
      <c r="H77" s="133"/>
      <c r="I77" s="134"/>
      <c r="J77" s="140"/>
    </row>
    <row r="78" spans="2:10" ht="15.75" customHeight="1">
      <c r="B78" s="133"/>
      <c r="C78" s="231" t="s">
        <v>367</v>
      </c>
      <c r="D78" s="231"/>
      <c r="E78" s="231"/>
      <c r="F78" s="235"/>
      <c r="G78" s="134"/>
      <c r="H78" s="24"/>
      <c r="I78" s="134"/>
      <c r="J78" s="140"/>
    </row>
    <row r="79" spans="2:10" ht="15.75" customHeight="1">
      <c r="B79" s="133"/>
      <c r="C79" s="246" t="s">
        <v>368</v>
      </c>
      <c r="D79" s="246"/>
      <c r="E79" s="246"/>
      <c r="F79" s="235"/>
      <c r="G79" s="134"/>
      <c r="H79" s="133"/>
      <c r="I79" s="134"/>
      <c r="J79" s="140"/>
    </row>
    <row r="80" spans="2:10" ht="15.75" customHeight="1">
      <c r="B80" s="133"/>
      <c r="C80" s="243" t="s">
        <v>369</v>
      </c>
      <c r="D80" s="243"/>
      <c r="E80" s="243"/>
      <c r="F80" s="244"/>
      <c r="G80" s="134"/>
      <c r="H80" s="133"/>
      <c r="I80" s="134"/>
      <c r="J80" s="140"/>
    </row>
    <row r="81" spans="2:10" ht="45" customHeight="1">
      <c r="B81" s="9" t="s">
        <v>334</v>
      </c>
      <c r="C81" s="181"/>
      <c r="D81" s="181"/>
      <c r="E81" s="181"/>
      <c r="F81" s="181"/>
      <c r="G81" s="181"/>
      <c r="H81" s="181"/>
      <c r="I81" s="181"/>
      <c r="J81" s="140"/>
    </row>
    <row r="82" spans="2:10">
      <c r="B82" s="133"/>
      <c r="C82" s="140"/>
      <c r="D82" s="140"/>
      <c r="E82" s="140"/>
      <c r="F82" s="140"/>
      <c r="G82" s="133"/>
      <c r="H82" s="133"/>
      <c r="I82" s="140"/>
      <c r="J82" s="140"/>
    </row>
    <row r="83" spans="2:10" ht="18.75">
      <c r="B83" s="237" t="s">
        <v>370</v>
      </c>
      <c r="C83" s="238"/>
      <c r="D83" s="238"/>
      <c r="E83" s="238"/>
      <c r="F83" s="238"/>
      <c r="G83" s="238"/>
      <c r="H83" s="238"/>
      <c r="I83" s="239"/>
      <c r="J83" s="140"/>
    </row>
    <row r="84" spans="2:10" ht="15.75" customHeight="1">
      <c r="B84" s="133"/>
      <c r="C84" s="241" t="s">
        <v>371</v>
      </c>
      <c r="D84" s="241"/>
      <c r="E84" s="241"/>
      <c r="F84" s="242"/>
      <c r="G84" s="22"/>
      <c r="H84" s="23"/>
      <c r="I84" s="22"/>
      <c r="J84" s="140"/>
    </row>
    <row r="85" spans="2:10" s="19" customFormat="1" ht="15.75" customHeight="1">
      <c r="B85" s="133"/>
      <c r="C85" s="231" t="s">
        <v>372</v>
      </c>
      <c r="D85" s="231"/>
      <c r="E85" s="231"/>
      <c r="F85" s="235"/>
      <c r="G85" s="134"/>
      <c r="H85" s="24"/>
      <c r="I85" s="134"/>
      <c r="J85" s="140"/>
    </row>
    <row r="86" spans="2:10" ht="15.75" customHeight="1">
      <c r="B86" s="133"/>
      <c r="C86" s="243" t="s">
        <v>373</v>
      </c>
      <c r="D86" s="243"/>
      <c r="E86" s="243"/>
      <c r="F86" s="244"/>
      <c r="G86" s="22"/>
      <c r="H86" s="24"/>
      <c r="I86" s="22"/>
      <c r="J86" s="140"/>
    </row>
    <row r="87" spans="2:10" ht="45" customHeight="1">
      <c r="B87" s="9" t="s">
        <v>334</v>
      </c>
      <c r="C87" s="181"/>
      <c r="D87" s="181"/>
      <c r="E87" s="181"/>
      <c r="F87" s="181"/>
      <c r="G87" s="181"/>
      <c r="H87" s="181"/>
      <c r="I87" s="181"/>
      <c r="J87" s="140"/>
    </row>
    <row r="88" spans="2:10">
      <c r="B88" s="133"/>
      <c r="C88" s="140"/>
      <c r="D88" s="140"/>
      <c r="E88" s="140"/>
      <c r="F88" s="140"/>
      <c r="G88" s="133"/>
      <c r="H88" s="133"/>
      <c r="I88" s="140"/>
      <c r="J88" s="140"/>
    </row>
    <row r="89" spans="2:10" ht="18.75">
      <c r="B89" s="237" t="s">
        <v>374</v>
      </c>
      <c r="C89" s="238"/>
      <c r="D89" s="238"/>
      <c r="E89" s="238"/>
      <c r="F89" s="238"/>
      <c r="G89" s="238"/>
      <c r="H89" s="238"/>
      <c r="I89" s="239"/>
      <c r="J89" s="140"/>
    </row>
    <row r="90" spans="2:10" ht="15.75" customHeight="1">
      <c r="B90" s="133"/>
      <c r="C90" s="241" t="s">
        <v>375</v>
      </c>
      <c r="D90" s="241"/>
      <c r="E90" s="241"/>
      <c r="F90" s="242"/>
      <c r="G90" s="22"/>
      <c r="H90" s="24"/>
      <c r="I90" s="22"/>
      <c r="J90" s="140"/>
    </row>
    <row r="91" spans="2:10" s="20" customFormat="1" ht="31.5" customHeight="1">
      <c r="B91" s="133"/>
      <c r="C91" s="231" t="s">
        <v>376</v>
      </c>
      <c r="D91" s="231"/>
      <c r="E91" s="231"/>
      <c r="F91" s="235"/>
      <c r="G91" s="22"/>
      <c r="H91" s="24"/>
      <c r="I91" s="22"/>
      <c r="J91" s="140"/>
    </row>
    <row r="92" spans="2:10" s="20" customFormat="1" ht="31.5" customHeight="1">
      <c r="B92" s="133"/>
      <c r="C92" s="231" t="s">
        <v>377</v>
      </c>
      <c r="D92" s="231"/>
      <c r="E92" s="231"/>
      <c r="F92" s="235"/>
      <c r="G92" s="22"/>
      <c r="H92" s="24"/>
      <c r="I92" s="22"/>
      <c r="J92" s="140"/>
    </row>
    <row r="93" spans="2:10" s="20" customFormat="1" ht="15.75" customHeight="1">
      <c r="B93" s="133"/>
      <c r="C93" s="231" t="s">
        <v>378</v>
      </c>
      <c r="D93" s="231"/>
      <c r="E93" s="231"/>
      <c r="F93" s="235"/>
      <c r="G93" s="22"/>
      <c r="H93" s="23"/>
      <c r="I93" s="22"/>
      <c r="J93" s="140"/>
    </row>
    <row r="94" spans="2:10" s="20" customFormat="1" ht="15.75" customHeight="1">
      <c r="B94" s="133"/>
      <c r="C94" s="231" t="s">
        <v>379</v>
      </c>
      <c r="D94" s="231"/>
      <c r="E94" s="231"/>
      <c r="F94" s="235"/>
      <c r="G94" s="22"/>
      <c r="H94" s="24"/>
      <c r="I94" s="22"/>
      <c r="J94" s="140"/>
    </row>
    <row r="95" spans="2:10" s="19" customFormat="1" ht="31.5" customHeight="1">
      <c r="B95" s="133"/>
      <c r="C95" s="246" t="s">
        <v>380</v>
      </c>
      <c r="D95" s="246"/>
      <c r="E95" s="246"/>
      <c r="F95" s="235"/>
      <c r="G95" s="134"/>
      <c r="H95" s="133"/>
      <c r="I95" s="134"/>
      <c r="J95" s="140"/>
    </row>
    <row r="96" spans="2:10" s="19" customFormat="1" ht="15.75" customHeight="1">
      <c r="B96" s="133"/>
      <c r="C96" s="246" t="s">
        <v>381</v>
      </c>
      <c r="D96" s="246"/>
      <c r="E96" s="246"/>
      <c r="F96" s="235"/>
      <c r="G96" s="134"/>
      <c r="H96" s="133"/>
      <c r="I96" s="134"/>
      <c r="J96" s="140"/>
    </row>
    <row r="97" spans="2:10" s="19" customFormat="1" ht="31.5" customHeight="1">
      <c r="B97" s="133"/>
      <c r="C97" s="231" t="s">
        <v>382</v>
      </c>
      <c r="D97" s="231"/>
      <c r="E97" s="231"/>
      <c r="F97" s="235"/>
      <c r="G97" s="22"/>
      <c r="H97" s="24"/>
      <c r="I97" s="22"/>
      <c r="J97" s="140"/>
    </row>
    <row r="98" spans="2:10" s="19" customFormat="1" ht="15.75" customHeight="1">
      <c r="B98" s="133"/>
      <c r="C98" s="246" t="s">
        <v>383</v>
      </c>
      <c r="D98" s="246"/>
      <c r="E98" s="246"/>
      <c r="F98" s="235"/>
      <c r="G98" s="134"/>
      <c r="H98" s="133"/>
      <c r="I98" s="134"/>
      <c r="J98" s="140"/>
    </row>
    <row r="99" spans="2:10" ht="31.5" customHeight="1">
      <c r="B99" s="133"/>
      <c r="C99" s="246" t="s">
        <v>384</v>
      </c>
      <c r="D99" s="246"/>
      <c r="E99" s="246"/>
      <c r="F99" s="235"/>
      <c r="G99" s="134"/>
      <c r="H99" s="133"/>
      <c r="I99" s="134"/>
      <c r="J99" s="140"/>
    </row>
    <row r="100" spans="2:10" ht="15.75" customHeight="1">
      <c r="B100" s="133"/>
      <c r="C100" s="231" t="s">
        <v>385</v>
      </c>
      <c r="D100" s="231"/>
      <c r="E100" s="231"/>
      <c r="F100" s="235"/>
      <c r="G100" s="134"/>
      <c r="H100" s="24"/>
      <c r="I100" s="134"/>
      <c r="J100" s="140"/>
    </row>
    <row r="101" spans="2:10" ht="15.75" customHeight="1">
      <c r="B101" s="133"/>
      <c r="C101" s="243" t="s">
        <v>386</v>
      </c>
      <c r="D101" s="243"/>
      <c r="E101" s="243"/>
      <c r="F101" s="244"/>
      <c r="G101" s="134"/>
      <c r="H101" s="133"/>
      <c r="I101" s="134"/>
      <c r="J101" s="140"/>
    </row>
    <row r="102" spans="2:10" ht="45" customHeight="1">
      <c r="B102" s="9" t="s">
        <v>334</v>
      </c>
      <c r="C102" s="181"/>
      <c r="D102" s="181"/>
      <c r="E102" s="181"/>
      <c r="F102" s="181"/>
      <c r="G102" s="181"/>
      <c r="H102" s="181"/>
      <c r="I102" s="181"/>
      <c r="J102" s="140"/>
    </row>
    <row r="103" spans="2:10">
      <c r="B103" s="133"/>
      <c r="C103" s="140"/>
      <c r="D103" s="140"/>
      <c r="E103" s="140"/>
      <c r="F103" s="140"/>
      <c r="G103" s="133"/>
      <c r="H103" s="133"/>
      <c r="I103" s="140"/>
      <c r="J103" s="140"/>
    </row>
    <row r="104" spans="2:10" ht="18.75">
      <c r="B104" s="237" t="s">
        <v>387</v>
      </c>
      <c r="C104" s="238"/>
      <c r="D104" s="238"/>
      <c r="E104" s="238"/>
      <c r="F104" s="238"/>
      <c r="G104" s="238"/>
      <c r="H104" s="238"/>
      <c r="I104" s="239"/>
      <c r="J104" s="140"/>
    </row>
    <row r="105" spans="2:10" ht="15.75" customHeight="1">
      <c r="B105" s="133"/>
      <c r="C105" s="241" t="s">
        <v>388</v>
      </c>
      <c r="D105" s="241"/>
      <c r="E105" s="241"/>
      <c r="F105" s="242"/>
      <c r="G105" s="134"/>
      <c r="H105" s="24"/>
      <c r="I105" s="134"/>
      <c r="J105" s="140"/>
    </row>
    <row r="106" spans="2:10" ht="15.75" customHeight="1">
      <c r="B106" s="133"/>
      <c r="C106" s="246" t="s">
        <v>389</v>
      </c>
      <c r="D106" s="246"/>
      <c r="E106" s="246"/>
      <c r="F106" s="235"/>
      <c r="G106" s="134"/>
      <c r="H106" s="133"/>
      <c r="I106" s="134"/>
      <c r="J106" s="140"/>
    </row>
    <row r="107" spans="2:10" s="20" customFormat="1" ht="15.75" customHeight="1">
      <c r="B107" s="133"/>
      <c r="C107" s="246" t="s">
        <v>390</v>
      </c>
      <c r="D107" s="246"/>
      <c r="E107" s="246"/>
      <c r="F107" s="235"/>
      <c r="G107" s="134"/>
      <c r="H107" s="133"/>
      <c r="I107" s="134"/>
      <c r="J107" s="140"/>
    </row>
    <row r="108" spans="2:10" ht="15.75" customHeight="1">
      <c r="B108" s="133"/>
      <c r="C108" s="231" t="s">
        <v>391</v>
      </c>
      <c r="D108" s="231"/>
      <c r="E108" s="231"/>
      <c r="F108" s="235"/>
      <c r="G108" s="134"/>
      <c r="H108" s="24"/>
      <c r="I108" s="134"/>
      <c r="J108" s="140"/>
    </row>
    <row r="109" spans="2:10" ht="31.5" customHeight="1">
      <c r="B109" s="133"/>
      <c r="C109" s="231" t="s">
        <v>392</v>
      </c>
      <c r="D109" s="231"/>
      <c r="E109" s="231"/>
      <c r="F109" s="235"/>
      <c r="G109" s="22"/>
      <c r="H109" s="24"/>
      <c r="I109" s="22"/>
      <c r="J109" s="140"/>
    </row>
    <row r="110" spans="2:10" ht="15.75" customHeight="1">
      <c r="B110" s="133"/>
      <c r="C110" s="246" t="s">
        <v>393</v>
      </c>
      <c r="D110" s="246"/>
      <c r="E110" s="246"/>
      <c r="F110" s="235"/>
      <c r="G110" s="134"/>
      <c r="H110" s="133"/>
      <c r="I110" s="134"/>
      <c r="J110" s="140"/>
    </row>
    <row r="111" spans="2:10" s="19" customFormat="1" ht="15.75" customHeight="1">
      <c r="B111" s="133"/>
      <c r="C111" s="243" t="s">
        <v>394</v>
      </c>
      <c r="D111" s="243"/>
      <c r="E111" s="243"/>
      <c r="F111" s="244"/>
      <c r="G111" s="134"/>
      <c r="H111" s="24"/>
      <c r="I111" s="134"/>
      <c r="J111" s="140"/>
    </row>
    <row r="112" spans="2:10" ht="45" customHeight="1">
      <c r="B112" s="9" t="s">
        <v>334</v>
      </c>
      <c r="C112" s="181"/>
      <c r="D112" s="181"/>
      <c r="E112" s="181"/>
      <c r="F112" s="181"/>
      <c r="G112" s="181"/>
      <c r="H112" s="181"/>
      <c r="I112" s="181"/>
      <c r="J112" s="140"/>
    </row>
    <row r="113" spans="2:10">
      <c r="B113" s="133"/>
      <c r="C113" s="140"/>
      <c r="D113" s="140"/>
      <c r="E113" s="140"/>
      <c r="F113" s="140"/>
      <c r="G113" s="133"/>
      <c r="H113" s="133"/>
      <c r="I113" s="140"/>
      <c r="J113" s="140"/>
    </row>
    <row r="114" spans="2:10" ht="18.75">
      <c r="B114" s="237" t="s">
        <v>395</v>
      </c>
      <c r="C114" s="238"/>
      <c r="D114" s="238"/>
      <c r="E114" s="238"/>
      <c r="F114" s="238"/>
      <c r="G114" s="238"/>
      <c r="H114" s="238"/>
      <c r="I114" s="239"/>
      <c r="J114" s="140"/>
    </row>
    <row r="115" spans="2:10" ht="15.75" customHeight="1">
      <c r="B115" s="133"/>
      <c r="C115" s="241" t="s">
        <v>396</v>
      </c>
      <c r="D115" s="241"/>
      <c r="E115" s="241"/>
      <c r="F115" s="242"/>
      <c r="G115" s="134"/>
      <c r="H115" s="24"/>
      <c r="I115" s="134"/>
      <c r="J115" s="140"/>
    </row>
    <row r="116" spans="2:10" ht="15.75" customHeight="1">
      <c r="B116" s="133"/>
      <c r="C116" s="246" t="s">
        <v>397</v>
      </c>
      <c r="D116" s="246"/>
      <c r="E116" s="246"/>
      <c r="F116" s="235"/>
      <c r="G116" s="134"/>
      <c r="H116" s="133"/>
      <c r="I116" s="134"/>
      <c r="J116" s="140"/>
    </row>
    <row r="117" spans="2:10" ht="15.75" customHeight="1">
      <c r="B117" s="133"/>
      <c r="C117" s="243" t="s">
        <v>398</v>
      </c>
      <c r="D117" s="243"/>
      <c r="E117" s="243"/>
      <c r="F117" s="244"/>
      <c r="G117" s="134"/>
      <c r="H117" s="133"/>
      <c r="I117" s="134"/>
      <c r="J117" s="140"/>
    </row>
    <row r="118" spans="2:10" ht="45" customHeight="1">
      <c r="B118" s="9" t="s">
        <v>334</v>
      </c>
      <c r="C118" s="181"/>
      <c r="D118" s="181"/>
      <c r="E118" s="181"/>
      <c r="F118" s="181"/>
      <c r="G118" s="181"/>
      <c r="H118" s="181"/>
      <c r="I118" s="181"/>
      <c r="J118" s="140"/>
    </row>
    <row r="119" spans="2:10">
      <c r="B119" s="133"/>
      <c r="C119" s="140"/>
      <c r="D119" s="140"/>
      <c r="E119" s="140"/>
      <c r="F119" s="140"/>
      <c r="G119" s="133"/>
      <c r="H119" s="133"/>
      <c r="I119" s="140"/>
      <c r="J119" s="140"/>
    </row>
    <row r="120" spans="2:10" ht="18.75">
      <c r="B120" s="237" t="s">
        <v>399</v>
      </c>
      <c r="C120" s="238"/>
      <c r="D120" s="238"/>
      <c r="E120" s="238"/>
      <c r="F120" s="238"/>
      <c r="G120" s="238"/>
      <c r="H120" s="238"/>
      <c r="I120" s="239"/>
      <c r="J120" s="140"/>
    </row>
    <row r="121" spans="2:10" ht="15.75" customHeight="1">
      <c r="B121" s="133"/>
      <c r="C121" s="241" t="s">
        <v>400</v>
      </c>
      <c r="D121" s="241"/>
      <c r="E121" s="241"/>
      <c r="F121" s="242"/>
      <c r="G121" s="134"/>
      <c r="H121" s="21"/>
      <c r="I121" s="134"/>
      <c r="J121" s="140"/>
    </row>
    <row r="122" spans="2:10" ht="31.5" customHeight="1">
      <c r="B122" s="133"/>
      <c r="C122" s="231" t="s">
        <v>401</v>
      </c>
      <c r="D122" s="231"/>
      <c r="E122" s="231"/>
      <c r="F122" s="235"/>
      <c r="G122" s="22"/>
      <c r="H122" s="24"/>
      <c r="I122" s="22"/>
      <c r="J122" s="140"/>
    </row>
    <row r="123" spans="2:10" ht="15.75" customHeight="1">
      <c r="B123" s="133"/>
      <c r="C123" s="246" t="s">
        <v>402</v>
      </c>
      <c r="D123" s="246"/>
      <c r="E123" s="246"/>
      <c r="F123" s="235"/>
      <c r="G123" s="134"/>
      <c r="H123" s="133"/>
      <c r="I123" s="134"/>
      <c r="J123" s="140"/>
    </row>
    <row r="124" spans="2:10" s="19" customFormat="1" ht="31.5" customHeight="1">
      <c r="B124" s="133"/>
      <c r="C124" s="243" t="s">
        <v>403</v>
      </c>
      <c r="D124" s="243"/>
      <c r="E124" s="243"/>
      <c r="F124" s="244"/>
      <c r="G124" s="134"/>
      <c r="H124" s="24"/>
      <c r="I124" s="134"/>
      <c r="J124" s="140"/>
    </row>
    <row r="125" spans="2:10" ht="45" customHeight="1">
      <c r="B125" s="9" t="s">
        <v>334</v>
      </c>
      <c r="C125" s="181"/>
      <c r="D125" s="181"/>
      <c r="E125" s="181"/>
      <c r="F125" s="181"/>
      <c r="G125" s="181"/>
      <c r="H125" s="181"/>
      <c r="I125" s="181"/>
      <c r="J125" s="140"/>
    </row>
    <row r="126" spans="2:10">
      <c r="B126" s="133"/>
      <c r="C126" s="140"/>
      <c r="D126" s="140"/>
      <c r="E126" s="140"/>
      <c r="F126" s="140"/>
      <c r="G126" s="133"/>
      <c r="H126" s="133"/>
      <c r="I126" s="140"/>
      <c r="J126" s="140"/>
    </row>
    <row r="127" spans="2:10" ht="18.75">
      <c r="B127" s="237" t="s">
        <v>404</v>
      </c>
      <c r="C127" s="238"/>
      <c r="D127" s="238"/>
      <c r="E127" s="238"/>
      <c r="F127" s="238"/>
      <c r="G127" s="238"/>
      <c r="H127" s="238"/>
      <c r="I127" s="239"/>
      <c r="J127" s="140"/>
    </row>
    <row r="128" spans="2:10" ht="15.75" customHeight="1">
      <c r="B128" s="133"/>
      <c r="C128" s="241" t="s">
        <v>405</v>
      </c>
      <c r="D128" s="241"/>
      <c r="E128" s="241"/>
      <c r="F128" s="242"/>
      <c r="G128" s="22"/>
      <c r="H128" s="24"/>
      <c r="I128" s="134"/>
      <c r="J128" s="140"/>
    </row>
    <row r="129" spans="2:10" ht="15.75" customHeight="1">
      <c r="B129" s="133"/>
      <c r="C129" s="246" t="s">
        <v>406</v>
      </c>
      <c r="D129" s="246"/>
      <c r="E129" s="246"/>
      <c r="F129" s="235"/>
      <c r="G129" s="134"/>
      <c r="H129" s="133"/>
      <c r="I129" s="134"/>
      <c r="J129" s="140"/>
    </row>
    <row r="130" spans="2:10" ht="15.75" customHeight="1">
      <c r="B130" s="133"/>
      <c r="C130" s="231" t="s">
        <v>407</v>
      </c>
      <c r="D130" s="231"/>
      <c r="E130" s="231"/>
      <c r="F130" s="235"/>
      <c r="G130" s="22"/>
      <c r="H130" s="24"/>
      <c r="I130" s="22"/>
      <c r="J130" s="140"/>
    </row>
    <row r="131" spans="2:10" ht="15.75" customHeight="1">
      <c r="B131" s="133"/>
      <c r="C131" s="231" t="s">
        <v>408</v>
      </c>
      <c r="D131" s="231"/>
      <c r="E131" s="231"/>
      <c r="F131" s="235"/>
      <c r="G131" s="134"/>
      <c r="H131" s="24"/>
      <c r="I131" s="134"/>
      <c r="J131" s="140"/>
    </row>
    <row r="132" spans="2:10" ht="15.75" customHeight="1">
      <c r="B132" s="133"/>
      <c r="C132" s="243" t="s">
        <v>409</v>
      </c>
      <c r="D132" s="243"/>
      <c r="E132" s="243"/>
      <c r="F132" s="244"/>
      <c r="G132" s="134"/>
      <c r="H132" s="24"/>
      <c r="I132" s="134"/>
      <c r="J132" s="140"/>
    </row>
    <row r="133" spans="2:10" ht="45" customHeight="1">
      <c r="B133" s="9" t="s">
        <v>334</v>
      </c>
      <c r="C133" s="181"/>
      <c r="D133" s="181"/>
      <c r="E133" s="181"/>
      <c r="F133" s="181"/>
      <c r="G133" s="181"/>
      <c r="H133" s="181"/>
      <c r="I133" s="181"/>
      <c r="J133" s="140"/>
    </row>
    <row r="134" spans="2:10">
      <c r="B134" s="133"/>
      <c r="C134" s="140"/>
      <c r="D134" s="140"/>
      <c r="E134" s="140"/>
      <c r="F134" s="140"/>
      <c r="G134" s="133"/>
      <c r="H134" s="133"/>
      <c r="I134" s="140"/>
      <c r="J134" s="140"/>
    </row>
    <row r="135" spans="2:10" ht="18.75">
      <c r="B135" s="237" t="s">
        <v>410</v>
      </c>
      <c r="C135" s="238"/>
      <c r="D135" s="238"/>
      <c r="E135" s="238"/>
      <c r="F135" s="238"/>
      <c r="G135" s="238"/>
      <c r="H135" s="238"/>
      <c r="I135" s="239"/>
      <c r="J135" s="140"/>
    </row>
    <row r="136" spans="2:10" ht="31.5" customHeight="1">
      <c r="B136" s="133"/>
      <c r="C136" s="247" t="s">
        <v>411</v>
      </c>
      <c r="D136" s="247"/>
      <c r="E136" s="247"/>
      <c r="F136" s="248"/>
      <c r="G136" s="134"/>
      <c r="H136" s="24"/>
      <c r="I136" s="134"/>
      <c r="J136" s="140"/>
    </row>
    <row r="137" spans="2:10" ht="45" customHeight="1">
      <c r="B137" s="9" t="s">
        <v>334</v>
      </c>
      <c r="C137" s="181"/>
      <c r="D137" s="181"/>
      <c r="E137" s="181"/>
      <c r="F137" s="181"/>
      <c r="G137" s="181"/>
      <c r="H137" s="181"/>
      <c r="I137" s="181"/>
      <c r="J137" s="140"/>
    </row>
    <row r="138" spans="2:10">
      <c r="B138" s="133"/>
      <c r="C138" s="133"/>
      <c r="D138" s="133"/>
      <c r="E138" s="133"/>
      <c r="F138" s="133"/>
      <c r="G138" s="140"/>
      <c r="H138" s="140"/>
      <c r="I138" s="140"/>
      <c r="J138" s="140"/>
    </row>
    <row r="139" spans="2:10" s="7" customFormat="1" ht="18.75">
      <c r="B139" s="245" t="s">
        <v>412</v>
      </c>
      <c r="C139" s="245"/>
      <c r="D139" s="245"/>
      <c r="E139" s="245"/>
      <c r="F139" s="245"/>
      <c r="G139" s="245"/>
      <c r="H139" s="245"/>
      <c r="I139" s="245"/>
      <c r="J139" s="140"/>
    </row>
    <row r="140" spans="2:10" s="7" customFormat="1" ht="31.5" customHeight="1">
      <c r="B140" s="133"/>
      <c r="C140" s="241" t="s">
        <v>413</v>
      </c>
      <c r="D140" s="241"/>
      <c r="E140" s="241"/>
      <c r="F140" s="242"/>
      <c r="G140" s="134"/>
      <c r="H140" s="133"/>
      <c r="I140" s="85"/>
      <c r="J140" s="140"/>
    </row>
    <row r="141" spans="2:10" s="68" customFormat="1" ht="15.75" customHeight="1">
      <c r="B141" s="133"/>
      <c r="C141" s="246" t="s">
        <v>414</v>
      </c>
      <c r="D141" s="246"/>
      <c r="E141" s="246"/>
      <c r="F141" s="235"/>
      <c r="G141" s="134"/>
      <c r="H141" s="133"/>
      <c r="I141" s="86"/>
      <c r="J141" s="140"/>
    </row>
    <row r="142" spans="2:10" s="68" customFormat="1" ht="15.75" customHeight="1">
      <c r="B142" s="133"/>
      <c r="C142" s="246" t="s">
        <v>415</v>
      </c>
      <c r="D142" s="246"/>
      <c r="E142" s="246"/>
      <c r="F142" s="235"/>
      <c r="G142" s="134"/>
      <c r="H142" s="133"/>
      <c r="I142" s="134"/>
      <c r="J142" s="140"/>
    </row>
    <row r="143" spans="2:10" s="7" customFormat="1" ht="15.75" customHeight="1">
      <c r="B143" s="133"/>
      <c r="C143" s="246" t="s">
        <v>416</v>
      </c>
      <c r="D143" s="246"/>
      <c r="E143" s="246"/>
      <c r="F143" s="235"/>
      <c r="G143" s="134"/>
      <c r="H143" s="133"/>
      <c r="I143" s="134"/>
      <c r="J143" s="140"/>
    </row>
    <row r="144" spans="2:10" s="68" customFormat="1" ht="15.75" customHeight="1">
      <c r="B144" s="133"/>
      <c r="C144" s="246" t="s">
        <v>417</v>
      </c>
      <c r="D144" s="246"/>
      <c r="E144" s="246"/>
      <c r="F144" s="235"/>
      <c r="G144" s="134"/>
      <c r="H144" s="133"/>
      <c r="I144" s="134"/>
      <c r="J144" s="140"/>
    </row>
    <row r="145" spans="2:10" s="68" customFormat="1" ht="31.5" customHeight="1">
      <c r="B145" s="133"/>
      <c r="C145" s="246" t="s">
        <v>418</v>
      </c>
      <c r="D145" s="246"/>
      <c r="E145" s="246"/>
      <c r="F145" s="235"/>
      <c r="G145" s="134"/>
      <c r="H145" s="133"/>
      <c r="I145" s="134"/>
      <c r="J145" s="140"/>
    </row>
    <row r="146" spans="2:10" s="7" customFormat="1" ht="31.5" customHeight="1">
      <c r="B146" s="133"/>
      <c r="C146" s="246" t="s">
        <v>419</v>
      </c>
      <c r="D146" s="246"/>
      <c r="E146" s="246"/>
      <c r="F146" s="235"/>
      <c r="G146" s="134"/>
      <c r="H146" s="133"/>
      <c r="I146" s="134"/>
      <c r="J146" s="140"/>
    </row>
    <row r="147" spans="2:10" s="7" customFormat="1" ht="15.75" customHeight="1">
      <c r="B147" s="133"/>
      <c r="C147" s="246" t="s">
        <v>420</v>
      </c>
      <c r="D147" s="246"/>
      <c r="E147" s="246"/>
      <c r="F147" s="235"/>
      <c r="G147" s="134"/>
      <c r="H147" s="133"/>
      <c r="I147" s="134"/>
      <c r="J147" s="140"/>
    </row>
    <row r="148" spans="2:10" s="7" customFormat="1" ht="31.5" customHeight="1">
      <c r="B148" s="133"/>
      <c r="C148" s="246" t="s">
        <v>421</v>
      </c>
      <c r="D148" s="246"/>
      <c r="E148" s="246"/>
      <c r="F148" s="235"/>
      <c r="G148" s="134"/>
      <c r="H148" s="133"/>
      <c r="I148" s="134"/>
      <c r="J148" s="140"/>
    </row>
    <row r="149" spans="2:10" s="7" customFormat="1" ht="15.75" customHeight="1">
      <c r="B149" s="133"/>
      <c r="C149" s="246" t="s">
        <v>422</v>
      </c>
      <c r="D149" s="246"/>
      <c r="E149" s="246"/>
      <c r="F149" s="235"/>
      <c r="G149" s="134"/>
      <c r="H149" s="133"/>
      <c r="I149" s="134"/>
      <c r="J149" s="140"/>
    </row>
    <row r="150" spans="2:10" s="7" customFormat="1" ht="31.5" customHeight="1">
      <c r="B150" s="133"/>
      <c r="C150" s="246" t="s">
        <v>423</v>
      </c>
      <c r="D150" s="246"/>
      <c r="E150" s="246"/>
      <c r="F150" s="235"/>
      <c r="G150" s="134"/>
      <c r="H150" s="133"/>
      <c r="I150" s="134"/>
      <c r="J150" s="140"/>
    </row>
    <row r="151" spans="2:10" ht="31.5" customHeight="1">
      <c r="B151" s="133"/>
      <c r="C151" s="246" t="s">
        <v>424</v>
      </c>
      <c r="D151" s="246"/>
      <c r="E151" s="246"/>
      <c r="F151" s="235"/>
      <c r="G151" s="134"/>
      <c r="H151" s="133"/>
      <c r="I151" s="134"/>
      <c r="J151" s="140"/>
    </row>
    <row r="152" spans="2:10">
      <c r="B152" s="133"/>
      <c r="C152" s="133"/>
      <c r="D152" s="133"/>
      <c r="E152" s="133"/>
      <c r="F152" s="133"/>
      <c r="G152" s="140"/>
      <c r="H152" s="140"/>
      <c r="I152" s="140"/>
      <c r="J152" s="140"/>
    </row>
    <row r="153" spans="2:10">
      <c r="B153" s="133"/>
      <c r="C153" s="133"/>
      <c r="D153" s="133"/>
      <c r="E153" s="133"/>
      <c r="F153" s="133"/>
      <c r="G153" s="236"/>
      <c r="H153" s="236"/>
      <c r="I153" s="236"/>
      <c r="J153" s="236"/>
    </row>
    <row r="154" spans="2:10">
      <c r="B154" s="133"/>
      <c r="C154" s="133"/>
      <c r="D154" s="133"/>
      <c r="E154" s="133"/>
      <c r="F154" s="133"/>
      <c r="G154" s="140"/>
      <c r="H154" s="140"/>
      <c r="I154" s="140"/>
      <c r="J154" s="140"/>
    </row>
    <row r="155" spans="2:10" ht="27.75">
      <c r="B155" s="133"/>
      <c r="C155" s="133"/>
      <c r="D155" s="133"/>
      <c r="E155" s="133"/>
      <c r="F155" s="133"/>
      <c r="G155" s="28" t="s">
        <v>425</v>
      </c>
      <c r="H155" s="140"/>
      <c r="I155" s="140"/>
      <c r="J155" s="140"/>
    </row>
    <row r="156" spans="2:10">
      <c r="B156" s="133"/>
      <c r="C156" s="133"/>
      <c r="D156" s="133"/>
      <c r="E156" s="133"/>
      <c r="F156" s="133"/>
      <c r="G156" s="6" t="s">
        <v>299</v>
      </c>
      <c r="H156" s="140"/>
      <c r="I156" s="140"/>
      <c r="J156" s="140"/>
    </row>
    <row r="157" spans="2:10">
      <c r="B157" s="133"/>
      <c r="C157" s="133"/>
      <c r="D157" s="133"/>
      <c r="E157" s="133"/>
      <c r="F157" s="133"/>
      <c r="G157" s="6" t="s">
        <v>300</v>
      </c>
      <c r="H157" s="140"/>
      <c r="I157" s="140"/>
      <c r="J157" s="140"/>
    </row>
    <row r="158" spans="2:10">
      <c r="B158" s="133"/>
      <c r="C158" s="133"/>
      <c r="D158" s="133"/>
      <c r="E158" s="133"/>
      <c r="F158" s="133"/>
      <c r="G158" s="6" t="s">
        <v>426</v>
      </c>
      <c r="H158" s="140"/>
      <c r="I158" s="140"/>
      <c r="J158" s="140"/>
    </row>
    <row r="159" spans="2:10">
      <c r="B159" s="133"/>
      <c r="C159" s="133"/>
      <c r="D159" s="133"/>
      <c r="E159" s="133"/>
      <c r="F159" s="133"/>
      <c r="G159" s="6" t="s">
        <v>298</v>
      </c>
      <c r="H159" s="140"/>
      <c r="I159" s="140"/>
      <c r="J159" s="140"/>
    </row>
    <row r="160" spans="2:10">
      <c r="B160" s="133"/>
      <c r="C160" s="133"/>
      <c r="D160" s="133"/>
      <c r="E160" s="133"/>
      <c r="F160" s="133"/>
      <c r="G160" s="133"/>
      <c r="H160" s="140"/>
      <c r="I160" s="140"/>
      <c r="J160" s="140"/>
    </row>
    <row r="161" spans="7:10" ht="27.75">
      <c r="G161" s="28" t="s">
        <v>427</v>
      </c>
      <c r="H161" s="140"/>
      <c r="I161" s="140"/>
      <c r="J161" s="140"/>
    </row>
    <row r="162" spans="7:10">
      <c r="G162" s="6" t="s">
        <v>428</v>
      </c>
      <c r="H162" s="140"/>
      <c r="I162" s="140"/>
      <c r="J162" s="140"/>
    </row>
    <row r="163" spans="7:10">
      <c r="G163" s="6" t="s">
        <v>429</v>
      </c>
      <c r="H163" s="140"/>
      <c r="I163" s="140"/>
      <c r="J163" s="140"/>
    </row>
    <row r="164" spans="7:10">
      <c r="G164" s="140"/>
      <c r="H164" s="140"/>
      <c r="I164" s="140"/>
      <c r="J164" s="140"/>
    </row>
    <row r="165" spans="7:10">
      <c r="G165" s="140"/>
      <c r="H165" s="140"/>
      <c r="I165" s="140"/>
      <c r="J165" s="140"/>
    </row>
    <row r="166" spans="7:10">
      <c r="G166" s="140"/>
      <c r="H166" s="140"/>
      <c r="I166" s="140"/>
      <c r="J166" s="140"/>
    </row>
    <row r="167" spans="7:10">
      <c r="G167" s="140"/>
      <c r="H167" s="140"/>
      <c r="I167" s="140"/>
      <c r="J167" s="140"/>
    </row>
    <row r="168" spans="7:10">
      <c r="G168" s="236"/>
      <c r="H168" s="236"/>
      <c r="I168" s="236"/>
      <c r="J168" s="236"/>
    </row>
    <row r="169" spans="7:10">
      <c r="G169" s="236"/>
      <c r="H169" s="236"/>
      <c r="I169" s="236"/>
      <c r="J169" s="236"/>
    </row>
    <row r="170" spans="7:10">
      <c r="G170" s="236"/>
      <c r="H170" s="236"/>
      <c r="I170" s="236"/>
      <c r="J170" s="236"/>
    </row>
    <row r="171" spans="7:10">
      <c r="G171" s="236"/>
      <c r="H171" s="236"/>
      <c r="I171" s="236"/>
      <c r="J171" s="236"/>
    </row>
  </sheetData>
  <mergeCells count="130">
    <mergeCell ref="C149:F149"/>
    <mergeCell ref="C150:F150"/>
    <mergeCell ref="C151:F151"/>
    <mergeCell ref="C142:F142"/>
    <mergeCell ref="C143:F143"/>
    <mergeCell ref="C144:F144"/>
    <mergeCell ref="C145:F145"/>
    <mergeCell ref="C146:F146"/>
    <mergeCell ref="C140:F140"/>
    <mergeCell ref="C141:F141"/>
    <mergeCell ref="C124:F124"/>
    <mergeCell ref="C128:F128"/>
    <mergeCell ref="C129:F129"/>
    <mergeCell ref="C130:F130"/>
    <mergeCell ref="C147:F147"/>
    <mergeCell ref="C148:F148"/>
    <mergeCell ref="C122:F122"/>
    <mergeCell ref="C107:F107"/>
    <mergeCell ref="C108:F108"/>
    <mergeCell ref="C109:F109"/>
    <mergeCell ref="C110:F110"/>
    <mergeCell ref="C111:F111"/>
    <mergeCell ref="C131:F131"/>
    <mergeCell ref="C132:F132"/>
    <mergeCell ref="C136:F136"/>
    <mergeCell ref="C95:F95"/>
    <mergeCell ref="C96:F96"/>
    <mergeCell ref="C97:F97"/>
    <mergeCell ref="C98:F98"/>
    <mergeCell ref="C117:F117"/>
    <mergeCell ref="C121:F121"/>
    <mergeCell ref="C115:F115"/>
    <mergeCell ref="C116:F116"/>
    <mergeCell ref="C123:F123"/>
    <mergeCell ref="C18:F18"/>
    <mergeCell ref="C8:F8"/>
    <mergeCell ref="C9:F9"/>
    <mergeCell ref="C10:F10"/>
    <mergeCell ref="C64:F64"/>
    <mergeCell ref="C20:F20"/>
    <mergeCell ref="C13:F13"/>
    <mergeCell ref="C14:F14"/>
    <mergeCell ref="C15:F15"/>
    <mergeCell ref="C16:F16"/>
    <mergeCell ref="C17:F17"/>
    <mergeCell ref="B63:I63"/>
    <mergeCell ref="C61:I61"/>
    <mergeCell ref="C50:I50"/>
    <mergeCell ref="B47:I47"/>
    <mergeCell ref="B52:I52"/>
    <mergeCell ref="C48:F48"/>
    <mergeCell ref="C49:F49"/>
    <mergeCell ref="C53:F53"/>
    <mergeCell ref="B35:I35"/>
    <mergeCell ref="C39:I39"/>
    <mergeCell ref="C42:F42"/>
    <mergeCell ref="C43:F43"/>
    <mergeCell ref="C44:F44"/>
    <mergeCell ref="C69:F69"/>
    <mergeCell ref="C70:F70"/>
    <mergeCell ref="C74:F74"/>
    <mergeCell ref="C75:F75"/>
    <mergeCell ref="C76:F76"/>
    <mergeCell ref="C77:F77"/>
    <mergeCell ref="C99:F99"/>
    <mergeCell ref="C100:F100"/>
    <mergeCell ref="C36:F36"/>
    <mergeCell ref="C37:F37"/>
    <mergeCell ref="C65:F65"/>
    <mergeCell ref="C66:F66"/>
    <mergeCell ref="C67:F67"/>
    <mergeCell ref="C68:F68"/>
    <mergeCell ref="C38:F38"/>
    <mergeCell ref="C55:F55"/>
    <mergeCell ref="C56:F56"/>
    <mergeCell ref="C57:F57"/>
    <mergeCell ref="C58:F58"/>
    <mergeCell ref="C59:F59"/>
    <mergeCell ref="C60:F60"/>
    <mergeCell ref="C45:I45"/>
    <mergeCell ref="B41:I41"/>
    <mergeCell ref="C94:F94"/>
    <mergeCell ref="G171:J171"/>
    <mergeCell ref="G169:J169"/>
    <mergeCell ref="G170:J170"/>
    <mergeCell ref="G168:J168"/>
    <mergeCell ref="C71:I71"/>
    <mergeCell ref="B73:I73"/>
    <mergeCell ref="B139:I139"/>
    <mergeCell ref="G153:J153"/>
    <mergeCell ref="C112:I112"/>
    <mergeCell ref="C137:I137"/>
    <mergeCell ref="C81:I81"/>
    <mergeCell ref="C78:F78"/>
    <mergeCell ref="C79:F79"/>
    <mergeCell ref="C80:F80"/>
    <mergeCell ref="C84:F84"/>
    <mergeCell ref="C85:F85"/>
    <mergeCell ref="C86:F86"/>
    <mergeCell ref="C90:F90"/>
    <mergeCell ref="C91:F91"/>
    <mergeCell ref="C92:F92"/>
    <mergeCell ref="C93:F93"/>
    <mergeCell ref="C106:F106"/>
    <mergeCell ref="C101:F101"/>
    <mergeCell ref="C105:F105"/>
    <mergeCell ref="B12:F12"/>
    <mergeCell ref="E19:F19"/>
    <mergeCell ref="C54:F54"/>
    <mergeCell ref="B1:L1"/>
    <mergeCell ref="B135:I135"/>
    <mergeCell ref="B104:I104"/>
    <mergeCell ref="C102:I102"/>
    <mergeCell ref="B89:I89"/>
    <mergeCell ref="C87:I87"/>
    <mergeCell ref="B83:I83"/>
    <mergeCell ref="B127:I127"/>
    <mergeCell ref="C133:I133"/>
    <mergeCell ref="C125:I125"/>
    <mergeCell ref="B120:I120"/>
    <mergeCell ref="B114:I114"/>
    <mergeCell ref="C118:I118"/>
    <mergeCell ref="B29:I29"/>
    <mergeCell ref="C2:C4"/>
    <mergeCell ref="C33:I33"/>
    <mergeCell ref="G2:I2"/>
    <mergeCell ref="G3:I3"/>
    <mergeCell ref="C30:F30"/>
    <mergeCell ref="C31:F31"/>
    <mergeCell ref="C32:F32"/>
  </mergeCells>
  <phoneticPr fontId="55" type="noConversion"/>
  <conditionalFormatting sqref="I30">
    <cfRule type="expression" dxfId="54" priority="716">
      <formula>H21=Condensed</formula>
    </cfRule>
  </conditionalFormatting>
  <conditionalFormatting sqref="I36">
    <cfRule type="expression" dxfId="53" priority="679">
      <formula>H32=Condensed</formula>
    </cfRule>
  </conditionalFormatting>
  <conditionalFormatting sqref="G36 G109 G44 G60 G66 G86">
    <cfRule type="expression" dxfId="52" priority="674">
      <formula>C32=Condensed</formula>
    </cfRule>
  </conditionalFormatting>
  <conditionalFormatting sqref="I42 I44">
    <cfRule type="expression" dxfId="51" priority="669">
      <formula>H38=Condensed</formula>
    </cfRule>
  </conditionalFormatting>
  <conditionalFormatting sqref="G42">
    <cfRule type="expression" dxfId="50" priority="664">
      <formula>C38=Condensed</formula>
    </cfRule>
  </conditionalFormatting>
  <conditionalFormatting sqref="I53 I60">
    <cfRule type="expression" dxfId="49" priority="649">
      <formula>H49=Condensed</formula>
    </cfRule>
  </conditionalFormatting>
  <conditionalFormatting sqref="G53">
    <cfRule type="expression" dxfId="48" priority="644">
      <formula>C49=Condensed</formula>
    </cfRule>
  </conditionalFormatting>
  <conditionalFormatting sqref="I64 I66">
    <cfRule type="expression" dxfId="47" priority="639">
      <formula>H60=Condensed</formula>
    </cfRule>
  </conditionalFormatting>
  <conditionalFormatting sqref="G64">
    <cfRule type="expression" dxfId="46" priority="634">
      <formula>C60=Condensed</formula>
    </cfRule>
  </conditionalFormatting>
  <conditionalFormatting sqref="I74">
    <cfRule type="expression" dxfId="45" priority="629">
      <formula>H70=Condensed</formula>
    </cfRule>
  </conditionalFormatting>
  <conditionalFormatting sqref="G74">
    <cfRule type="expression" dxfId="44" priority="624">
      <formula>C70=Condensed</formula>
    </cfRule>
  </conditionalFormatting>
  <conditionalFormatting sqref="I84 I86">
    <cfRule type="expression" dxfId="43" priority="619">
      <formula>H80=Condensed</formula>
    </cfRule>
  </conditionalFormatting>
  <conditionalFormatting sqref="G84">
    <cfRule type="expression" dxfId="42" priority="614">
      <formula>C80=Condensed</formula>
    </cfRule>
  </conditionalFormatting>
  <conditionalFormatting sqref="I90">
    <cfRule type="expression" dxfId="41" priority="609">
      <formula>H95=Condensed</formula>
    </cfRule>
  </conditionalFormatting>
  <conditionalFormatting sqref="G90">
    <cfRule type="expression" dxfId="40" priority="604">
      <formula>C95=Condensed</formula>
    </cfRule>
  </conditionalFormatting>
  <conditionalFormatting sqref="I122">
    <cfRule type="expression" dxfId="39" priority="579">
      <formula>H118=Condensed</formula>
    </cfRule>
  </conditionalFormatting>
  <conditionalFormatting sqref="G122">
    <cfRule type="expression" dxfId="38" priority="574">
      <formula>C118=Condensed</formula>
    </cfRule>
  </conditionalFormatting>
  <conditionalFormatting sqref="I130">
    <cfRule type="expression" dxfId="37" priority="569">
      <formula>H126=Condensed</formula>
    </cfRule>
  </conditionalFormatting>
  <conditionalFormatting sqref="G130">
    <cfRule type="expression" dxfId="36" priority="564">
      <formula>C126=Condensed</formula>
    </cfRule>
  </conditionalFormatting>
  <conditionalFormatting sqref="I109">
    <cfRule type="expression" dxfId="35" priority="856">
      <formula>H105=Condensed</formula>
    </cfRule>
  </conditionalFormatting>
  <conditionalFormatting sqref="I75">
    <cfRule type="expression" dxfId="34" priority="873">
      <formula>H65=Condensed</formula>
    </cfRule>
  </conditionalFormatting>
  <conditionalFormatting sqref="I91:I92">
    <cfRule type="expression" dxfId="33" priority="180">
      <formula>H97=Condensed</formula>
    </cfRule>
  </conditionalFormatting>
  <conditionalFormatting sqref="I97">
    <cfRule type="expression" dxfId="32" priority="978">
      <formula>H89=Condensed</formula>
    </cfRule>
  </conditionalFormatting>
  <conditionalFormatting sqref="I93:I94">
    <cfRule type="expression" dxfId="31" priority="171">
      <formula>H86=Condensed</formula>
    </cfRule>
  </conditionalFormatting>
  <conditionalFormatting sqref="G93:G94">
    <cfRule type="expression" dxfId="30" priority="166">
      <formula>C86=Condensed</formula>
    </cfRule>
  </conditionalFormatting>
  <conditionalFormatting sqref="I36:I38 G36:G38 I42:I44 G42:G44 I84:I86 G84:G86 I136 G136 G30:G32 I30:I32 G53 I53 G64:G70 I64:I70 G74:G80 I74:I80 G105:G111 I105:I111 G115:G117 I115:I117 G128:G132 I128:I132 G121:G124 I121:I124 G90:G101 I90:I101 I48:I49 G48:G49 G140:G151 I140:I151 I55:I60 G55:G60">
    <cfRule type="cellIs" dxfId="29" priority="979" operator="equal">
      <formula>$G$158</formula>
    </cfRule>
    <cfRule type="cellIs" dxfId="28" priority="980" operator="equal">
      <formula>$G$159</formula>
    </cfRule>
    <cfRule type="cellIs" dxfId="27" priority="981" operator="equal">
      <formula>$G$157</formula>
    </cfRule>
    <cfRule type="cellIs" dxfId="26" priority="982" operator="equal">
      <formula>$G$156</formula>
    </cfRule>
  </conditionalFormatting>
  <conditionalFormatting sqref="C13:D13">
    <cfRule type="containsText" dxfId="25" priority="13" operator="containsText" text="Example:">
      <formula>NOT(ISERROR(SEARCH("Example:",C13)))</formula>
    </cfRule>
  </conditionalFormatting>
  <conditionalFormatting sqref="G38 I38 G32 I32 G57 I57 G59 I59 G65 I65 G67 I67 G77 I77 G101 I101 G110 I110 G123 I123 G121 I121 G129 I129">
    <cfRule type="expression" dxfId="24" priority="983">
      <formula>$C$10="Condensed"</formula>
    </cfRule>
  </conditionalFormatting>
  <conditionalFormatting sqref="C38:D38 C32:D32 C70:D70 C80:D80 C101:D101 C117:D117">
    <cfRule type="expression" dxfId="23" priority="984">
      <formula>$C$10="Condensed"</formula>
    </cfRule>
  </conditionalFormatting>
  <conditionalFormatting sqref="G30">
    <cfRule type="expression" dxfId="22" priority="986">
      <formula>C10=Condensed</formula>
    </cfRule>
  </conditionalFormatting>
  <conditionalFormatting sqref="C57:D57 C59:D59 C65:D65 C67:D67 C69:D69 C77:D77 C79:D79 C110:D110 C116:D116 C129:D129 C123:D123 C95:D96 C98:D99 C106:D107 C141:D151">
    <cfRule type="expression" dxfId="21" priority="990">
      <formula>$C$10="Condensed"</formula>
    </cfRule>
  </conditionalFormatting>
  <conditionalFormatting sqref="G69 I69 G79 I79 G95 I95 G106 I106 G116 I116 G98 I98 G140 I140">
    <cfRule type="expression" dxfId="20" priority="1004">
      <formula>$C$10="Condensed"</formula>
    </cfRule>
  </conditionalFormatting>
  <conditionalFormatting sqref="G70 I70 G80 I80 G96 I96 G107 I107 G117 I117 G99 I99">
    <cfRule type="expression" dxfId="19" priority="1005">
      <formula>$C$10="Condensed"</formula>
    </cfRule>
  </conditionalFormatting>
  <conditionalFormatting sqref="C121:D121 C140:D140">
    <cfRule type="expression" dxfId="18" priority="1052">
      <formula>$C$10="Condensed"</formula>
    </cfRule>
  </conditionalFormatting>
  <conditionalFormatting sqref="G140:G151 I140:I151">
    <cfRule type="expression" dxfId="17" priority="1057">
      <formula>$C$10="Condensed"</formula>
    </cfRule>
  </conditionalFormatting>
  <conditionalFormatting sqref="G75">
    <cfRule type="expression" dxfId="16" priority="1064">
      <formula>C65=Condensed</formula>
    </cfRule>
  </conditionalFormatting>
  <conditionalFormatting sqref="G91:G92">
    <cfRule type="expression" dxfId="15" priority="1065">
      <formula>C97=Condensed</formula>
    </cfRule>
  </conditionalFormatting>
  <conditionalFormatting sqref="G97">
    <cfRule type="expression" dxfId="14" priority="1066">
      <formula>C89=Condensed</formula>
    </cfRule>
  </conditionalFormatting>
  <conditionalFormatting sqref="C14:D14">
    <cfRule type="containsText" dxfId="13" priority="12" operator="containsText" text="Example:">
      <formula>NOT(ISERROR(SEARCH("Example:",C14)))</formula>
    </cfRule>
  </conditionalFormatting>
  <conditionalFormatting sqref="C15:D15">
    <cfRule type="containsText" dxfId="12" priority="11" operator="containsText" text="Example:">
      <formula>NOT(ISERROR(SEARCH("Example:",C15)))</formula>
    </cfRule>
  </conditionalFormatting>
  <conditionalFormatting sqref="C16:D16">
    <cfRule type="containsText" dxfId="11" priority="10" operator="containsText" text="Example:">
      <formula>NOT(ISERROR(SEARCH("Example:",C16)))</formula>
    </cfRule>
  </conditionalFormatting>
  <conditionalFormatting sqref="C17:D17">
    <cfRule type="containsText" dxfId="10" priority="9" operator="containsText" text="Example:">
      <formula>NOT(ISERROR(SEARCH("Example:",C17)))</formula>
    </cfRule>
  </conditionalFormatting>
  <conditionalFormatting sqref="C18:D19">
    <cfRule type="containsText" dxfId="9" priority="8" operator="containsText" text="Example:">
      <formula>NOT(ISERROR(SEARCH("Example:",C18)))</formula>
    </cfRule>
  </conditionalFormatting>
  <conditionalFormatting sqref="C8:D8">
    <cfRule type="containsText" dxfId="8" priority="7" operator="containsText" text="Example:">
      <formula>NOT(ISERROR(SEARCH("Example:",C8)))</formula>
    </cfRule>
  </conditionalFormatting>
  <conditionalFormatting sqref="C9:D9">
    <cfRule type="containsText" dxfId="7" priority="6" operator="containsText" text="Example:">
      <formula>NOT(ISERROR(SEARCH("Example:",C9)))</formula>
    </cfRule>
  </conditionalFormatting>
  <conditionalFormatting sqref="C20:D20">
    <cfRule type="containsText" dxfId="6" priority="5" operator="containsText" text="Example:">
      <formula>NOT(ISERROR(SEARCH("Example:",C20)))</formula>
    </cfRule>
  </conditionalFormatting>
  <conditionalFormatting sqref="G56">
    <cfRule type="expression" dxfId="5" priority="1067">
      <formula>C51=Condensed</formula>
    </cfRule>
  </conditionalFormatting>
  <conditionalFormatting sqref="I56">
    <cfRule type="expression" dxfId="4" priority="1068">
      <formula>H51=Condensed</formula>
    </cfRule>
  </conditionalFormatting>
  <conditionalFormatting sqref="G54 I54">
    <cfRule type="cellIs" dxfId="3" priority="1" operator="equal">
      <formula>$G$158</formula>
    </cfRule>
    <cfRule type="cellIs" dxfId="2" priority="2" operator="equal">
      <formula>$G$159</formula>
    </cfRule>
    <cfRule type="cellIs" dxfId="1" priority="3" operator="equal">
      <formula>$G$157</formula>
    </cfRule>
    <cfRule type="cellIs" dxfId="0" priority="4" operator="equal">
      <formula>$G$156</formula>
    </cfRule>
  </conditionalFormatting>
  <dataValidations count="4">
    <dataValidation type="list" allowBlank="1" showInputMessage="1" showErrorMessage="1" sqref="JC100 KSM100 KIQ100 JYU100 JOY100 JFC100 IVG100 ILK100 IBO100 HRS100 HHW100 GYA100 GOE100 GEI100 FUM100 FKQ100 FAU100 EQY100 EHC100 DXG100 DNK100 DDO100 CTS100 CJW100 CAA100 BQE100 BGI100 AWM100 AMQ100 ACU100 SY100 KSM90:KSM98 JC90:JC98 SY90:SY98 ACU90:ACU98 AMQ90:AMQ98 AWM90:AWM98 BGI90:BGI98 BQE90:BQE98 CAA90:CAA98 CJW90:CJW98 CTS90:CTS98 DDO90:DDO98 DNK90:DNK98 DXG90:DXG98 EHC90:EHC98 EQY90:EQY98 FAU90:FAU98 FKQ90:FKQ98 FUM90:FUM98 GEI90:GEI98 GOE90:GOE98 GYA90:GYA98 HHW90:HHW98 HRS90:HRS98 IBO90:IBO98 ILK90:ILK98 IVG90:IVG98 JFC90:JFC98 JOY90:JOY98 JYU90:JYU98 KIQ90:KIQ98 CAA105:CAA111 BQE105:BQE111 CJW105:CJW111 CTS105:CTS111 DDO105:DDO111 DNK105:DNK111 DXG105:DXG111 EHC105:EHC111 EQY105:EQY111 FAU105:FAU111 FKQ105:FKQ111 FUM105:FUM111 GEI105:GEI111 GOE105:GOE111 GYA105:GYA111 HHW105:HHW111 HRS105:HRS111 IBO105:IBO111 ILK105:ILK111 IVG105:IVG111 JFC105:JFC111 JOY105:JOY111 JYU105:JYU111 KIQ105:KIQ111 KSM105:KSM111 JC105:JC111 SY105:SY111 ACU105:ACU111 AMQ105:AMQ111 AWM105:AWM111 BGI105:BGI111">
      <formula1>#REF!</formula1>
    </dataValidation>
    <dataValidation type="list" allowBlank="1" showInputMessage="1" showErrorMessage="1" sqref="G140:G151 I136 G136 G128:G132 G121:G124 G115:G117 G105:G111 G90:G101 G84:G86 G74:G80 G64:G70 G53:G60 G48:G49 G42:G44 G36:G38 G30:G32 I53:I60 I64:I70 I36:I38 I42:I44 I48:I49 I90:I101 I74:I80 I115:I117 I105:I111 I128:I132 I121:I124 I30:I32 I84:I86 I140:I151">
      <formula1>$G$156:$G$159</formula1>
    </dataValidation>
    <dataValidation type="list" allowBlank="1" showInputMessage="1" showErrorMessage="1" sqref="C10:D10">
      <formula1>$G$162:$G$163</formula1>
    </dataValidation>
    <dataValidation type="list" allowBlank="1" showInputMessage="1" showErrorMessage="1" sqref="C19">
      <formula1>$G$156:$G$157</formula1>
    </dataValidation>
  </dataValidations>
  <printOptions horizontalCentered="1"/>
  <pageMargins left="0.25" right="0.25" top="0.5" bottom="0.75" header="0.3" footer="0.3"/>
  <pageSetup paperSize="9" scale="42" fitToHeight="0" orientation="portrait" blackAndWhite="1" r:id="rId1"/>
  <headerFooter alignWithMargins="0">
    <oddHeader>&amp;CEnergy Model Review Checklist</oddHeader>
    <oddFooter>&amp;L&amp;"Arial,Regular"&amp;6&amp;Z
&amp;F : &amp;A&amp;R&amp;"Arial,Regular"&amp;6Page &amp;P of &amp;N
Printed &amp;D  Time &amp;T</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B1:I136"/>
  <sheetViews>
    <sheetView showGridLines="0" zoomScaleNormal="100" workbookViewId="0">
      <selection activeCell="C18" sqref="C18"/>
    </sheetView>
  </sheetViews>
  <sheetFormatPr defaultColWidth="9" defaultRowHeight="15.75"/>
  <cols>
    <col min="1" max="1" width="1.25" style="68" customWidth="1"/>
    <col min="2" max="2" width="28.75" style="68" customWidth="1"/>
    <col min="3" max="9" width="20.625" style="68" customWidth="1"/>
    <col min="10" max="16384" width="9" style="68"/>
  </cols>
  <sheetData>
    <row r="1" spans="2:9" ht="7.5" customHeight="1">
      <c r="B1" s="133"/>
      <c r="C1" s="133"/>
      <c r="D1" s="133"/>
      <c r="E1" s="133"/>
      <c r="F1" s="133"/>
      <c r="G1" s="133"/>
      <c r="H1" s="133"/>
      <c r="I1" s="133"/>
    </row>
    <row r="2" spans="2:9" ht="15.75" customHeight="1">
      <c r="B2" s="134" t="s">
        <v>0</v>
      </c>
      <c r="C2" s="197" t="s">
        <v>70</v>
      </c>
      <c r="D2" s="197"/>
      <c r="E2" s="197"/>
      <c r="F2" s="197"/>
      <c r="G2" s="132" t="str">
        <f>Project_Name</f>
        <v>Carbon Free Boston</v>
      </c>
      <c r="H2" s="133"/>
      <c r="I2" s="133"/>
    </row>
    <row r="3" spans="2:9" ht="15.75" customHeight="1">
      <c r="B3" s="131" t="s">
        <v>3</v>
      </c>
      <c r="C3" s="197"/>
      <c r="D3" s="197"/>
      <c r="E3" s="197"/>
      <c r="F3" s="197"/>
      <c r="G3" s="132" t="str">
        <f>Project_Number</f>
        <v>259104-00</v>
      </c>
      <c r="H3" s="133"/>
      <c r="I3" s="133"/>
    </row>
    <row r="4" spans="2:9" ht="15.75" customHeight="1">
      <c r="B4" s="125" t="s">
        <v>5</v>
      </c>
      <c r="C4" s="197"/>
      <c r="D4" s="197"/>
      <c r="E4" s="197"/>
      <c r="F4" s="197"/>
      <c r="G4" s="132"/>
      <c r="H4" s="133"/>
      <c r="I4" s="133"/>
    </row>
    <row r="5" spans="2:9" ht="20.25">
      <c r="B5" s="133"/>
      <c r="C5" s="133"/>
      <c r="D5" s="133"/>
      <c r="E5" s="133"/>
      <c r="F5" s="133"/>
      <c r="G5" s="14"/>
      <c r="H5" s="14"/>
      <c r="I5" s="14"/>
    </row>
    <row r="7" spans="2:9" ht="15.75" customHeight="1">
      <c r="B7" s="202" t="s">
        <v>71</v>
      </c>
      <c r="C7" s="203"/>
      <c r="D7" s="133"/>
      <c r="E7" s="204" t="s">
        <v>72</v>
      </c>
      <c r="F7" s="205"/>
      <c r="G7" s="206"/>
      <c r="H7" s="133"/>
      <c r="I7" s="133"/>
    </row>
    <row r="8" spans="2:9" ht="15.75" customHeight="1">
      <c r="B8" s="132" t="s">
        <v>73</v>
      </c>
      <c r="C8" s="89" t="s">
        <v>145</v>
      </c>
      <c r="D8" s="133"/>
      <c r="E8" s="78" t="s">
        <v>74</v>
      </c>
      <c r="F8" s="78" t="s">
        <v>75</v>
      </c>
      <c r="G8" s="78" t="s">
        <v>76</v>
      </c>
      <c r="H8" s="133"/>
      <c r="I8" s="133"/>
    </row>
    <row r="9" spans="2:9" ht="15.75" customHeight="1">
      <c r="B9" s="132" t="s">
        <v>77</v>
      </c>
      <c r="C9" s="134" t="s">
        <v>145</v>
      </c>
      <c r="D9" s="133"/>
      <c r="E9" s="79" t="s">
        <v>78</v>
      </c>
      <c r="F9" s="80">
        <v>0.17610000000000001</v>
      </c>
      <c r="G9" s="79" t="s">
        <v>79</v>
      </c>
      <c r="H9" s="133"/>
      <c r="I9" s="133"/>
    </row>
    <row r="10" spans="2:9" ht="15.75" customHeight="1">
      <c r="B10" s="132" t="s">
        <v>80</v>
      </c>
      <c r="C10" s="134" t="s">
        <v>144</v>
      </c>
      <c r="D10" s="133"/>
      <c r="E10" s="79" t="s">
        <v>81</v>
      </c>
      <c r="F10" s="79">
        <v>0.87</v>
      </c>
      <c r="G10" s="79" t="s">
        <v>82</v>
      </c>
      <c r="H10" s="133"/>
      <c r="I10" s="133"/>
    </row>
    <row r="11" spans="2:9" ht="15.75" customHeight="1">
      <c r="B11" s="132" t="s">
        <v>83</v>
      </c>
      <c r="C11" s="134" t="s">
        <v>81</v>
      </c>
      <c r="D11" s="133"/>
      <c r="E11" s="79" t="s">
        <v>84</v>
      </c>
      <c r="F11" s="80">
        <f>2.11888/10.764</f>
        <v>0.19684875510962468</v>
      </c>
      <c r="G11" s="79" t="s">
        <v>85</v>
      </c>
      <c r="H11" s="133"/>
      <c r="I11" s="133"/>
    </row>
    <row r="12" spans="2:9" ht="15.75" customHeight="1">
      <c r="B12" s="132" t="s">
        <v>86</v>
      </c>
      <c r="C12" s="134" t="s">
        <v>154</v>
      </c>
      <c r="D12" s="133"/>
      <c r="E12" s="79" t="s">
        <v>87</v>
      </c>
      <c r="F12" s="81">
        <f>10.764</f>
        <v>10.763999999999999</v>
      </c>
      <c r="G12" s="79" t="s">
        <v>88</v>
      </c>
      <c r="H12" s="133"/>
      <c r="I12" s="133"/>
    </row>
    <row r="13" spans="2:9" ht="15.75" customHeight="1">
      <c r="B13" s="132" t="s">
        <v>89</v>
      </c>
      <c r="C13" s="134" t="s">
        <v>161</v>
      </c>
      <c r="D13" s="133"/>
      <c r="E13" s="79" t="s">
        <v>90</v>
      </c>
      <c r="F13" s="81">
        <v>3.28</v>
      </c>
      <c r="G13" s="79" t="s">
        <v>91</v>
      </c>
      <c r="H13" s="133"/>
      <c r="I13" s="133"/>
    </row>
    <row r="14" spans="2:9" ht="15.75" customHeight="1">
      <c r="B14" s="132" t="s">
        <v>92</v>
      </c>
      <c r="C14" s="134" t="s">
        <v>167</v>
      </c>
      <c r="D14" s="133"/>
      <c r="E14" s="79" t="s">
        <v>93</v>
      </c>
      <c r="F14" s="79">
        <v>3.4119999999999999</v>
      </c>
      <c r="G14" s="79" t="s">
        <v>94</v>
      </c>
      <c r="H14" s="133"/>
      <c r="I14" s="133"/>
    </row>
    <row r="15" spans="2:9" ht="15.75" customHeight="1">
      <c r="B15" s="132" t="s">
        <v>95</v>
      </c>
      <c r="C15" s="134" t="s">
        <v>170</v>
      </c>
      <c r="D15" s="133"/>
      <c r="E15" s="79" t="s">
        <v>96</v>
      </c>
      <c r="F15" s="80">
        <v>0.26417200000000002</v>
      </c>
      <c r="G15" s="79" t="s">
        <v>97</v>
      </c>
      <c r="H15" s="133"/>
      <c r="I15" s="133"/>
    </row>
    <row r="16" spans="2:9" ht="15.75" customHeight="1">
      <c r="B16" s="132" t="s">
        <v>98</v>
      </c>
      <c r="C16" s="134" t="s">
        <v>174</v>
      </c>
      <c r="D16" s="133"/>
      <c r="E16" s="79" t="s">
        <v>99</v>
      </c>
      <c r="F16" s="81">
        <v>15.85037</v>
      </c>
      <c r="G16" s="79" t="s">
        <v>100</v>
      </c>
      <c r="H16" s="133"/>
      <c r="I16" s="133"/>
    </row>
    <row r="17" spans="2:9" ht="15.75" customHeight="1">
      <c r="B17" s="132" t="s">
        <v>101</v>
      </c>
      <c r="C17" s="134" t="s">
        <v>176</v>
      </c>
      <c r="D17" s="133"/>
      <c r="E17" s="79" t="s">
        <v>102</v>
      </c>
      <c r="F17" s="81">
        <v>2.1188799999999999</v>
      </c>
      <c r="G17" s="79" t="s">
        <v>100</v>
      </c>
      <c r="H17" s="133"/>
      <c r="I17" s="133"/>
    </row>
    <row r="18" spans="2:9" ht="15.75" customHeight="1">
      <c r="B18" s="132" t="s">
        <v>103</v>
      </c>
      <c r="C18" s="134" t="s">
        <v>623</v>
      </c>
      <c r="D18" s="133"/>
      <c r="E18" s="79" t="s">
        <v>104</v>
      </c>
      <c r="F18" s="81">
        <f>2.3067</f>
        <v>2.3067000000000002</v>
      </c>
      <c r="G18" s="79" t="s">
        <v>105</v>
      </c>
      <c r="H18" s="133"/>
      <c r="I18" s="133"/>
    </row>
    <row r="19" spans="2:9" ht="15.75" customHeight="1">
      <c r="B19" s="132" t="s">
        <v>106</v>
      </c>
      <c r="C19" s="134" t="s">
        <v>184</v>
      </c>
      <c r="D19" s="133"/>
      <c r="E19" s="79" t="s">
        <v>104</v>
      </c>
      <c r="F19" s="81">
        <f>1/2.989</f>
        <v>0.3345600535296086</v>
      </c>
      <c r="G19" s="79" t="s">
        <v>107</v>
      </c>
      <c r="H19" s="133"/>
      <c r="I19" s="133"/>
    </row>
    <row r="20" spans="2:9" ht="15.75" customHeight="1">
      <c r="B20" s="132" t="s">
        <v>108</v>
      </c>
      <c r="C20" s="134" t="s">
        <v>187</v>
      </c>
      <c r="D20" s="133"/>
      <c r="E20" s="79" t="s">
        <v>109</v>
      </c>
      <c r="F20" s="82">
        <v>249</v>
      </c>
      <c r="G20" s="79" t="s">
        <v>110</v>
      </c>
      <c r="H20" s="133"/>
      <c r="I20" s="133"/>
    </row>
    <row r="21" spans="2:9" s="109" customFormat="1" ht="15.75" customHeight="1">
      <c r="B21" s="132" t="s">
        <v>111</v>
      </c>
      <c r="C21" s="134" t="s">
        <v>189</v>
      </c>
      <c r="D21" s="133"/>
      <c r="E21" s="79" t="s">
        <v>112</v>
      </c>
      <c r="F21" s="80">
        <v>3.4119999999999999</v>
      </c>
      <c r="G21" s="79" t="s">
        <v>113</v>
      </c>
      <c r="H21" s="133"/>
      <c r="I21" s="133"/>
    </row>
    <row r="22" spans="2:9" ht="15" customHeight="1">
      <c r="B22" s="132" t="s">
        <v>114</v>
      </c>
      <c r="C22" s="134" t="s">
        <v>193</v>
      </c>
      <c r="D22" s="133"/>
      <c r="E22" s="79" t="s">
        <v>115</v>
      </c>
      <c r="F22" s="80">
        <v>3.5168525000000002</v>
      </c>
      <c r="G22" s="79" t="s">
        <v>116</v>
      </c>
      <c r="H22" s="133"/>
      <c r="I22" s="133"/>
    </row>
    <row r="23" spans="2:9" ht="15" customHeight="1">
      <c r="B23" s="132" t="s">
        <v>117</v>
      </c>
      <c r="C23" s="134" t="s">
        <v>102</v>
      </c>
      <c r="D23" s="133"/>
      <c r="E23" s="79" t="s">
        <v>93</v>
      </c>
      <c r="F23" s="83">
        <v>12000</v>
      </c>
      <c r="G23" s="79" t="s">
        <v>116</v>
      </c>
      <c r="H23" s="133"/>
      <c r="I23" s="133"/>
    </row>
    <row r="24" spans="2:9" ht="15" customHeight="1">
      <c r="B24" s="132" t="s">
        <v>118</v>
      </c>
      <c r="C24" s="134" t="s">
        <v>99</v>
      </c>
      <c r="D24" s="133"/>
      <c r="E24" s="79" t="s">
        <v>94</v>
      </c>
      <c r="F24" s="82">
        <v>746</v>
      </c>
      <c r="G24" s="79" t="s">
        <v>119</v>
      </c>
      <c r="H24" s="133"/>
      <c r="I24" s="133"/>
    </row>
    <row r="25" spans="2:9" ht="15" customHeight="1">
      <c r="B25" s="132" t="s">
        <v>120</v>
      </c>
      <c r="C25" s="134" t="s">
        <v>198</v>
      </c>
      <c r="D25" s="133"/>
      <c r="E25" s="78" t="s">
        <v>76</v>
      </c>
      <c r="F25" s="78" t="s">
        <v>75</v>
      </c>
      <c r="G25" s="78" t="s">
        <v>121</v>
      </c>
      <c r="H25" s="133"/>
      <c r="I25" s="133"/>
    </row>
    <row r="26" spans="2:9" ht="15.75" customHeight="1">
      <c r="B26" s="156" t="s">
        <v>461</v>
      </c>
      <c r="C26" s="134" t="s">
        <v>174</v>
      </c>
      <c r="D26" s="133"/>
      <c r="E26" s="133"/>
      <c r="F26" s="133"/>
      <c r="G26" s="133"/>
      <c r="H26" s="133"/>
      <c r="I26" s="133"/>
    </row>
    <row r="27" spans="2:9" ht="15.75" customHeight="1">
      <c r="B27" s="133"/>
      <c r="C27" s="133"/>
      <c r="D27" s="69"/>
      <c r="E27" s="204" t="s">
        <v>122</v>
      </c>
      <c r="F27" s="205"/>
      <c r="G27" s="206"/>
      <c r="H27" s="133"/>
      <c r="I27" s="133"/>
    </row>
    <row r="28" spans="2:9" ht="15.75" customHeight="1">
      <c r="B28" s="202" t="s">
        <v>123</v>
      </c>
      <c r="C28" s="203"/>
      <c r="D28" s="69"/>
      <c r="E28" s="199" t="s">
        <v>124</v>
      </c>
      <c r="F28" s="200"/>
      <c r="G28" s="201"/>
      <c r="H28" s="133"/>
      <c r="I28" s="133"/>
    </row>
    <row r="29" spans="2:9" ht="15.75" customHeight="1">
      <c r="B29" s="69" t="s">
        <v>125</v>
      </c>
      <c r="C29" s="69"/>
      <c r="D29" s="69"/>
      <c r="E29" s="199" t="s">
        <v>126</v>
      </c>
      <c r="F29" s="200"/>
      <c r="G29" s="201"/>
      <c r="H29" s="133"/>
      <c r="I29" s="133"/>
    </row>
    <row r="30" spans="2:9" ht="15.75" customHeight="1">
      <c r="B30" s="69" t="s">
        <v>127</v>
      </c>
      <c r="C30" s="69"/>
      <c r="D30" s="69"/>
      <c r="E30" s="133"/>
      <c r="F30" s="133"/>
      <c r="G30" s="133"/>
      <c r="H30" s="133"/>
      <c r="I30" s="133"/>
    </row>
    <row r="31" spans="2:9" ht="15.75" customHeight="1">
      <c r="B31" s="69" t="s">
        <v>128</v>
      </c>
      <c r="C31" s="69"/>
      <c r="D31" s="69"/>
      <c r="E31" s="133"/>
      <c r="F31" s="133"/>
      <c r="G31" s="133"/>
      <c r="H31" s="133"/>
      <c r="I31" s="133"/>
    </row>
    <row r="32" spans="2:9" ht="15.75" customHeight="1">
      <c r="B32" s="69" t="s">
        <v>129</v>
      </c>
      <c r="C32" s="69"/>
      <c r="D32" s="69"/>
      <c r="E32" s="133"/>
      <c r="F32" s="133"/>
      <c r="G32" s="133"/>
      <c r="H32" s="133"/>
      <c r="I32" s="133"/>
    </row>
    <row r="33" spans="2:6" ht="15.75" customHeight="1">
      <c r="B33" s="69" t="s">
        <v>130</v>
      </c>
      <c r="C33" s="69"/>
      <c r="D33" s="69"/>
      <c r="E33" s="133"/>
      <c r="F33" s="133"/>
    </row>
    <row r="34" spans="2:6" ht="15.75" customHeight="1">
      <c r="B34" s="69" t="s">
        <v>131</v>
      </c>
      <c r="C34" s="69"/>
      <c r="D34" s="69"/>
      <c r="E34" s="133"/>
      <c r="F34" s="133"/>
    </row>
    <row r="35" spans="2:6" ht="15.75" customHeight="1">
      <c r="B35" s="69" t="s">
        <v>132</v>
      </c>
      <c r="C35" s="69"/>
      <c r="D35" s="69"/>
      <c r="E35" s="133"/>
      <c r="F35" s="133"/>
    </row>
    <row r="36" spans="2:6" ht="15.75" customHeight="1">
      <c r="B36" s="69" t="s">
        <v>133</v>
      </c>
      <c r="C36" s="69"/>
      <c r="D36" s="69"/>
      <c r="E36" s="133"/>
      <c r="F36" s="133"/>
    </row>
    <row r="37" spans="2:6" ht="15.75" customHeight="1">
      <c r="B37" s="69" t="s">
        <v>134</v>
      </c>
      <c r="C37" s="69"/>
      <c r="D37" s="69"/>
      <c r="E37" s="133"/>
      <c r="F37" s="133"/>
    </row>
    <row r="38" spans="2:6" ht="15.75" customHeight="1">
      <c r="B38" s="69" t="s">
        <v>135</v>
      </c>
      <c r="C38" s="69"/>
      <c r="D38" s="69"/>
      <c r="E38" s="133"/>
      <c r="F38" s="133"/>
    </row>
    <row r="39" spans="2:6" ht="15.75" customHeight="1">
      <c r="B39" s="69" t="s">
        <v>136</v>
      </c>
      <c r="C39" s="69"/>
      <c r="D39" s="69"/>
      <c r="E39" s="133"/>
      <c r="F39" s="133"/>
    </row>
    <row r="40" spans="2:6" ht="15.75" customHeight="1">
      <c r="B40" s="69" t="s">
        <v>137</v>
      </c>
      <c r="C40" s="69"/>
      <c r="D40" s="69"/>
      <c r="E40" s="133"/>
      <c r="F40" s="133"/>
    </row>
    <row r="41" spans="2:6" ht="15.75" customHeight="1">
      <c r="B41" s="69" t="s">
        <v>138</v>
      </c>
      <c r="C41" s="69"/>
      <c r="D41" s="69"/>
      <c r="E41" s="133"/>
      <c r="F41" s="133"/>
    </row>
    <row r="42" spans="2:6" ht="15.75" customHeight="1">
      <c r="B42" s="69" t="s">
        <v>139</v>
      </c>
      <c r="C42" s="69"/>
      <c r="D42" s="133"/>
      <c r="E42" s="133"/>
      <c r="F42" s="133"/>
    </row>
    <row r="43" spans="2:6">
      <c r="B43" s="69" t="s">
        <v>140</v>
      </c>
      <c r="C43" s="69"/>
      <c r="D43" s="133"/>
      <c r="E43" s="133"/>
      <c r="F43" s="133"/>
    </row>
    <row r="44" spans="2:6">
      <c r="B44" s="69" t="s">
        <v>141</v>
      </c>
      <c r="C44" s="133"/>
      <c r="D44" s="133"/>
      <c r="E44" s="133"/>
      <c r="F44" s="133"/>
    </row>
    <row r="45" spans="2:6">
      <c r="B45" s="69" t="s">
        <v>142</v>
      </c>
      <c r="C45" s="133"/>
      <c r="D45" s="133"/>
      <c r="E45" s="133"/>
      <c r="F45" s="133"/>
    </row>
    <row r="46" spans="2:6" s="107" customFormat="1">
      <c r="B46" s="69"/>
      <c r="C46" s="133"/>
      <c r="D46" s="133"/>
      <c r="E46" s="133"/>
      <c r="F46" s="133"/>
    </row>
    <row r="48" spans="2:6">
      <c r="B48" s="110" t="s">
        <v>143</v>
      </c>
      <c r="C48" s="133"/>
      <c r="D48" s="133"/>
      <c r="E48" s="133"/>
      <c r="F48" s="133"/>
    </row>
    <row r="49" spans="2:2">
      <c r="B49" s="111" t="s">
        <v>144</v>
      </c>
    </row>
    <row r="50" spans="2:2" s="107" customFormat="1">
      <c r="B50" s="111" t="s">
        <v>145</v>
      </c>
    </row>
    <row r="51" spans="2:2" s="107" customFormat="1">
      <c r="B51" s="111" t="s">
        <v>146</v>
      </c>
    </row>
    <row r="52" spans="2:2">
      <c r="B52" s="111" t="s">
        <v>147</v>
      </c>
    </row>
    <row r="53" spans="2:2">
      <c r="B53" s="112"/>
    </row>
    <row r="54" spans="2:2">
      <c r="B54" s="110" t="s">
        <v>148</v>
      </c>
    </row>
    <row r="55" spans="2:2">
      <c r="B55" s="111" t="s">
        <v>144</v>
      </c>
    </row>
    <row r="56" spans="2:2">
      <c r="B56" s="111" t="s">
        <v>145</v>
      </c>
    </row>
    <row r="57" spans="2:2">
      <c r="B57" s="111" t="s">
        <v>149</v>
      </c>
    </row>
    <row r="58" spans="2:2" s="107" customFormat="1">
      <c r="B58" s="111" t="s">
        <v>146</v>
      </c>
    </row>
    <row r="59" spans="2:2" s="107" customFormat="1">
      <c r="B59" s="111" t="s">
        <v>147</v>
      </c>
    </row>
    <row r="60" spans="2:2">
      <c r="B60" s="111" t="s">
        <v>150</v>
      </c>
    </row>
    <row r="61" spans="2:2">
      <c r="B61" s="113"/>
    </row>
    <row r="62" spans="2:2">
      <c r="B62" s="110" t="s">
        <v>151</v>
      </c>
    </row>
    <row r="63" spans="2:2">
      <c r="B63" s="111" t="s">
        <v>81</v>
      </c>
    </row>
    <row r="64" spans="2:2">
      <c r="B64" s="111" t="s">
        <v>82</v>
      </c>
    </row>
    <row r="65" spans="2:2">
      <c r="B65" s="111" t="s">
        <v>152</v>
      </c>
    </row>
    <row r="66" spans="2:2">
      <c r="B66" s="114"/>
    </row>
    <row r="67" spans="2:2">
      <c r="B67" s="110" t="s">
        <v>153</v>
      </c>
    </row>
    <row r="68" spans="2:2">
      <c r="B68" s="111" t="s">
        <v>154</v>
      </c>
    </row>
    <row r="69" spans="2:2">
      <c r="B69" s="111" t="s">
        <v>155</v>
      </c>
    </row>
    <row r="70" spans="2:2">
      <c r="B70" s="111" t="s">
        <v>156</v>
      </c>
    </row>
    <row r="71" spans="2:2">
      <c r="B71" s="111" t="s">
        <v>157</v>
      </c>
    </row>
    <row r="72" spans="2:2">
      <c r="B72" s="111" t="s">
        <v>158</v>
      </c>
    </row>
    <row r="73" spans="2:2" s="88" customFormat="1">
      <c r="B73" s="111" t="s">
        <v>159</v>
      </c>
    </row>
    <row r="74" spans="2:2">
      <c r="B74" s="112"/>
    </row>
    <row r="75" spans="2:2">
      <c r="B75" s="110" t="s">
        <v>160</v>
      </c>
    </row>
    <row r="76" spans="2:2">
      <c r="B76" s="111" t="s">
        <v>161</v>
      </c>
    </row>
    <row r="77" spans="2:2">
      <c r="B77" s="111" t="s">
        <v>162</v>
      </c>
    </row>
    <row r="78" spans="2:2">
      <c r="B78" s="111" t="s">
        <v>163</v>
      </c>
    </row>
    <row r="79" spans="2:2">
      <c r="B79" s="111" t="s">
        <v>164</v>
      </c>
    </row>
    <row r="80" spans="2:2" s="88" customFormat="1">
      <c r="B80" s="111" t="s">
        <v>165</v>
      </c>
    </row>
    <row r="81" spans="2:2">
      <c r="B81" s="114"/>
    </row>
    <row r="82" spans="2:2">
      <c r="B82" s="110" t="s">
        <v>166</v>
      </c>
    </row>
    <row r="83" spans="2:2">
      <c r="B83" s="111" t="s">
        <v>167</v>
      </c>
    </row>
    <row r="84" spans="2:2">
      <c r="B84" s="111" t="s">
        <v>168</v>
      </c>
    </row>
    <row r="85" spans="2:2">
      <c r="B85" s="112"/>
    </row>
    <row r="86" spans="2:2">
      <c r="B86" s="110" t="s">
        <v>169</v>
      </c>
    </row>
    <row r="87" spans="2:2">
      <c r="B87" s="111" t="s">
        <v>170</v>
      </c>
    </row>
    <row r="88" spans="2:2">
      <c r="B88" s="111" t="s">
        <v>171</v>
      </c>
    </row>
    <row r="89" spans="2:2">
      <c r="B89" s="114"/>
    </row>
    <row r="90" spans="2:2">
      <c r="B90" s="110" t="s">
        <v>172</v>
      </c>
    </row>
    <row r="91" spans="2:2">
      <c r="B91" s="111" t="s">
        <v>173</v>
      </c>
    </row>
    <row r="92" spans="2:2">
      <c r="B92" s="111" t="s">
        <v>174</v>
      </c>
    </row>
    <row r="93" spans="2:2">
      <c r="B93" s="111" t="s">
        <v>170</v>
      </c>
    </row>
    <row r="94" spans="2:2">
      <c r="B94" s="111" t="s">
        <v>171</v>
      </c>
    </row>
    <row r="95" spans="2:2">
      <c r="B95" s="115"/>
    </row>
    <row r="96" spans="2:2">
      <c r="B96" s="110" t="s">
        <v>175</v>
      </c>
    </row>
    <row r="97" spans="2:2">
      <c r="B97" s="111" t="s">
        <v>176</v>
      </c>
    </row>
    <row r="98" spans="2:2">
      <c r="B98" s="111" t="s">
        <v>177</v>
      </c>
    </row>
    <row r="99" spans="2:2">
      <c r="B99" s="115"/>
    </row>
    <row r="100" spans="2:2">
      <c r="B100" s="110" t="s">
        <v>178</v>
      </c>
    </row>
    <row r="101" spans="2:2">
      <c r="B101" s="111" t="s">
        <v>179</v>
      </c>
    </row>
    <row r="102" spans="2:2">
      <c r="B102" s="111" t="s">
        <v>180</v>
      </c>
    </row>
    <row r="103" spans="2:2" s="133" customFormat="1">
      <c r="B103" s="111" t="s">
        <v>623</v>
      </c>
    </row>
    <row r="104" spans="2:2">
      <c r="B104" s="111" t="s">
        <v>181</v>
      </c>
    </row>
    <row r="105" spans="2:2">
      <c r="B105" s="111" t="s">
        <v>182</v>
      </c>
    </row>
    <row r="106" spans="2:2">
      <c r="B106" s="115"/>
    </row>
    <row r="107" spans="2:2">
      <c r="B107" s="110" t="s">
        <v>183</v>
      </c>
    </row>
    <row r="108" spans="2:2">
      <c r="B108" s="111" t="s">
        <v>184</v>
      </c>
    </row>
    <row r="109" spans="2:2">
      <c r="B109" s="111" t="s">
        <v>185</v>
      </c>
    </row>
    <row r="110" spans="2:2">
      <c r="B110" s="115"/>
    </row>
    <row r="111" spans="2:2">
      <c r="B111" s="110" t="s">
        <v>186</v>
      </c>
    </row>
    <row r="112" spans="2:2">
      <c r="B112" s="111" t="s">
        <v>187</v>
      </c>
    </row>
    <row r="113" spans="2:2">
      <c r="B113" s="111" t="s">
        <v>188</v>
      </c>
    </row>
    <row r="114" spans="2:2" s="71" customFormat="1">
      <c r="B114" s="111" t="s">
        <v>189</v>
      </c>
    </row>
    <row r="115" spans="2:2">
      <c r="B115" s="115"/>
    </row>
    <row r="116" spans="2:2" s="109" customFormat="1">
      <c r="B116" s="110" t="s">
        <v>190</v>
      </c>
    </row>
    <row r="117" spans="2:2" s="109" customFormat="1">
      <c r="B117" s="111" t="s">
        <v>191</v>
      </c>
    </row>
    <row r="118" spans="2:2" s="109" customFormat="1">
      <c r="B118" s="111" t="s">
        <v>192</v>
      </c>
    </row>
    <row r="119" spans="2:2" s="109" customFormat="1">
      <c r="B119" s="111" t="s">
        <v>189</v>
      </c>
    </row>
    <row r="120" spans="2:2" s="109" customFormat="1">
      <c r="B120" s="115"/>
    </row>
    <row r="121" spans="2:2">
      <c r="B121" s="110" t="s">
        <v>114</v>
      </c>
    </row>
    <row r="122" spans="2:2">
      <c r="B122" s="111" t="s">
        <v>193</v>
      </c>
    </row>
    <row r="123" spans="2:2">
      <c r="B123" s="111" t="s">
        <v>194</v>
      </c>
    </row>
    <row r="124" spans="2:2">
      <c r="B124" s="115"/>
    </row>
    <row r="125" spans="2:2">
      <c r="B125" s="110" t="s">
        <v>117</v>
      </c>
    </row>
    <row r="126" spans="2:2">
      <c r="B126" s="111" t="s">
        <v>102</v>
      </c>
    </row>
    <row r="127" spans="2:2">
      <c r="B127" s="111" t="s">
        <v>100</v>
      </c>
    </row>
    <row r="128" spans="2:2">
      <c r="B128" s="111" t="s">
        <v>195</v>
      </c>
    </row>
    <row r="129" spans="2:2">
      <c r="B129" s="115"/>
    </row>
    <row r="130" spans="2:2">
      <c r="B130" s="110" t="s">
        <v>196</v>
      </c>
    </row>
    <row r="131" spans="2:2">
      <c r="B131" s="111" t="s">
        <v>99</v>
      </c>
    </row>
    <row r="132" spans="2:2">
      <c r="B132" s="111" t="s">
        <v>197</v>
      </c>
    </row>
    <row r="133" spans="2:2">
      <c r="B133" s="115"/>
    </row>
    <row r="134" spans="2:2">
      <c r="B134" s="110" t="s">
        <v>120</v>
      </c>
    </row>
    <row r="135" spans="2:2">
      <c r="B135" s="111" t="s">
        <v>198</v>
      </c>
    </row>
    <row r="136" spans="2:2">
      <c r="B136" s="111" t="s">
        <v>115</v>
      </c>
    </row>
  </sheetData>
  <mergeCells count="7">
    <mergeCell ref="E28:G28"/>
    <mergeCell ref="E29:G29"/>
    <mergeCell ref="B7:C7"/>
    <mergeCell ref="C2:F4"/>
    <mergeCell ref="B28:C28"/>
    <mergeCell ref="E7:G7"/>
    <mergeCell ref="E27:G27"/>
  </mergeCells>
  <phoneticPr fontId="55" type="noConversion"/>
  <conditionalFormatting sqref="B66 B89 B81">
    <cfRule type="containsText" dxfId="718" priority="6" operator="containsText" text="Example:">
      <formula>NOT(ISERROR(SEARCH("Example:",B66)))</formula>
    </cfRule>
  </conditionalFormatting>
  <conditionalFormatting sqref="C8">
    <cfRule type="containsText" dxfId="717" priority="5" operator="containsText" text="Example">
      <formula>NOT(ISERROR(SEARCH("Example",C8)))</formula>
    </cfRule>
  </conditionalFormatting>
  <conditionalFormatting sqref="C9">
    <cfRule type="containsText" dxfId="716" priority="4" operator="containsText" text="Example">
      <formula>NOT(ISERROR(SEARCH("Example",C9)))</formula>
    </cfRule>
  </conditionalFormatting>
  <conditionalFormatting sqref="C11 C13 C15">
    <cfRule type="containsText" dxfId="715" priority="2" operator="containsText" text="Example">
      <formula>NOT(ISERROR(SEARCH("Example",C11)))</formula>
    </cfRule>
  </conditionalFormatting>
  <conditionalFormatting sqref="C10 C12 C14 C16:C18">
    <cfRule type="containsText" dxfId="714" priority="3" operator="containsText" text="Example">
      <formula>NOT(ISERROR(SEARCH("Example",C10)))</formula>
    </cfRule>
  </conditionalFormatting>
  <conditionalFormatting sqref="C19:C26">
    <cfRule type="containsText" dxfId="713" priority="1" operator="containsText" text="Example">
      <formula>NOT(ISERROR(SEARCH("Example",C19)))</formula>
    </cfRule>
  </conditionalFormatting>
  <dataValidations count="17">
    <dataValidation type="list" allowBlank="1" showInputMessage="1" sqref="C16">
      <formula1>$B$91:$B$94</formula1>
    </dataValidation>
    <dataValidation type="list" allowBlank="1" showInputMessage="1" sqref="C15">
      <formula1>$B$87:$B$88</formula1>
    </dataValidation>
    <dataValidation type="list" allowBlank="1" showInputMessage="1" sqref="C14">
      <formula1>$B$83:$B$84</formula1>
    </dataValidation>
    <dataValidation type="list" allowBlank="1" showInputMessage="1" sqref="C13">
      <formula1>$B$76:$B$80</formula1>
    </dataValidation>
    <dataValidation type="list" allowBlank="1" showInputMessage="1" sqref="C12">
      <formula1>$B$68:$B$73</formula1>
    </dataValidation>
    <dataValidation type="list" allowBlank="1" showInputMessage="1" sqref="C11">
      <formula1>$B$63:$B$65</formula1>
    </dataValidation>
    <dataValidation type="list" allowBlank="1" showInputMessage="1" sqref="C9">
      <formula1>$B$55:$B$60</formula1>
    </dataValidation>
    <dataValidation type="list" allowBlank="1" showInputMessage="1" sqref="C17">
      <formula1>$B$97:$B$98</formula1>
    </dataValidation>
    <dataValidation type="list" allowBlank="1" showInputMessage="1" sqref="C18">
      <formula1>$B$101:$B$105</formula1>
    </dataValidation>
    <dataValidation type="list" allowBlank="1" showInputMessage="1" sqref="C19">
      <formula1>$B$108:$B$109</formula1>
    </dataValidation>
    <dataValidation type="list" allowBlank="1" showInputMessage="1" sqref="C20">
      <formula1>$B$112:$B$114</formula1>
    </dataValidation>
    <dataValidation type="list" allowBlank="1" showInputMessage="1" sqref="C22">
      <formula1>$B$122:$B$123</formula1>
    </dataValidation>
    <dataValidation type="list" allowBlank="1" showInputMessage="1" sqref="C23">
      <formula1>$B$126:$B$128</formula1>
    </dataValidation>
    <dataValidation type="list" allowBlank="1" showInputMessage="1" sqref="C25">
      <formula1>$B$135:$B$136</formula1>
    </dataValidation>
    <dataValidation type="list" allowBlank="1" showInputMessage="1" sqref="C24">
      <formula1>$B$131:$B$132</formula1>
    </dataValidation>
    <dataValidation type="list" allowBlank="1" showInputMessage="1" sqref="C8 C10">
      <formula1>$B$49:$B$52</formula1>
    </dataValidation>
    <dataValidation type="list" allowBlank="1" showInputMessage="1" sqref="C21">
      <formula1>$B$117:$B$119</formula1>
    </dataValidation>
  </dataValidations>
  <hyperlinks>
    <hyperlink ref="B28:C28" r:id="rId1" display="Recommended Filing Structure [Link]"/>
  </hyperlinks>
  <pageMargins left="0.7" right="0.7" top="0.75" bottom="0.75" header="0.3" footer="0.3"/>
  <pageSetup scale="86" fitToHeight="0" orientation="landscape" blackAndWhite="1" horizontalDpi="300" verticalDpi="300" r:id="rId2"/>
  <headerFooter>
    <oddHeader>&amp;CEnergy Model Run Summary</oddHeader>
    <oddFooter>&amp;L&amp;Z
&amp;F : &amp;A&amp;RPage &amp;P of &amp;N
Printed &amp;D  Time &amp;T</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A1:AF311"/>
  <sheetViews>
    <sheetView showGridLines="0" tabSelected="1" zoomScale="85" zoomScaleNormal="85" zoomScaleSheetLayoutView="100" workbookViewId="0">
      <pane xSplit="2" ySplit="7" topLeftCell="C59" activePane="bottomRight" state="frozen"/>
      <selection pane="topRight" activeCell="C1" sqref="C1"/>
      <selection pane="bottomLeft" activeCell="A8" sqref="A8"/>
      <selection pane="bottomRight" activeCell="D54" sqref="D54"/>
    </sheetView>
  </sheetViews>
  <sheetFormatPr defaultRowHeight="12.75"/>
  <cols>
    <col min="1" max="1" width="1.25" style="39" customWidth="1"/>
    <col min="2" max="2" width="32.625" style="34" customWidth="1"/>
    <col min="3" max="10" width="21.125" style="62" customWidth="1"/>
    <col min="11" max="11" width="41.625" style="63" customWidth="1"/>
    <col min="12" max="15" width="41.625" style="63" hidden="1" customWidth="1"/>
    <col min="16" max="16" width="77.75" style="63" bestFit="1" customWidth="1"/>
    <col min="17" max="17" width="24.625" style="32" customWidth="1"/>
    <col min="18" max="18" width="8.25" style="63" bestFit="1" customWidth="1"/>
    <col min="19" max="20" width="9" style="63"/>
    <col min="21" max="265" width="9" style="34"/>
    <col min="266" max="266" width="31.75" style="34" customWidth="1"/>
    <col min="267" max="267" width="18.75" style="34" customWidth="1"/>
    <col min="268" max="268" width="22.625" style="34" customWidth="1"/>
    <col min="269" max="269" width="18.75" style="34" customWidth="1"/>
    <col min="270" max="270" width="22.5" style="34" customWidth="1"/>
    <col min="271" max="271" width="2.5" style="34" customWidth="1"/>
    <col min="272" max="273" width="9" style="34"/>
    <col min="274" max="274" width="8.25" style="34" bestFit="1" customWidth="1"/>
    <col min="275" max="521" width="9" style="34"/>
    <col min="522" max="522" width="31.75" style="34" customWidth="1"/>
    <col min="523" max="523" width="18.75" style="34" customWidth="1"/>
    <col min="524" max="524" width="22.625" style="34" customWidth="1"/>
    <col min="525" max="525" width="18.75" style="34" customWidth="1"/>
    <col min="526" max="526" width="22.5" style="34" customWidth="1"/>
    <col min="527" max="527" width="2.5" style="34" customWidth="1"/>
    <col min="528" max="529" width="9" style="34"/>
    <col min="530" max="530" width="8.25" style="34" bestFit="1" customWidth="1"/>
    <col min="531" max="777" width="9" style="34"/>
    <col min="778" max="778" width="31.75" style="34" customWidth="1"/>
    <col min="779" max="779" width="18.75" style="34" customWidth="1"/>
    <col min="780" max="780" width="22.625" style="34" customWidth="1"/>
    <col min="781" max="781" width="18.75" style="34" customWidth="1"/>
    <col min="782" max="782" width="22.5" style="34" customWidth="1"/>
    <col min="783" max="783" width="2.5" style="34" customWidth="1"/>
    <col min="784" max="785" width="9" style="34"/>
    <col min="786" max="786" width="8.25" style="34" bestFit="1" customWidth="1"/>
    <col min="787" max="1033" width="9" style="34"/>
    <col min="1034" max="1034" width="31.75" style="34" customWidth="1"/>
    <col min="1035" max="1035" width="18.75" style="34" customWidth="1"/>
    <col min="1036" max="1036" width="22.625" style="34" customWidth="1"/>
    <col min="1037" max="1037" width="18.75" style="34" customWidth="1"/>
    <col min="1038" max="1038" width="22.5" style="34" customWidth="1"/>
    <col min="1039" max="1039" width="2.5" style="34" customWidth="1"/>
    <col min="1040" max="1041" width="9" style="34"/>
    <col min="1042" max="1042" width="8.25" style="34" bestFit="1" customWidth="1"/>
    <col min="1043" max="1289" width="9" style="34"/>
    <col min="1290" max="1290" width="31.75" style="34" customWidth="1"/>
    <col min="1291" max="1291" width="18.75" style="34" customWidth="1"/>
    <col min="1292" max="1292" width="22.625" style="34" customWidth="1"/>
    <col min="1293" max="1293" width="18.75" style="34" customWidth="1"/>
    <col min="1294" max="1294" width="22.5" style="34" customWidth="1"/>
    <col min="1295" max="1295" width="2.5" style="34" customWidth="1"/>
    <col min="1296" max="1297" width="9" style="34"/>
    <col min="1298" max="1298" width="8.25" style="34" bestFit="1" customWidth="1"/>
    <col min="1299" max="1545" width="9" style="34"/>
    <col min="1546" max="1546" width="31.75" style="34" customWidth="1"/>
    <col min="1547" max="1547" width="18.75" style="34" customWidth="1"/>
    <col min="1548" max="1548" width="22.625" style="34" customWidth="1"/>
    <col min="1549" max="1549" width="18.75" style="34" customWidth="1"/>
    <col min="1550" max="1550" width="22.5" style="34" customWidth="1"/>
    <col min="1551" max="1551" width="2.5" style="34" customWidth="1"/>
    <col min="1552" max="1553" width="9" style="34"/>
    <col min="1554" max="1554" width="8.25" style="34" bestFit="1" customWidth="1"/>
    <col min="1555" max="1801" width="9" style="34"/>
    <col min="1802" max="1802" width="31.75" style="34" customWidth="1"/>
    <col min="1803" max="1803" width="18.75" style="34" customWidth="1"/>
    <col min="1804" max="1804" width="22.625" style="34" customWidth="1"/>
    <col min="1805" max="1805" width="18.75" style="34" customWidth="1"/>
    <col min="1806" max="1806" width="22.5" style="34" customWidth="1"/>
    <col min="1807" max="1807" width="2.5" style="34" customWidth="1"/>
    <col min="1808" max="1809" width="9" style="34"/>
    <col min="1810" max="1810" width="8.25" style="34" bestFit="1" customWidth="1"/>
    <col min="1811" max="2057" width="9" style="34"/>
    <col min="2058" max="2058" width="31.75" style="34" customWidth="1"/>
    <col min="2059" max="2059" width="18.75" style="34" customWidth="1"/>
    <col min="2060" max="2060" width="22.625" style="34" customWidth="1"/>
    <col min="2061" max="2061" width="18.75" style="34" customWidth="1"/>
    <col min="2062" max="2062" width="22.5" style="34" customWidth="1"/>
    <col min="2063" max="2063" width="2.5" style="34" customWidth="1"/>
    <col min="2064" max="2065" width="9" style="34"/>
    <col min="2066" max="2066" width="8.25" style="34" bestFit="1" customWidth="1"/>
    <col min="2067" max="2313" width="9" style="34"/>
    <col min="2314" max="2314" width="31.75" style="34" customWidth="1"/>
    <col min="2315" max="2315" width="18.75" style="34" customWidth="1"/>
    <col min="2316" max="2316" width="22.625" style="34" customWidth="1"/>
    <col min="2317" max="2317" width="18.75" style="34" customWidth="1"/>
    <col min="2318" max="2318" width="22.5" style="34" customWidth="1"/>
    <col min="2319" max="2319" width="2.5" style="34" customWidth="1"/>
    <col min="2320" max="2321" width="9" style="34"/>
    <col min="2322" max="2322" width="8.25" style="34" bestFit="1" customWidth="1"/>
    <col min="2323" max="2569" width="9" style="34"/>
    <col min="2570" max="2570" width="31.75" style="34" customWidth="1"/>
    <col min="2571" max="2571" width="18.75" style="34" customWidth="1"/>
    <col min="2572" max="2572" width="22.625" style="34" customWidth="1"/>
    <col min="2573" max="2573" width="18.75" style="34" customWidth="1"/>
    <col min="2574" max="2574" width="22.5" style="34" customWidth="1"/>
    <col min="2575" max="2575" width="2.5" style="34" customWidth="1"/>
    <col min="2576" max="2577" width="9" style="34"/>
    <col min="2578" max="2578" width="8.25" style="34" bestFit="1" customWidth="1"/>
    <col min="2579" max="2825" width="9" style="34"/>
    <col min="2826" max="2826" width="31.75" style="34" customWidth="1"/>
    <col min="2827" max="2827" width="18.75" style="34" customWidth="1"/>
    <col min="2828" max="2828" width="22.625" style="34" customWidth="1"/>
    <col min="2829" max="2829" width="18.75" style="34" customWidth="1"/>
    <col min="2830" max="2830" width="22.5" style="34" customWidth="1"/>
    <col min="2831" max="2831" width="2.5" style="34" customWidth="1"/>
    <col min="2832" max="2833" width="9" style="34"/>
    <col min="2834" max="2834" width="8.25" style="34" bestFit="1" customWidth="1"/>
    <col min="2835" max="3081" width="9" style="34"/>
    <col min="3082" max="3082" width="31.75" style="34" customWidth="1"/>
    <col min="3083" max="3083" width="18.75" style="34" customWidth="1"/>
    <col min="3084" max="3084" width="22.625" style="34" customWidth="1"/>
    <col min="3085" max="3085" width="18.75" style="34" customWidth="1"/>
    <col min="3086" max="3086" width="22.5" style="34" customWidth="1"/>
    <col min="3087" max="3087" width="2.5" style="34" customWidth="1"/>
    <col min="3088" max="3089" width="9" style="34"/>
    <col min="3090" max="3090" width="8.25" style="34" bestFit="1" customWidth="1"/>
    <col min="3091" max="3337" width="9" style="34"/>
    <col min="3338" max="3338" width="31.75" style="34" customWidth="1"/>
    <col min="3339" max="3339" width="18.75" style="34" customWidth="1"/>
    <col min="3340" max="3340" width="22.625" style="34" customWidth="1"/>
    <col min="3341" max="3341" width="18.75" style="34" customWidth="1"/>
    <col min="3342" max="3342" width="22.5" style="34" customWidth="1"/>
    <col min="3343" max="3343" width="2.5" style="34" customWidth="1"/>
    <col min="3344" max="3345" width="9" style="34"/>
    <col min="3346" max="3346" width="8.25" style="34" bestFit="1" customWidth="1"/>
    <col min="3347" max="3593" width="9" style="34"/>
    <col min="3594" max="3594" width="31.75" style="34" customWidth="1"/>
    <col min="3595" max="3595" width="18.75" style="34" customWidth="1"/>
    <col min="3596" max="3596" width="22.625" style="34" customWidth="1"/>
    <col min="3597" max="3597" width="18.75" style="34" customWidth="1"/>
    <col min="3598" max="3598" width="22.5" style="34" customWidth="1"/>
    <col min="3599" max="3599" width="2.5" style="34" customWidth="1"/>
    <col min="3600" max="3601" width="9" style="34"/>
    <col min="3602" max="3602" width="8.25" style="34" bestFit="1" customWidth="1"/>
    <col min="3603" max="3849" width="9" style="34"/>
    <col min="3850" max="3850" width="31.75" style="34" customWidth="1"/>
    <col min="3851" max="3851" width="18.75" style="34" customWidth="1"/>
    <col min="3852" max="3852" width="22.625" style="34" customWidth="1"/>
    <col min="3853" max="3853" width="18.75" style="34" customWidth="1"/>
    <col min="3854" max="3854" width="22.5" style="34" customWidth="1"/>
    <col min="3855" max="3855" width="2.5" style="34" customWidth="1"/>
    <col min="3856" max="3857" width="9" style="34"/>
    <col min="3858" max="3858" width="8.25" style="34" bestFit="1" customWidth="1"/>
    <col min="3859" max="4105" width="9" style="34"/>
    <col min="4106" max="4106" width="31.75" style="34" customWidth="1"/>
    <col min="4107" max="4107" width="18.75" style="34" customWidth="1"/>
    <col min="4108" max="4108" width="22.625" style="34" customWidth="1"/>
    <col min="4109" max="4109" width="18.75" style="34" customWidth="1"/>
    <col min="4110" max="4110" width="22.5" style="34" customWidth="1"/>
    <col min="4111" max="4111" width="2.5" style="34" customWidth="1"/>
    <col min="4112" max="4113" width="9" style="34"/>
    <col min="4114" max="4114" width="8.25" style="34" bestFit="1" customWidth="1"/>
    <col min="4115" max="4361" width="9" style="34"/>
    <col min="4362" max="4362" width="31.75" style="34" customWidth="1"/>
    <col min="4363" max="4363" width="18.75" style="34" customWidth="1"/>
    <col min="4364" max="4364" width="22.625" style="34" customWidth="1"/>
    <col min="4365" max="4365" width="18.75" style="34" customWidth="1"/>
    <col min="4366" max="4366" width="22.5" style="34" customWidth="1"/>
    <col min="4367" max="4367" width="2.5" style="34" customWidth="1"/>
    <col min="4368" max="4369" width="9" style="34"/>
    <col min="4370" max="4370" width="8.25" style="34" bestFit="1" customWidth="1"/>
    <col min="4371" max="4617" width="9" style="34"/>
    <col min="4618" max="4618" width="31.75" style="34" customWidth="1"/>
    <col min="4619" max="4619" width="18.75" style="34" customWidth="1"/>
    <col min="4620" max="4620" width="22.625" style="34" customWidth="1"/>
    <col min="4621" max="4621" width="18.75" style="34" customWidth="1"/>
    <col min="4622" max="4622" width="22.5" style="34" customWidth="1"/>
    <col min="4623" max="4623" width="2.5" style="34" customWidth="1"/>
    <col min="4624" max="4625" width="9" style="34"/>
    <col min="4626" max="4626" width="8.25" style="34" bestFit="1" customWidth="1"/>
    <col min="4627" max="4873" width="9" style="34"/>
    <col min="4874" max="4874" width="31.75" style="34" customWidth="1"/>
    <col min="4875" max="4875" width="18.75" style="34" customWidth="1"/>
    <col min="4876" max="4876" width="22.625" style="34" customWidth="1"/>
    <col min="4877" max="4877" width="18.75" style="34" customWidth="1"/>
    <col min="4878" max="4878" width="22.5" style="34" customWidth="1"/>
    <col min="4879" max="4879" width="2.5" style="34" customWidth="1"/>
    <col min="4880" max="4881" width="9" style="34"/>
    <col min="4882" max="4882" width="8.25" style="34" bestFit="1" customWidth="1"/>
    <col min="4883" max="5129" width="9" style="34"/>
    <col min="5130" max="5130" width="31.75" style="34" customWidth="1"/>
    <col min="5131" max="5131" width="18.75" style="34" customWidth="1"/>
    <col min="5132" max="5132" width="22.625" style="34" customWidth="1"/>
    <col min="5133" max="5133" width="18.75" style="34" customWidth="1"/>
    <col min="5134" max="5134" width="22.5" style="34" customWidth="1"/>
    <col min="5135" max="5135" width="2.5" style="34" customWidth="1"/>
    <col min="5136" max="5137" width="9" style="34"/>
    <col min="5138" max="5138" width="8.25" style="34" bestFit="1" customWidth="1"/>
    <col min="5139" max="5385" width="9" style="34"/>
    <col min="5386" max="5386" width="31.75" style="34" customWidth="1"/>
    <col min="5387" max="5387" width="18.75" style="34" customWidth="1"/>
    <col min="5388" max="5388" width="22.625" style="34" customWidth="1"/>
    <col min="5389" max="5389" width="18.75" style="34" customWidth="1"/>
    <col min="5390" max="5390" width="22.5" style="34" customWidth="1"/>
    <col min="5391" max="5391" width="2.5" style="34" customWidth="1"/>
    <col min="5392" max="5393" width="9" style="34"/>
    <col min="5394" max="5394" width="8.25" style="34" bestFit="1" customWidth="1"/>
    <col min="5395" max="5641" width="9" style="34"/>
    <col min="5642" max="5642" width="31.75" style="34" customWidth="1"/>
    <col min="5643" max="5643" width="18.75" style="34" customWidth="1"/>
    <col min="5644" max="5644" width="22.625" style="34" customWidth="1"/>
    <col min="5645" max="5645" width="18.75" style="34" customWidth="1"/>
    <col min="5646" max="5646" width="22.5" style="34" customWidth="1"/>
    <col min="5647" max="5647" width="2.5" style="34" customWidth="1"/>
    <col min="5648" max="5649" width="9" style="34"/>
    <col min="5650" max="5650" width="8.25" style="34" bestFit="1" customWidth="1"/>
    <col min="5651" max="5897" width="9" style="34"/>
    <col min="5898" max="5898" width="31.75" style="34" customWidth="1"/>
    <col min="5899" max="5899" width="18.75" style="34" customWidth="1"/>
    <col min="5900" max="5900" width="22.625" style="34" customWidth="1"/>
    <col min="5901" max="5901" width="18.75" style="34" customWidth="1"/>
    <col min="5902" max="5902" width="22.5" style="34" customWidth="1"/>
    <col min="5903" max="5903" width="2.5" style="34" customWidth="1"/>
    <col min="5904" max="5905" width="9" style="34"/>
    <col min="5906" max="5906" width="8.25" style="34" bestFit="1" customWidth="1"/>
    <col min="5907" max="6153" width="9" style="34"/>
    <col min="6154" max="6154" width="31.75" style="34" customWidth="1"/>
    <col min="6155" max="6155" width="18.75" style="34" customWidth="1"/>
    <col min="6156" max="6156" width="22.625" style="34" customWidth="1"/>
    <col min="6157" max="6157" width="18.75" style="34" customWidth="1"/>
    <col min="6158" max="6158" width="22.5" style="34" customWidth="1"/>
    <col min="6159" max="6159" width="2.5" style="34" customWidth="1"/>
    <col min="6160" max="6161" width="9" style="34"/>
    <col min="6162" max="6162" width="8.25" style="34" bestFit="1" customWidth="1"/>
    <col min="6163" max="6409" width="9" style="34"/>
    <col min="6410" max="6410" width="31.75" style="34" customWidth="1"/>
    <col min="6411" max="6411" width="18.75" style="34" customWidth="1"/>
    <col min="6412" max="6412" width="22.625" style="34" customWidth="1"/>
    <col min="6413" max="6413" width="18.75" style="34" customWidth="1"/>
    <col min="6414" max="6414" width="22.5" style="34" customWidth="1"/>
    <col min="6415" max="6415" width="2.5" style="34" customWidth="1"/>
    <col min="6416" max="6417" width="9" style="34"/>
    <col min="6418" max="6418" width="8.25" style="34" bestFit="1" customWidth="1"/>
    <col min="6419" max="6665" width="9" style="34"/>
    <col min="6666" max="6666" width="31.75" style="34" customWidth="1"/>
    <col min="6667" max="6667" width="18.75" style="34" customWidth="1"/>
    <col min="6668" max="6668" width="22.625" style="34" customWidth="1"/>
    <col min="6669" max="6669" width="18.75" style="34" customWidth="1"/>
    <col min="6670" max="6670" width="22.5" style="34" customWidth="1"/>
    <col min="6671" max="6671" width="2.5" style="34" customWidth="1"/>
    <col min="6672" max="6673" width="9" style="34"/>
    <col min="6674" max="6674" width="8.25" style="34" bestFit="1" customWidth="1"/>
    <col min="6675" max="6921" width="9" style="34"/>
    <col min="6922" max="6922" width="31.75" style="34" customWidth="1"/>
    <col min="6923" max="6923" width="18.75" style="34" customWidth="1"/>
    <col min="6924" max="6924" width="22.625" style="34" customWidth="1"/>
    <col min="6925" max="6925" width="18.75" style="34" customWidth="1"/>
    <col min="6926" max="6926" width="22.5" style="34" customWidth="1"/>
    <col min="6927" max="6927" width="2.5" style="34" customWidth="1"/>
    <col min="6928" max="6929" width="9" style="34"/>
    <col min="6930" max="6930" width="8.25" style="34" bestFit="1" customWidth="1"/>
    <col min="6931" max="7177" width="9" style="34"/>
    <col min="7178" max="7178" width="31.75" style="34" customWidth="1"/>
    <col min="7179" max="7179" width="18.75" style="34" customWidth="1"/>
    <col min="7180" max="7180" width="22.625" style="34" customWidth="1"/>
    <col min="7181" max="7181" width="18.75" style="34" customWidth="1"/>
    <col min="7182" max="7182" width="22.5" style="34" customWidth="1"/>
    <col min="7183" max="7183" width="2.5" style="34" customWidth="1"/>
    <col min="7184" max="7185" width="9" style="34"/>
    <col min="7186" max="7186" width="8.25" style="34" bestFit="1" customWidth="1"/>
    <col min="7187" max="7433" width="9" style="34"/>
    <col min="7434" max="7434" width="31.75" style="34" customWidth="1"/>
    <col min="7435" max="7435" width="18.75" style="34" customWidth="1"/>
    <col min="7436" max="7436" width="22.625" style="34" customWidth="1"/>
    <col min="7437" max="7437" width="18.75" style="34" customWidth="1"/>
    <col min="7438" max="7438" width="22.5" style="34" customWidth="1"/>
    <col min="7439" max="7439" width="2.5" style="34" customWidth="1"/>
    <col min="7440" max="7441" width="9" style="34"/>
    <col min="7442" max="7442" width="8.25" style="34" bestFit="1" customWidth="1"/>
    <col min="7443" max="7689" width="9" style="34"/>
    <col min="7690" max="7690" width="31.75" style="34" customWidth="1"/>
    <col min="7691" max="7691" width="18.75" style="34" customWidth="1"/>
    <col min="7692" max="7692" width="22.625" style="34" customWidth="1"/>
    <col min="7693" max="7693" width="18.75" style="34" customWidth="1"/>
    <col min="7694" max="7694" width="22.5" style="34" customWidth="1"/>
    <col min="7695" max="7695" width="2.5" style="34" customWidth="1"/>
    <col min="7696" max="7697" width="9" style="34"/>
    <col min="7698" max="7698" width="8.25" style="34" bestFit="1" customWidth="1"/>
    <col min="7699" max="7945" width="9" style="34"/>
    <col min="7946" max="7946" width="31.75" style="34" customWidth="1"/>
    <col min="7947" max="7947" width="18.75" style="34" customWidth="1"/>
    <col min="7948" max="7948" width="22.625" style="34" customWidth="1"/>
    <col min="7949" max="7949" width="18.75" style="34" customWidth="1"/>
    <col min="7950" max="7950" width="22.5" style="34" customWidth="1"/>
    <col min="7951" max="7951" width="2.5" style="34" customWidth="1"/>
    <col min="7952" max="7953" width="9" style="34"/>
    <col min="7954" max="7954" width="8.25" style="34" bestFit="1" customWidth="1"/>
    <col min="7955" max="8201" width="9" style="34"/>
    <col min="8202" max="8202" width="31.75" style="34" customWidth="1"/>
    <col min="8203" max="8203" width="18.75" style="34" customWidth="1"/>
    <col min="8204" max="8204" width="22.625" style="34" customWidth="1"/>
    <col min="8205" max="8205" width="18.75" style="34" customWidth="1"/>
    <col min="8206" max="8206" width="22.5" style="34" customWidth="1"/>
    <col min="8207" max="8207" width="2.5" style="34" customWidth="1"/>
    <col min="8208" max="8209" width="9" style="34"/>
    <col min="8210" max="8210" width="8.25" style="34" bestFit="1" customWidth="1"/>
    <col min="8211" max="8457" width="9" style="34"/>
    <col min="8458" max="8458" width="31.75" style="34" customWidth="1"/>
    <col min="8459" max="8459" width="18.75" style="34" customWidth="1"/>
    <col min="8460" max="8460" width="22.625" style="34" customWidth="1"/>
    <col min="8461" max="8461" width="18.75" style="34" customWidth="1"/>
    <col min="8462" max="8462" width="22.5" style="34" customWidth="1"/>
    <col min="8463" max="8463" width="2.5" style="34" customWidth="1"/>
    <col min="8464" max="8465" width="9" style="34"/>
    <col min="8466" max="8466" width="8.25" style="34" bestFit="1" customWidth="1"/>
    <col min="8467" max="8713" width="9" style="34"/>
    <col min="8714" max="8714" width="31.75" style="34" customWidth="1"/>
    <col min="8715" max="8715" width="18.75" style="34" customWidth="1"/>
    <col min="8716" max="8716" width="22.625" style="34" customWidth="1"/>
    <col min="8717" max="8717" width="18.75" style="34" customWidth="1"/>
    <col min="8718" max="8718" width="22.5" style="34" customWidth="1"/>
    <col min="8719" max="8719" width="2.5" style="34" customWidth="1"/>
    <col min="8720" max="8721" width="9" style="34"/>
    <col min="8722" max="8722" width="8.25" style="34" bestFit="1" customWidth="1"/>
    <col min="8723" max="8969" width="9" style="34"/>
    <col min="8970" max="8970" width="31.75" style="34" customWidth="1"/>
    <col min="8971" max="8971" width="18.75" style="34" customWidth="1"/>
    <col min="8972" max="8972" width="22.625" style="34" customWidth="1"/>
    <col min="8973" max="8973" width="18.75" style="34" customWidth="1"/>
    <col min="8974" max="8974" width="22.5" style="34" customWidth="1"/>
    <col min="8975" max="8975" width="2.5" style="34" customWidth="1"/>
    <col min="8976" max="8977" width="9" style="34"/>
    <col min="8978" max="8978" width="8.25" style="34" bestFit="1" customWidth="1"/>
    <col min="8979" max="9225" width="9" style="34"/>
    <col min="9226" max="9226" width="31.75" style="34" customWidth="1"/>
    <col min="9227" max="9227" width="18.75" style="34" customWidth="1"/>
    <col min="9228" max="9228" width="22.625" style="34" customWidth="1"/>
    <col min="9229" max="9229" width="18.75" style="34" customWidth="1"/>
    <col min="9230" max="9230" width="22.5" style="34" customWidth="1"/>
    <col min="9231" max="9231" width="2.5" style="34" customWidth="1"/>
    <col min="9232" max="9233" width="9" style="34"/>
    <col min="9234" max="9234" width="8.25" style="34" bestFit="1" customWidth="1"/>
    <col min="9235" max="9481" width="9" style="34"/>
    <col min="9482" max="9482" width="31.75" style="34" customWidth="1"/>
    <col min="9483" max="9483" width="18.75" style="34" customWidth="1"/>
    <col min="9484" max="9484" width="22.625" style="34" customWidth="1"/>
    <col min="9485" max="9485" width="18.75" style="34" customWidth="1"/>
    <col min="9486" max="9486" width="22.5" style="34" customWidth="1"/>
    <col min="9487" max="9487" width="2.5" style="34" customWidth="1"/>
    <col min="9488" max="9489" width="9" style="34"/>
    <col min="9490" max="9490" width="8.25" style="34" bestFit="1" customWidth="1"/>
    <col min="9491" max="9737" width="9" style="34"/>
    <col min="9738" max="9738" width="31.75" style="34" customWidth="1"/>
    <col min="9739" max="9739" width="18.75" style="34" customWidth="1"/>
    <col min="9740" max="9740" width="22.625" style="34" customWidth="1"/>
    <col min="9741" max="9741" width="18.75" style="34" customWidth="1"/>
    <col min="9742" max="9742" width="22.5" style="34" customWidth="1"/>
    <col min="9743" max="9743" width="2.5" style="34" customWidth="1"/>
    <col min="9744" max="9745" width="9" style="34"/>
    <col min="9746" max="9746" width="8.25" style="34" bestFit="1" customWidth="1"/>
    <col min="9747" max="9993" width="9" style="34"/>
    <col min="9994" max="9994" width="31.75" style="34" customWidth="1"/>
    <col min="9995" max="9995" width="18.75" style="34" customWidth="1"/>
    <col min="9996" max="9996" width="22.625" style="34" customWidth="1"/>
    <col min="9997" max="9997" width="18.75" style="34" customWidth="1"/>
    <col min="9998" max="9998" width="22.5" style="34" customWidth="1"/>
    <col min="9999" max="9999" width="2.5" style="34" customWidth="1"/>
    <col min="10000" max="10001" width="9" style="34"/>
    <col min="10002" max="10002" width="8.25" style="34" bestFit="1" customWidth="1"/>
    <col min="10003" max="10249" width="9" style="34"/>
    <col min="10250" max="10250" width="31.75" style="34" customWidth="1"/>
    <col min="10251" max="10251" width="18.75" style="34" customWidth="1"/>
    <col min="10252" max="10252" width="22.625" style="34" customWidth="1"/>
    <col min="10253" max="10253" width="18.75" style="34" customWidth="1"/>
    <col min="10254" max="10254" width="22.5" style="34" customWidth="1"/>
    <col min="10255" max="10255" width="2.5" style="34" customWidth="1"/>
    <col min="10256" max="10257" width="9" style="34"/>
    <col min="10258" max="10258" width="8.25" style="34" bestFit="1" customWidth="1"/>
    <col min="10259" max="10505" width="9" style="34"/>
    <col min="10506" max="10506" width="31.75" style="34" customWidth="1"/>
    <col min="10507" max="10507" width="18.75" style="34" customWidth="1"/>
    <col min="10508" max="10508" width="22.625" style="34" customWidth="1"/>
    <col min="10509" max="10509" width="18.75" style="34" customWidth="1"/>
    <col min="10510" max="10510" width="22.5" style="34" customWidth="1"/>
    <col min="10511" max="10511" width="2.5" style="34" customWidth="1"/>
    <col min="10512" max="10513" width="9" style="34"/>
    <col min="10514" max="10514" width="8.25" style="34" bestFit="1" customWidth="1"/>
    <col min="10515" max="10761" width="9" style="34"/>
    <col min="10762" max="10762" width="31.75" style="34" customWidth="1"/>
    <col min="10763" max="10763" width="18.75" style="34" customWidth="1"/>
    <col min="10764" max="10764" width="22.625" style="34" customWidth="1"/>
    <col min="10765" max="10765" width="18.75" style="34" customWidth="1"/>
    <col min="10766" max="10766" width="22.5" style="34" customWidth="1"/>
    <col min="10767" max="10767" width="2.5" style="34" customWidth="1"/>
    <col min="10768" max="10769" width="9" style="34"/>
    <col min="10770" max="10770" width="8.25" style="34" bestFit="1" customWidth="1"/>
    <col min="10771" max="11017" width="9" style="34"/>
    <col min="11018" max="11018" width="31.75" style="34" customWidth="1"/>
    <col min="11019" max="11019" width="18.75" style="34" customWidth="1"/>
    <col min="11020" max="11020" width="22.625" style="34" customWidth="1"/>
    <col min="11021" max="11021" width="18.75" style="34" customWidth="1"/>
    <col min="11022" max="11022" width="22.5" style="34" customWidth="1"/>
    <col min="11023" max="11023" width="2.5" style="34" customWidth="1"/>
    <col min="11024" max="11025" width="9" style="34"/>
    <col min="11026" max="11026" width="8.25" style="34" bestFit="1" customWidth="1"/>
    <col min="11027" max="11273" width="9" style="34"/>
    <col min="11274" max="11274" width="31.75" style="34" customWidth="1"/>
    <col min="11275" max="11275" width="18.75" style="34" customWidth="1"/>
    <col min="11276" max="11276" width="22.625" style="34" customWidth="1"/>
    <col min="11277" max="11277" width="18.75" style="34" customWidth="1"/>
    <col min="11278" max="11278" width="22.5" style="34" customWidth="1"/>
    <col min="11279" max="11279" width="2.5" style="34" customWidth="1"/>
    <col min="11280" max="11281" width="9" style="34"/>
    <col min="11282" max="11282" width="8.25" style="34" bestFit="1" customWidth="1"/>
    <col min="11283" max="11529" width="9" style="34"/>
    <col min="11530" max="11530" width="31.75" style="34" customWidth="1"/>
    <col min="11531" max="11531" width="18.75" style="34" customWidth="1"/>
    <col min="11532" max="11532" width="22.625" style="34" customWidth="1"/>
    <col min="11533" max="11533" width="18.75" style="34" customWidth="1"/>
    <col min="11534" max="11534" width="22.5" style="34" customWidth="1"/>
    <col min="11535" max="11535" width="2.5" style="34" customWidth="1"/>
    <col min="11536" max="11537" width="9" style="34"/>
    <col min="11538" max="11538" width="8.25" style="34" bestFit="1" customWidth="1"/>
    <col min="11539" max="11785" width="9" style="34"/>
    <col min="11786" max="11786" width="31.75" style="34" customWidth="1"/>
    <col min="11787" max="11787" width="18.75" style="34" customWidth="1"/>
    <col min="11788" max="11788" width="22.625" style="34" customWidth="1"/>
    <col min="11789" max="11789" width="18.75" style="34" customWidth="1"/>
    <col min="11790" max="11790" width="22.5" style="34" customWidth="1"/>
    <col min="11791" max="11791" width="2.5" style="34" customWidth="1"/>
    <col min="11792" max="11793" width="9" style="34"/>
    <col min="11794" max="11794" width="8.25" style="34" bestFit="1" customWidth="1"/>
    <col min="11795" max="12041" width="9" style="34"/>
    <col min="12042" max="12042" width="31.75" style="34" customWidth="1"/>
    <col min="12043" max="12043" width="18.75" style="34" customWidth="1"/>
    <col min="12044" max="12044" width="22.625" style="34" customWidth="1"/>
    <col min="12045" max="12045" width="18.75" style="34" customWidth="1"/>
    <col min="12046" max="12046" width="22.5" style="34" customWidth="1"/>
    <col min="12047" max="12047" width="2.5" style="34" customWidth="1"/>
    <col min="12048" max="12049" width="9" style="34"/>
    <col min="12050" max="12050" width="8.25" style="34" bestFit="1" customWidth="1"/>
    <col min="12051" max="12297" width="9" style="34"/>
    <col min="12298" max="12298" width="31.75" style="34" customWidth="1"/>
    <col min="12299" max="12299" width="18.75" style="34" customWidth="1"/>
    <col min="12300" max="12300" width="22.625" style="34" customWidth="1"/>
    <col min="12301" max="12301" width="18.75" style="34" customWidth="1"/>
    <col min="12302" max="12302" width="22.5" style="34" customWidth="1"/>
    <col min="12303" max="12303" width="2.5" style="34" customWidth="1"/>
    <col min="12304" max="12305" width="9" style="34"/>
    <col min="12306" max="12306" width="8.25" style="34" bestFit="1" customWidth="1"/>
    <col min="12307" max="12553" width="9" style="34"/>
    <col min="12554" max="12554" width="31.75" style="34" customWidth="1"/>
    <col min="12555" max="12555" width="18.75" style="34" customWidth="1"/>
    <col min="12556" max="12556" width="22.625" style="34" customWidth="1"/>
    <col min="12557" max="12557" width="18.75" style="34" customWidth="1"/>
    <col min="12558" max="12558" width="22.5" style="34" customWidth="1"/>
    <col min="12559" max="12559" width="2.5" style="34" customWidth="1"/>
    <col min="12560" max="12561" width="9" style="34"/>
    <col min="12562" max="12562" width="8.25" style="34" bestFit="1" customWidth="1"/>
    <col min="12563" max="12809" width="9" style="34"/>
    <col min="12810" max="12810" width="31.75" style="34" customWidth="1"/>
    <col min="12811" max="12811" width="18.75" style="34" customWidth="1"/>
    <col min="12812" max="12812" width="22.625" style="34" customWidth="1"/>
    <col min="12813" max="12813" width="18.75" style="34" customWidth="1"/>
    <col min="12814" max="12814" width="22.5" style="34" customWidth="1"/>
    <col min="12815" max="12815" width="2.5" style="34" customWidth="1"/>
    <col min="12816" max="12817" width="9" style="34"/>
    <col min="12818" max="12818" width="8.25" style="34" bestFit="1" customWidth="1"/>
    <col min="12819" max="13065" width="9" style="34"/>
    <col min="13066" max="13066" width="31.75" style="34" customWidth="1"/>
    <col min="13067" max="13067" width="18.75" style="34" customWidth="1"/>
    <col min="13068" max="13068" width="22.625" style="34" customWidth="1"/>
    <col min="13069" max="13069" width="18.75" style="34" customWidth="1"/>
    <col min="13070" max="13070" width="22.5" style="34" customWidth="1"/>
    <col min="13071" max="13071" width="2.5" style="34" customWidth="1"/>
    <col min="13072" max="13073" width="9" style="34"/>
    <col min="13074" max="13074" width="8.25" style="34" bestFit="1" customWidth="1"/>
    <col min="13075" max="13321" width="9" style="34"/>
    <col min="13322" max="13322" width="31.75" style="34" customWidth="1"/>
    <col min="13323" max="13323" width="18.75" style="34" customWidth="1"/>
    <col min="13324" max="13324" width="22.625" style="34" customWidth="1"/>
    <col min="13325" max="13325" width="18.75" style="34" customWidth="1"/>
    <col min="13326" max="13326" width="22.5" style="34" customWidth="1"/>
    <col min="13327" max="13327" width="2.5" style="34" customWidth="1"/>
    <col min="13328" max="13329" width="9" style="34"/>
    <col min="13330" max="13330" width="8.25" style="34" bestFit="1" customWidth="1"/>
    <col min="13331" max="13577" width="9" style="34"/>
    <col min="13578" max="13578" width="31.75" style="34" customWidth="1"/>
    <col min="13579" max="13579" width="18.75" style="34" customWidth="1"/>
    <col min="13580" max="13580" width="22.625" style="34" customWidth="1"/>
    <col min="13581" max="13581" width="18.75" style="34" customWidth="1"/>
    <col min="13582" max="13582" width="22.5" style="34" customWidth="1"/>
    <col min="13583" max="13583" width="2.5" style="34" customWidth="1"/>
    <col min="13584" max="13585" width="9" style="34"/>
    <col min="13586" max="13586" width="8.25" style="34" bestFit="1" customWidth="1"/>
    <col min="13587" max="13833" width="9" style="34"/>
    <col min="13834" max="13834" width="31.75" style="34" customWidth="1"/>
    <col min="13835" max="13835" width="18.75" style="34" customWidth="1"/>
    <col min="13836" max="13836" width="22.625" style="34" customWidth="1"/>
    <col min="13837" max="13837" width="18.75" style="34" customWidth="1"/>
    <col min="13838" max="13838" width="22.5" style="34" customWidth="1"/>
    <col min="13839" max="13839" width="2.5" style="34" customWidth="1"/>
    <col min="13840" max="13841" width="9" style="34"/>
    <col min="13842" max="13842" width="8.25" style="34" bestFit="1" customWidth="1"/>
    <col min="13843" max="14089" width="9" style="34"/>
    <col min="14090" max="14090" width="31.75" style="34" customWidth="1"/>
    <col min="14091" max="14091" width="18.75" style="34" customWidth="1"/>
    <col min="14092" max="14092" width="22.625" style="34" customWidth="1"/>
    <col min="14093" max="14093" width="18.75" style="34" customWidth="1"/>
    <col min="14094" max="14094" width="22.5" style="34" customWidth="1"/>
    <col min="14095" max="14095" width="2.5" style="34" customWidth="1"/>
    <col min="14096" max="14097" width="9" style="34"/>
    <col min="14098" max="14098" width="8.25" style="34" bestFit="1" customWidth="1"/>
    <col min="14099" max="14345" width="9" style="34"/>
    <col min="14346" max="14346" width="31.75" style="34" customWidth="1"/>
    <col min="14347" max="14347" width="18.75" style="34" customWidth="1"/>
    <col min="14348" max="14348" width="22.625" style="34" customWidth="1"/>
    <col min="14349" max="14349" width="18.75" style="34" customWidth="1"/>
    <col min="14350" max="14350" width="22.5" style="34" customWidth="1"/>
    <col min="14351" max="14351" width="2.5" style="34" customWidth="1"/>
    <col min="14352" max="14353" width="9" style="34"/>
    <col min="14354" max="14354" width="8.25" style="34" bestFit="1" customWidth="1"/>
    <col min="14355" max="14601" width="9" style="34"/>
    <col min="14602" max="14602" width="31.75" style="34" customWidth="1"/>
    <col min="14603" max="14603" width="18.75" style="34" customWidth="1"/>
    <col min="14604" max="14604" width="22.625" style="34" customWidth="1"/>
    <col min="14605" max="14605" width="18.75" style="34" customWidth="1"/>
    <col min="14606" max="14606" width="22.5" style="34" customWidth="1"/>
    <col min="14607" max="14607" width="2.5" style="34" customWidth="1"/>
    <col min="14608" max="14609" width="9" style="34"/>
    <col min="14610" max="14610" width="8.25" style="34" bestFit="1" customWidth="1"/>
    <col min="14611" max="14857" width="9" style="34"/>
    <col min="14858" max="14858" width="31.75" style="34" customWidth="1"/>
    <col min="14859" max="14859" width="18.75" style="34" customWidth="1"/>
    <col min="14860" max="14860" width="22.625" style="34" customWidth="1"/>
    <col min="14861" max="14861" width="18.75" style="34" customWidth="1"/>
    <col min="14862" max="14862" width="22.5" style="34" customWidth="1"/>
    <col min="14863" max="14863" width="2.5" style="34" customWidth="1"/>
    <col min="14864" max="14865" width="9" style="34"/>
    <col min="14866" max="14866" width="8.25" style="34" bestFit="1" customWidth="1"/>
    <col min="14867" max="15113" width="9" style="34"/>
    <col min="15114" max="15114" width="31.75" style="34" customWidth="1"/>
    <col min="15115" max="15115" width="18.75" style="34" customWidth="1"/>
    <col min="15116" max="15116" width="22.625" style="34" customWidth="1"/>
    <col min="15117" max="15117" width="18.75" style="34" customWidth="1"/>
    <col min="15118" max="15118" width="22.5" style="34" customWidth="1"/>
    <col min="15119" max="15119" width="2.5" style="34" customWidth="1"/>
    <col min="15120" max="15121" width="9" style="34"/>
    <col min="15122" max="15122" width="8.25" style="34" bestFit="1" customWidth="1"/>
    <col min="15123" max="15369" width="9" style="34"/>
    <col min="15370" max="15370" width="31.75" style="34" customWidth="1"/>
    <col min="15371" max="15371" width="18.75" style="34" customWidth="1"/>
    <col min="15372" max="15372" width="22.625" style="34" customWidth="1"/>
    <col min="15373" max="15373" width="18.75" style="34" customWidth="1"/>
    <col min="15374" max="15374" width="22.5" style="34" customWidth="1"/>
    <col min="15375" max="15375" width="2.5" style="34" customWidth="1"/>
    <col min="15376" max="15377" width="9" style="34"/>
    <col min="15378" max="15378" width="8.25" style="34" bestFit="1" customWidth="1"/>
    <col min="15379" max="15625" width="9" style="34"/>
    <col min="15626" max="15626" width="31.75" style="34" customWidth="1"/>
    <col min="15627" max="15627" width="18.75" style="34" customWidth="1"/>
    <col min="15628" max="15628" width="22.625" style="34" customWidth="1"/>
    <col min="15629" max="15629" width="18.75" style="34" customWidth="1"/>
    <col min="15630" max="15630" width="22.5" style="34" customWidth="1"/>
    <col min="15631" max="15631" width="2.5" style="34" customWidth="1"/>
    <col min="15632" max="15633" width="9" style="34"/>
    <col min="15634" max="15634" width="8.25" style="34" bestFit="1" customWidth="1"/>
    <col min="15635" max="15881" width="9" style="34"/>
    <col min="15882" max="15882" width="31.75" style="34" customWidth="1"/>
    <col min="15883" max="15883" width="18.75" style="34" customWidth="1"/>
    <col min="15884" max="15884" width="22.625" style="34" customWidth="1"/>
    <col min="15885" max="15885" width="18.75" style="34" customWidth="1"/>
    <col min="15886" max="15886" width="22.5" style="34" customWidth="1"/>
    <col min="15887" max="15887" width="2.5" style="34" customWidth="1"/>
    <col min="15888" max="15889" width="9" style="34"/>
    <col min="15890" max="15890" width="8.25" style="34" bestFit="1" customWidth="1"/>
    <col min="15891" max="16137" width="9" style="34"/>
    <col min="16138" max="16138" width="31.75" style="34" customWidth="1"/>
    <col min="16139" max="16139" width="18.75" style="34" customWidth="1"/>
    <col min="16140" max="16140" width="22.625" style="34" customWidth="1"/>
    <col min="16141" max="16141" width="18.75" style="34" customWidth="1"/>
    <col min="16142" max="16142" width="22.5" style="34" customWidth="1"/>
    <col min="16143" max="16143" width="2.5" style="34" customWidth="1"/>
    <col min="16144" max="16145" width="9" style="34"/>
    <col min="16146" max="16146" width="8.25" style="34" bestFit="1" customWidth="1"/>
    <col min="16147" max="16384" width="9" style="34"/>
  </cols>
  <sheetData>
    <row r="1" spans="1:32" s="31" customFormat="1" ht="15">
      <c r="A1" s="30"/>
      <c r="B1" s="218"/>
      <c r="C1" s="218"/>
      <c r="D1" s="218"/>
      <c r="E1" s="143"/>
      <c r="F1" s="143"/>
      <c r="G1" s="143"/>
      <c r="H1" s="143"/>
      <c r="K1" s="162"/>
      <c r="L1" s="166"/>
      <c r="M1" s="166"/>
      <c r="N1" s="166"/>
      <c r="O1" s="166"/>
      <c r="P1" s="162"/>
      <c r="Q1" s="138"/>
    </row>
    <row r="2" spans="1:32" s="26" customFormat="1" ht="15.75" customHeight="1">
      <c r="A2" s="133"/>
      <c r="B2" s="134" t="str">
        <f>Project!B2</f>
        <v>Input</v>
      </c>
      <c r="C2" s="220" t="s">
        <v>199</v>
      </c>
      <c r="D2" s="221"/>
      <c r="E2" s="221"/>
      <c r="F2" s="221"/>
      <c r="G2" s="221"/>
      <c r="H2" s="221"/>
      <c r="I2" s="221"/>
      <c r="J2" s="221"/>
      <c r="K2" s="207" t="s">
        <v>200</v>
      </c>
      <c r="L2" s="167"/>
      <c r="M2" s="167"/>
      <c r="N2" s="167"/>
      <c r="O2" s="167"/>
      <c r="P2" s="207" t="s">
        <v>200</v>
      </c>
      <c r="Q2" s="108" t="str">
        <f>Project_Name</f>
        <v>Carbon Free Boston</v>
      </c>
      <c r="R2" s="133"/>
      <c r="S2" s="133"/>
      <c r="T2" s="133"/>
      <c r="U2" s="133"/>
      <c r="V2" s="133"/>
      <c r="W2" s="133"/>
      <c r="X2" s="133"/>
      <c r="Y2" s="133"/>
      <c r="Z2" s="133"/>
      <c r="AA2" s="133"/>
      <c r="AB2" s="133"/>
      <c r="AC2" s="133"/>
      <c r="AD2" s="133"/>
      <c r="AE2" s="133"/>
      <c r="AF2" s="133"/>
    </row>
    <row r="3" spans="1:32" s="26" customFormat="1" ht="15.75">
      <c r="A3" s="133"/>
      <c r="B3" s="131" t="str">
        <f>Project!B3</f>
        <v>Calculation</v>
      </c>
      <c r="C3" s="220"/>
      <c r="D3" s="221"/>
      <c r="E3" s="221"/>
      <c r="F3" s="221"/>
      <c r="G3" s="221"/>
      <c r="H3" s="221"/>
      <c r="I3" s="221"/>
      <c r="J3" s="221"/>
      <c r="K3" s="207"/>
      <c r="L3" s="167"/>
      <c r="M3" s="167"/>
      <c r="N3" s="167"/>
      <c r="O3" s="167"/>
      <c r="P3" s="207"/>
      <c r="Q3" s="132" t="str">
        <f>Project_Number</f>
        <v>259104-00</v>
      </c>
      <c r="R3" s="133"/>
      <c r="S3" s="133"/>
      <c r="T3" s="133"/>
      <c r="U3" s="133"/>
      <c r="V3" s="133"/>
      <c r="W3" s="133"/>
      <c r="X3" s="133"/>
      <c r="Y3" s="133"/>
      <c r="Z3" s="133"/>
      <c r="AA3" s="133"/>
      <c r="AB3" s="133"/>
      <c r="AC3" s="133"/>
      <c r="AD3" s="133"/>
      <c r="AE3" s="133"/>
      <c r="AF3" s="133"/>
    </row>
    <row r="4" spans="1:32" s="27" customFormat="1">
      <c r="A4" s="132"/>
      <c r="B4" s="125" t="str">
        <f>Project!B4</f>
        <v>Notes</v>
      </c>
      <c r="C4" s="220"/>
      <c r="D4" s="221"/>
      <c r="E4" s="221"/>
      <c r="F4" s="221"/>
      <c r="G4" s="221"/>
      <c r="H4" s="221"/>
      <c r="I4" s="221"/>
      <c r="J4" s="221"/>
      <c r="K4" s="207"/>
      <c r="L4" s="167"/>
      <c r="M4" s="167"/>
      <c r="N4" s="167"/>
      <c r="O4" s="167"/>
      <c r="P4" s="207"/>
      <c r="Q4" s="132"/>
      <c r="R4" s="132"/>
      <c r="S4" s="132"/>
      <c r="T4" s="132"/>
      <c r="U4" s="132"/>
      <c r="V4" s="132"/>
      <c r="W4" s="132"/>
      <c r="X4" s="132"/>
      <c r="Y4" s="132"/>
      <c r="Z4" s="132"/>
      <c r="AA4" s="132"/>
      <c r="AB4" s="132"/>
      <c r="AC4" s="132"/>
      <c r="AD4" s="132"/>
      <c r="AE4" s="132"/>
      <c r="AF4" s="132"/>
    </row>
    <row r="5" spans="1:32" s="31" customFormat="1" ht="15">
      <c r="A5" s="30"/>
      <c r="B5" s="138"/>
      <c r="C5" s="138"/>
      <c r="D5" s="138"/>
      <c r="E5" s="143"/>
      <c r="F5" s="143"/>
      <c r="G5" s="143"/>
      <c r="H5" s="143"/>
      <c r="K5" s="162"/>
      <c r="L5" s="166" t="s">
        <v>534</v>
      </c>
      <c r="M5" s="166" t="s">
        <v>535</v>
      </c>
      <c r="N5" s="166" t="s">
        <v>536</v>
      </c>
      <c r="O5" s="166" t="s">
        <v>537</v>
      </c>
      <c r="P5" s="162"/>
      <c r="Q5" s="138"/>
    </row>
    <row r="6" spans="1:32" ht="18.75">
      <c r="B6" s="66"/>
      <c r="C6" s="219" t="s">
        <v>446</v>
      </c>
      <c r="D6" s="219"/>
      <c r="E6" s="212" t="s">
        <v>447</v>
      </c>
      <c r="F6" s="213"/>
      <c r="G6" s="212" t="s">
        <v>448</v>
      </c>
      <c r="H6" s="213"/>
      <c r="I6" s="219" t="s">
        <v>449</v>
      </c>
      <c r="J6" s="219"/>
      <c r="K6" s="67" t="s">
        <v>201</v>
      </c>
      <c r="L6" s="67"/>
      <c r="M6" s="67"/>
      <c r="N6" s="67"/>
      <c r="O6" s="67"/>
      <c r="P6" s="67" t="s">
        <v>519</v>
      </c>
      <c r="Q6" s="40"/>
      <c r="R6" s="35"/>
      <c r="S6" s="35"/>
      <c r="T6" s="35"/>
      <c r="U6" s="35"/>
      <c r="V6" s="36"/>
      <c r="W6" s="37"/>
      <c r="X6" s="36"/>
      <c r="Y6" s="36"/>
      <c r="Z6" s="36"/>
      <c r="AA6" s="36"/>
      <c r="AB6" s="36"/>
      <c r="AC6" s="36"/>
      <c r="AD6" s="38"/>
      <c r="AE6" s="35"/>
      <c r="AF6" s="33"/>
    </row>
    <row r="7" spans="1:32" ht="18.75">
      <c r="B7" s="128" t="s">
        <v>202</v>
      </c>
      <c r="C7" s="129"/>
      <c r="D7" s="129"/>
      <c r="E7" s="129"/>
      <c r="F7" s="129"/>
      <c r="G7" s="129"/>
      <c r="H7" s="129"/>
      <c r="I7" s="211"/>
      <c r="J7" s="211"/>
      <c r="K7" s="64"/>
      <c r="L7" s="64"/>
      <c r="M7" s="64"/>
      <c r="N7" s="64"/>
      <c r="O7" s="64"/>
      <c r="P7" s="64"/>
      <c r="Q7" s="40"/>
      <c r="R7" s="41"/>
      <c r="S7" s="41"/>
      <c r="T7" s="41"/>
      <c r="U7" s="41"/>
      <c r="V7" s="42"/>
      <c r="W7" s="43"/>
      <c r="X7" s="42"/>
      <c r="Y7" s="42"/>
      <c r="Z7" s="42"/>
      <c r="AA7" s="42"/>
      <c r="AB7" s="42"/>
      <c r="AC7" s="42"/>
      <c r="AD7" s="38"/>
      <c r="AE7" s="35"/>
      <c r="AF7" s="33"/>
    </row>
    <row r="8" spans="1:32">
      <c r="B8" s="90"/>
      <c r="C8" s="91" t="s">
        <v>203</v>
      </c>
      <c r="D8" s="91" t="s">
        <v>204</v>
      </c>
      <c r="E8" s="91" t="s">
        <v>203</v>
      </c>
      <c r="F8" s="91" t="s">
        <v>204</v>
      </c>
      <c r="G8" s="91" t="s">
        <v>203</v>
      </c>
      <c r="H8" s="91" t="s">
        <v>204</v>
      </c>
      <c r="I8" s="91" t="s">
        <v>203</v>
      </c>
      <c r="J8" s="91" t="s">
        <v>204</v>
      </c>
      <c r="K8" s="161"/>
      <c r="L8" s="165"/>
      <c r="M8" s="165"/>
      <c r="N8" s="165"/>
      <c r="O8" s="165"/>
      <c r="P8" s="161"/>
      <c r="Q8" s="40"/>
      <c r="R8" s="41"/>
      <c r="S8" s="41"/>
      <c r="T8" s="41"/>
      <c r="U8" s="41"/>
      <c r="V8" s="42"/>
      <c r="W8" s="43"/>
      <c r="X8" s="42"/>
      <c r="Y8" s="42"/>
      <c r="Z8" s="42"/>
      <c r="AA8" s="42"/>
      <c r="AB8" s="42"/>
      <c r="AC8" s="42"/>
      <c r="AD8" s="38"/>
      <c r="AE8" s="35"/>
      <c r="AF8" s="33"/>
    </row>
    <row r="9" spans="1:32" ht="18.75" customHeight="1">
      <c r="B9" s="116" t="s">
        <v>450</v>
      </c>
      <c r="C9" s="92"/>
      <c r="D9" s="93"/>
      <c r="E9" s="92"/>
      <c r="F9" s="93"/>
      <c r="G9" s="92"/>
      <c r="H9" s="93"/>
      <c r="I9" s="92"/>
      <c r="J9" s="93"/>
      <c r="K9" s="161"/>
      <c r="L9" s="165" t="s">
        <v>538</v>
      </c>
      <c r="M9" s="165" t="s">
        <v>539</v>
      </c>
      <c r="N9" s="165" t="s">
        <v>540</v>
      </c>
      <c r="O9" s="165" t="s">
        <v>541</v>
      </c>
      <c r="P9" s="161"/>
      <c r="Q9" s="40"/>
      <c r="R9" s="41"/>
      <c r="S9" s="41"/>
      <c r="T9" s="41"/>
      <c r="U9" s="41"/>
      <c r="V9" s="42"/>
      <c r="W9" s="43"/>
      <c r="X9" s="42"/>
      <c r="Y9" s="42"/>
      <c r="Z9" s="42"/>
      <c r="AA9" s="42"/>
      <c r="AB9" s="42"/>
      <c r="AC9" s="42"/>
      <c r="AD9" s="38"/>
      <c r="AE9" s="35"/>
      <c r="AF9" s="33"/>
    </row>
    <row r="10" spans="1:32" ht="38.25">
      <c r="B10" s="94" t="s">
        <v>609</v>
      </c>
      <c r="C10" s="171">
        <f>(0.270942449488384+0.03+0.125)*5.6783</f>
        <v>2.4186290109298909</v>
      </c>
      <c r="D10" s="95" t="str">
        <f>Opaque_Construction</f>
        <v>hr-ft²-F/Btu (R-Value)</v>
      </c>
      <c r="E10" s="94">
        <v>6.41</v>
      </c>
      <c r="F10" s="95" t="str">
        <f>Opaque_Construction</f>
        <v>hr-ft²-F/Btu (R-Value)</v>
      </c>
      <c r="G10" s="94">
        <v>10</v>
      </c>
      <c r="H10" s="95" t="str">
        <f>Opaque_Construction</f>
        <v>hr-ft²-F/Btu (R-Value)</v>
      </c>
      <c r="I10" s="147">
        <v>8.14</v>
      </c>
      <c r="J10" s="94" t="str">
        <f>Opaque_Construction</f>
        <v>hr-ft²-F/Btu (R-Value)</v>
      </c>
      <c r="K10" s="141" t="s">
        <v>533</v>
      </c>
      <c r="L10" s="165"/>
      <c r="M10" s="165"/>
      <c r="N10" s="165"/>
      <c r="O10" s="165"/>
      <c r="P10" s="161" t="s">
        <v>595</v>
      </c>
      <c r="Q10" s="40"/>
      <c r="R10" s="133"/>
      <c r="S10" s="133"/>
      <c r="T10" s="133"/>
      <c r="U10" s="41"/>
      <c r="V10" s="42"/>
      <c r="W10" s="43"/>
      <c r="X10" s="42"/>
      <c r="Y10" s="42"/>
      <c r="Z10" s="42"/>
      <c r="AA10" s="42"/>
      <c r="AB10" s="42"/>
      <c r="AC10" s="42"/>
      <c r="AD10" s="38"/>
      <c r="AE10" s="35"/>
      <c r="AF10" s="33"/>
    </row>
    <row r="11" spans="1:32" ht="15.75">
      <c r="B11" s="94" t="s">
        <v>610</v>
      </c>
      <c r="C11" s="171">
        <f>(0.270942449488384+0.03+0.125)*5.6783</f>
        <v>2.4186290109298909</v>
      </c>
      <c r="D11" s="95" t="str">
        <f>Opaque_Construction</f>
        <v>hr-ft²-F/Btu (R-Value)</v>
      </c>
      <c r="E11" s="94">
        <v>6.41</v>
      </c>
      <c r="F11" s="95" t="str">
        <f>Opaque_Construction</f>
        <v>hr-ft²-F/Btu (R-Value)</v>
      </c>
      <c r="G11" s="94">
        <v>10</v>
      </c>
      <c r="H11" s="95" t="str">
        <f>Opaque_Construction</f>
        <v>hr-ft²-F/Btu (R-Value)</v>
      </c>
      <c r="I11" s="147">
        <v>11.11</v>
      </c>
      <c r="J11" s="94" t="str">
        <f>Opaque_Construction</f>
        <v>hr-ft²-F/Btu (R-Value)</v>
      </c>
      <c r="K11" s="141"/>
      <c r="L11" s="169"/>
      <c r="M11" s="169"/>
      <c r="N11" s="169"/>
      <c r="O11" s="169"/>
      <c r="P11" s="169"/>
      <c r="Q11" s="40"/>
      <c r="R11" s="133"/>
      <c r="S11" s="133"/>
      <c r="T11" s="133"/>
      <c r="U11" s="41"/>
      <c r="V11" s="42"/>
      <c r="W11" s="43"/>
      <c r="X11" s="42"/>
      <c r="Y11" s="42"/>
      <c r="Z11" s="42"/>
      <c r="AA11" s="42"/>
      <c r="AB11" s="42"/>
      <c r="AC11" s="42"/>
      <c r="AD11" s="38"/>
      <c r="AE11" s="35"/>
      <c r="AF11" s="33"/>
    </row>
    <row r="12" spans="1:32" ht="114.75">
      <c r="B12" s="117" t="s">
        <v>451</v>
      </c>
      <c r="C12" s="147">
        <v>2.46</v>
      </c>
      <c r="D12" s="94" t="str">
        <f>Opaque_Construction</f>
        <v>hr-ft²-F/Btu (R-Value)</v>
      </c>
      <c r="E12" s="147">
        <v>14.2</v>
      </c>
      <c r="F12" s="94" t="str">
        <f>Opaque_Construction</f>
        <v>hr-ft²-F/Btu (R-Value)</v>
      </c>
      <c r="G12" s="147">
        <v>19.18</v>
      </c>
      <c r="H12" s="94" t="str">
        <f>Opaque_Construction</f>
        <v>hr-ft²-F/Btu (R-Value)</v>
      </c>
      <c r="I12" s="147">
        <v>16.18</v>
      </c>
      <c r="J12" s="94" t="str">
        <f>Opaque_Construction</f>
        <v>hr-ft²-F/Btu (R-Value)</v>
      </c>
      <c r="K12" s="141" t="s">
        <v>532</v>
      </c>
      <c r="L12" s="165" t="s">
        <v>542</v>
      </c>
      <c r="M12" s="165" t="s">
        <v>543</v>
      </c>
      <c r="N12" s="165" t="s">
        <v>544</v>
      </c>
      <c r="O12" s="165" t="s">
        <v>545</v>
      </c>
      <c r="P12" s="168" t="s">
        <v>595</v>
      </c>
      <c r="Q12" s="50"/>
      <c r="R12" s="133"/>
      <c r="S12" s="133"/>
      <c r="T12" s="133"/>
      <c r="U12" s="133"/>
      <c r="V12" s="51"/>
      <c r="W12" s="52"/>
      <c r="X12" s="51"/>
      <c r="Y12" s="51"/>
      <c r="Z12" s="51"/>
      <c r="AA12" s="51"/>
      <c r="AB12" s="51"/>
      <c r="AC12" s="51"/>
      <c r="AD12" s="53"/>
      <c r="AE12" s="49"/>
      <c r="AF12" s="33"/>
    </row>
    <row r="13" spans="1:32" ht="25.5">
      <c r="B13" s="118" t="s">
        <v>452</v>
      </c>
      <c r="C13" s="147">
        <v>3.05</v>
      </c>
      <c r="D13" s="94" t="str">
        <f>Slab_on_Grade_Constructions</f>
        <v>hr-ft²-F/Btu (R-Value)</v>
      </c>
      <c r="E13" s="147">
        <v>3.05</v>
      </c>
      <c r="F13" s="94" t="str">
        <f>Slab_on_Grade_Constructions</f>
        <v>hr-ft²-F/Btu (R-Value)</v>
      </c>
      <c r="G13" s="147">
        <v>3.05</v>
      </c>
      <c r="H13" s="94" t="str">
        <f>Slab_on_Grade_Constructions</f>
        <v>hr-ft²-F/Btu (R-Value)</v>
      </c>
      <c r="I13" s="147">
        <v>3.05</v>
      </c>
      <c r="J13" s="94" t="str">
        <f>Slab_on_Grade_Constructions</f>
        <v>hr-ft²-F/Btu (R-Value)</v>
      </c>
      <c r="K13" s="141" t="s">
        <v>523</v>
      </c>
      <c r="L13" s="165"/>
      <c r="M13" s="165"/>
      <c r="N13" s="165"/>
      <c r="O13" s="165"/>
      <c r="P13" s="161"/>
      <c r="Q13" s="55"/>
      <c r="R13" s="133"/>
      <c r="S13" s="133"/>
      <c r="T13" s="133"/>
      <c r="U13" s="133"/>
      <c r="V13" s="51"/>
      <c r="W13" s="54"/>
      <c r="X13" s="51"/>
      <c r="Y13" s="54"/>
      <c r="Z13" s="56"/>
      <c r="AA13" s="54"/>
      <c r="AB13" s="56"/>
      <c r="AC13" s="54"/>
      <c r="AD13" s="48"/>
      <c r="AE13" s="49"/>
      <c r="AF13" s="33"/>
    </row>
    <row r="14" spans="1:32" ht="25.5">
      <c r="B14" s="118" t="s">
        <v>454</v>
      </c>
      <c r="C14" s="147">
        <v>1.74</v>
      </c>
      <c r="D14" s="94" t="str">
        <f>Opaque_Construction</f>
        <v>hr-ft²-F/Btu (R-Value)</v>
      </c>
      <c r="E14" s="147">
        <v>1.74</v>
      </c>
      <c r="F14" s="94" t="str">
        <f>Opaque_Construction</f>
        <v>hr-ft²-F/Btu (R-Value)</v>
      </c>
      <c r="G14" s="147">
        <v>11.73</v>
      </c>
      <c r="H14" s="94" t="str">
        <f>Opaque_Construction</f>
        <v>hr-ft²-F/Btu (R-Value)</v>
      </c>
      <c r="I14" s="147">
        <v>1.74</v>
      </c>
      <c r="J14" s="94" t="str">
        <f>Opaque_Construction</f>
        <v>hr-ft²-F/Btu (R-Value)</v>
      </c>
      <c r="K14" s="141" t="s">
        <v>523</v>
      </c>
      <c r="L14" s="165"/>
      <c r="M14" s="165"/>
      <c r="N14" s="165"/>
      <c r="O14" s="165"/>
      <c r="P14" s="161"/>
      <c r="Q14" s="55"/>
      <c r="R14" s="133"/>
      <c r="S14" s="133"/>
      <c r="T14" s="133"/>
      <c r="U14" s="133"/>
      <c r="V14" s="51"/>
      <c r="W14" s="54"/>
      <c r="X14" s="51"/>
      <c r="Y14" s="54"/>
      <c r="Z14" s="56"/>
      <c r="AA14" s="54"/>
      <c r="AB14" s="56"/>
      <c r="AC14" s="54"/>
      <c r="AD14" s="48"/>
      <c r="AE14" s="49"/>
      <c r="AF14" s="33"/>
    </row>
    <row r="15" spans="1:32" ht="38.25">
      <c r="B15" s="116" t="s">
        <v>205</v>
      </c>
      <c r="C15" s="147">
        <v>27</v>
      </c>
      <c r="D15" s="96" t="s">
        <v>206</v>
      </c>
      <c r="E15" s="147">
        <v>27</v>
      </c>
      <c r="F15" s="96" t="s">
        <v>206</v>
      </c>
      <c r="G15" s="147">
        <v>27</v>
      </c>
      <c r="H15" s="96" t="s">
        <v>206</v>
      </c>
      <c r="I15" s="147">
        <v>27</v>
      </c>
      <c r="J15" s="96" t="s">
        <v>206</v>
      </c>
      <c r="K15" s="141" t="s">
        <v>523</v>
      </c>
      <c r="L15" s="165" t="s">
        <v>546</v>
      </c>
      <c r="M15" s="165" t="s">
        <v>547</v>
      </c>
      <c r="N15" s="165" t="s">
        <v>548</v>
      </c>
      <c r="O15" s="165" t="s">
        <v>549</v>
      </c>
      <c r="P15" s="161" t="s">
        <v>527</v>
      </c>
      <c r="Q15" s="45"/>
      <c r="R15" s="133"/>
      <c r="S15" s="133"/>
      <c r="T15" s="133"/>
      <c r="U15" s="133"/>
      <c r="V15" s="36"/>
      <c r="W15" s="47"/>
      <c r="X15" s="36"/>
      <c r="Y15" s="46"/>
      <c r="Z15" s="36"/>
      <c r="AA15" s="36"/>
      <c r="AB15" s="36"/>
      <c r="AC15" s="46"/>
      <c r="AD15" s="48"/>
      <c r="AE15" s="35"/>
      <c r="AF15" s="33"/>
    </row>
    <row r="16" spans="1:32" ht="102">
      <c r="B16" s="116" t="s">
        <v>453</v>
      </c>
      <c r="C16" s="92"/>
      <c r="D16" s="93"/>
      <c r="E16" s="152"/>
      <c r="F16" s="93"/>
      <c r="G16" s="92"/>
      <c r="H16" s="93"/>
      <c r="I16" s="92"/>
      <c r="J16" s="93"/>
      <c r="K16" s="161"/>
      <c r="L16" s="165" t="s">
        <v>550</v>
      </c>
      <c r="M16" s="165" t="s">
        <v>551</v>
      </c>
      <c r="N16" s="165" t="s">
        <v>552</v>
      </c>
      <c r="O16" s="165" t="s">
        <v>553</v>
      </c>
      <c r="P16" s="161"/>
      <c r="Q16" s="55"/>
      <c r="R16" s="133"/>
      <c r="S16" s="133"/>
      <c r="T16" s="133"/>
      <c r="U16" s="133"/>
      <c r="V16" s="36"/>
      <c r="W16" s="47"/>
      <c r="X16" s="36"/>
      <c r="Y16" s="46"/>
      <c r="Z16" s="36"/>
      <c r="AA16" s="36"/>
      <c r="AB16" s="36"/>
      <c r="AC16" s="46"/>
      <c r="AD16" s="48"/>
      <c r="AE16" s="35"/>
      <c r="AF16" s="33"/>
    </row>
    <row r="17" spans="2:32" ht="63.75" customHeight="1">
      <c r="B17" s="94" t="s">
        <v>468</v>
      </c>
      <c r="C17" s="147">
        <v>1.2</v>
      </c>
      <c r="D17" s="94" t="str">
        <f>Glazing_Conduction</f>
        <v>Btu/hr-ft²-F (U-Value)</v>
      </c>
      <c r="E17" s="147">
        <v>0.62</v>
      </c>
      <c r="F17" s="94" t="str">
        <f>Glazing_Conduction</f>
        <v>Btu/hr-ft²-F (U-Value)</v>
      </c>
      <c r="G17" s="147">
        <v>0.59</v>
      </c>
      <c r="H17" s="94" t="str">
        <f>Glazing_Conduction</f>
        <v>Btu/hr-ft²-F (U-Value)</v>
      </c>
      <c r="I17" s="147">
        <v>0.56999999999999995</v>
      </c>
      <c r="J17" s="94" t="str">
        <f>Glazing_Conduction</f>
        <v>Btu/hr-ft²-F (U-Value)</v>
      </c>
      <c r="K17" s="214" t="s">
        <v>528</v>
      </c>
      <c r="L17" s="165"/>
      <c r="M17" s="165"/>
      <c r="N17" s="165"/>
      <c r="O17" s="165"/>
      <c r="P17" s="161" t="s">
        <v>596</v>
      </c>
      <c r="Q17" s="55"/>
      <c r="R17" s="133"/>
      <c r="S17" s="133"/>
      <c r="T17" s="133"/>
      <c r="U17" s="133"/>
      <c r="V17" s="36"/>
      <c r="W17" s="47"/>
      <c r="X17" s="36"/>
      <c r="Y17" s="46"/>
      <c r="Z17" s="36"/>
      <c r="AA17" s="36"/>
      <c r="AB17" s="36"/>
      <c r="AC17" s="46"/>
      <c r="AD17" s="48"/>
      <c r="AE17" s="35"/>
      <c r="AF17" s="33"/>
    </row>
    <row r="18" spans="2:32" ht="15.75">
      <c r="B18" s="94" t="s">
        <v>469</v>
      </c>
      <c r="C18" s="147">
        <v>1.2</v>
      </c>
      <c r="D18" s="94" t="str">
        <f>Glazing_Conduction</f>
        <v>Btu/hr-ft²-F (U-Value)</v>
      </c>
      <c r="E18" s="147">
        <v>0.62</v>
      </c>
      <c r="F18" s="94" t="str">
        <f>Glazing_Conduction</f>
        <v>Btu/hr-ft²-F (U-Value)</v>
      </c>
      <c r="G18" s="147">
        <v>0.59</v>
      </c>
      <c r="H18" s="94" t="str">
        <f>Glazing_Conduction</f>
        <v>Btu/hr-ft²-F (U-Value)</v>
      </c>
      <c r="I18" s="147">
        <v>0.56999999999999995</v>
      </c>
      <c r="J18" s="94" t="str">
        <f>Glazing_Conduction</f>
        <v>Btu/hr-ft²-F (U-Value)</v>
      </c>
      <c r="K18" s="215"/>
      <c r="L18" s="165"/>
      <c r="M18" s="165"/>
      <c r="N18" s="165"/>
      <c r="O18" s="165"/>
      <c r="P18" s="161"/>
      <c r="Q18" s="55"/>
      <c r="R18" s="133"/>
      <c r="S18" s="133"/>
      <c r="T18" s="133"/>
      <c r="U18" s="133"/>
      <c r="V18" s="36"/>
      <c r="W18" s="47"/>
      <c r="X18" s="36"/>
      <c r="Y18" s="46"/>
      <c r="Z18" s="36"/>
      <c r="AA18" s="36"/>
      <c r="AB18" s="36"/>
      <c r="AC18" s="46"/>
      <c r="AD18" s="48"/>
      <c r="AE18" s="35"/>
      <c r="AF18" s="33"/>
    </row>
    <row r="19" spans="2:32" ht="15.75">
      <c r="B19" s="116" t="s">
        <v>207</v>
      </c>
      <c r="C19" s="92"/>
      <c r="D19" s="93"/>
      <c r="E19" s="152"/>
      <c r="F19" s="93"/>
      <c r="G19" s="152"/>
      <c r="H19" s="93"/>
      <c r="I19" s="92"/>
      <c r="J19" s="93"/>
      <c r="K19" s="161"/>
      <c r="L19" s="165"/>
      <c r="M19" s="165"/>
      <c r="N19" s="165"/>
      <c r="O19" s="165"/>
      <c r="P19" s="161"/>
      <c r="Q19" s="45"/>
      <c r="R19" s="133"/>
      <c r="S19" s="133"/>
      <c r="T19" s="133"/>
      <c r="U19" s="46"/>
      <c r="V19" s="36"/>
      <c r="W19" s="47"/>
      <c r="X19" s="36"/>
      <c r="Y19" s="46"/>
      <c r="Z19" s="36"/>
      <c r="AA19" s="36"/>
      <c r="AB19" s="36"/>
      <c r="AC19" s="46"/>
      <c r="AD19" s="48"/>
      <c r="AE19" s="35"/>
      <c r="AF19" s="33"/>
    </row>
    <row r="20" spans="2:32" ht="26.25" customHeight="1">
      <c r="B20" s="94" t="str">
        <f>B17</f>
        <v>Hotel Room Windows</v>
      </c>
      <c r="C20" s="147">
        <v>0.8</v>
      </c>
      <c r="D20" s="96" t="str">
        <f>Glazing_Solar_Heat_Gain</f>
        <v>SHGC</v>
      </c>
      <c r="E20" s="147">
        <v>0.41</v>
      </c>
      <c r="F20" s="96" t="str">
        <f>Glazing_Solar_Heat_Gain</f>
        <v>SHGC</v>
      </c>
      <c r="G20" s="147">
        <v>0.39</v>
      </c>
      <c r="H20" s="96" t="str">
        <f>Glazing_Solar_Heat_Gain</f>
        <v>SHGC</v>
      </c>
      <c r="I20" s="147">
        <v>0.39</v>
      </c>
      <c r="J20" s="96" t="str">
        <f>Glazing_Solar_Heat_Gain</f>
        <v>SHGC</v>
      </c>
      <c r="K20" s="214" t="s">
        <v>529</v>
      </c>
      <c r="L20" s="165"/>
      <c r="M20" s="165"/>
      <c r="N20" s="165"/>
      <c r="O20" s="165"/>
      <c r="P20" s="168" t="s">
        <v>596</v>
      </c>
      <c r="Q20" s="45"/>
      <c r="R20" s="133"/>
      <c r="S20" s="133"/>
      <c r="T20" s="133"/>
      <c r="U20" s="46"/>
      <c r="V20" s="36"/>
      <c r="W20" s="47"/>
      <c r="X20" s="36"/>
      <c r="Y20" s="46"/>
      <c r="Z20" s="36"/>
      <c r="AA20" s="36"/>
      <c r="AB20" s="36"/>
      <c r="AC20" s="46"/>
      <c r="AD20" s="48"/>
      <c r="AE20" s="35"/>
      <c r="AF20" s="33"/>
    </row>
    <row r="21" spans="2:32" ht="26.25" customHeight="1">
      <c r="B21" s="94" t="str">
        <f>B18</f>
        <v>Lobby/Restaurant/Common Area Windows</v>
      </c>
      <c r="C21" s="147">
        <v>0.8</v>
      </c>
      <c r="D21" s="96" t="str">
        <f>Glazing_Solar_Heat_Gain</f>
        <v>SHGC</v>
      </c>
      <c r="E21" s="147">
        <v>0.41</v>
      </c>
      <c r="F21" s="96" t="str">
        <f>Glazing_Solar_Heat_Gain</f>
        <v>SHGC</v>
      </c>
      <c r="G21" s="147">
        <v>0.39</v>
      </c>
      <c r="H21" s="96" t="str">
        <f>Glazing_Solar_Heat_Gain</f>
        <v>SHGC</v>
      </c>
      <c r="I21" s="147">
        <v>0.39</v>
      </c>
      <c r="J21" s="96" t="str">
        <f>Glazing_Solar_Heat_Gain</f>
        <v>SHGC</v>
      </c>
      <c r="K21" s="215"/>
      <c r="L21" s="165"/>
      <c r="M21" s="165"/>
      <c r="N21" s="165"/>
      <c r="O21" s="165"/>
      <c r="P21" s="161"/>
      <c r="Q21" s="45"/>
      <c r="R21" s="133"/>
      <c r="S21" s="133"/>
      <c r="T21" s="133"/>
      <c r="U21" s="46"/>
      <c r="V21" s="36"/>
      <c r="W21" s="47"/>
      <c r="X21" s="36"/>
      <c r="Y21" s="46"/>
      <c r="Z21" s="36"/>
      <c r="AA21" s="36"/>
      <c r="AB21" s="36"/>
      <c r="AC21" s="46"/>
      <c r="AD21" s="48"/>
      <c r="AE21" s="35"/>
      <c r="AF21" s="33"/>
    </row>
    <row r="22" spans="2:32">
      <c r="B22" s="119" t="s">
        <v>208</v>
      </c>
      <c r="C22" s="92"/>
      <c r="D22" s="93"/>
      <c r="E22" s="152"/>
      <c r="F22" s="93"/>
      <c r="G22" s="152"/>
      <c r="H22" s="93"/>
      <c r="I22" s="92"/>
      <c r="J22" s="93"/>
      <c r="K22" s="161"/>
      <c r="L22" s="165"/>
      <c r="M22" s="165"/>
      <c r="N22" s="165"/>
      <c r="O22" s="165"/>
      <c r="P22" s="161"/>
      <c r="Q22" s="45"/>
      <c r="R22" s="36"/>
      <c r="S22" s="46"/>
      <c r="T22" s="36"/>
      <c r="U22" s="46"/>
      <c r="V22" s="36"/>
      <c r="W22" s="47"/>
      <c r="X22" s="36"/>
      <c r="Y22" s="46"/>
      <c r="Z22" s="36"/>
      <c r="AA22" s="36"/>
      <c r="AB22" s="36"/>
      <c r="AC22" s="46"/>
      <c r="AD22" s="48"/>
      <c r="AE22" s="35"/>
      <c r="AF22" s="33"/>
    </row>
    <row r="23" spans="2:32" ht="25.5" customHeight="1">
      <c r="B23" s="94" t="str">
        <f>B17</f>
        <v>Hotel Room Windows</v>
      </c>
      <c r="C23" s="153">
        <v>0.7</v>
      </c>
      <c r="D23" s="96" t="s">
        <v>206</v>
      </c>
      <c r="E23" s="153">
        <v>0.32</v>
      </c>
      <c r="F23" s="96" t="s">
        <v>206</v>
      </c>
      <c r="G23" s="153">
        <v>0.31</v>
      </c>
      <c r="H23" s="96" t="s">
        <v>206</v>
      </c>
      <c r="I23" s="153">
        <v>0.31</v>
      </c>
      <c r="J23" s="96" t="s">
        <v>206</v>
      </c>
      <c r="K23" s="214" t="s">
        <v>530</v>
      </c>
      <c r="L23" s="165"/>
      <c r="M23" s="165"/>
      <c r="N23" s="165"/>
      <c r="O23" s="165"/>
      <c r="P23" s="161"/>
      <c r="Q23" s="45"/>
      <c r="R23" s="36"/>
      <c r="S23" s="46"/>
      <c r="T23" s="36"/>
      <c r="U23" s="46"/>
      <c r="V23" s="36"/>
      <c r="W23" s="47"/>
      <c r="X23" s="36"/>
      <c r="Y23" s="46"/>
      <c r="Z23" s="36"/>
      <c r="AA23" s="36"/>
      <c r="AB23" s="36"/>
      <c r="AC23" s="46"/>
      <c r="AD23" s="48"/>
      <c r="AE23" s="35"/>
      <c r="AF23" s="33"/>
    </row>
    <row r="24" spans="2:32" ht="25.5" customHeight="1">
      <c r="B24" s="94" t="str">
        <f>B18</f>
        <v>Lobby/Restaurant/Common Area Windows</v>
      </c>
      <c r="C24" s="153">
        <v>0.7</v>
      </c>
      <c r="D24" s="96" t="s">
        <v>206</v>
      </c>
      <c r="E24" s="153">
        <v>0.32</v>
      </c>
      <c r="F24" s="96" t="s">
        <v>206</v>
      </c>
      <c r="G24" s="153">
        <v>0.31</v>
      </c>
      <c r="H24" s="96" t="s">
        <v>206</v>
      </c>
      <c r="I24" s="153">
        <v>0.31</v>
      </c>
      <c r="J24" s="96" t="s">
        <v>206</v>
      </c>
      <c r="K24" s="215"/>
      <c r="L24" s="165"/>
      <c r="M24" s="165"/>
      <c r="N24" s="165"/>
      <c r="O24" s="165"/>
      <c r="P24" s="161"/>
      <c r="Q24" s="45"/>
      <c r="R24" s="36"/>
      <c r="S24" s="46"/>
      <c r="T24" s="36"/>
      <c r="U24" s="46"/>
      <c r="V24" s="36"/>
      <c r="W24" s="47"/>
      <c r="X24" s="36"/>
      <c r="Y24" s="46"/>
      <c r="Z24" s="36"/>
      <c r="AA24" s="36"/>
      <c r="AB24" s="36"/>
      <c r="AC24" s="46"/>
      <c r="AD24" s="48"/>
      <c r="AE24" s="35"/>
      <c r="AF24" s="33"/>
    </row>
    <row r="25" spans="2:32">
      <c r="B25" s="119" t="s">
        <v>209</v>
      </c>
      <c r="C25" s="147" t="s">
        <v>298</v>
      </c>
      <c r="D25" s="96" t="s">
        <v>206</v>
      </c>
      <c r="E25" s="147" t="s">
        <v>298</v>
      </c>
      <c r="F25" s="96" t="s">
        <v>206</v>
      </c>
      <c r="G25" s="147" t="s">
        <v>298</v>
      </c>
      <c r="H25" s="96" t="s">
        <v>206</v>
      </c>
      <c r="I25" s="147" t="s">
        <v>298</v>
      </c>
      <c r="J25" s="96" t="s">
        <v>206</v>
      </c>
      <c r="K25" s="161"/>
      <c r="L25" s="165"/>
      <c r="M25" s="165"/>
      <c r="N25" s="165"/>
      <c r="O25" s="165"/>
      <c r="P25" s="161"/>
      <c r="Q25" s="45"/>
      <c r="R25" s="36"/>
      <c r="S25" s="46"/>
      <c r="T25" s="36"/>
      <c r="U25" s="46"/>
      <c r="V25" s="36"/>
      <c r="W25" s="47"/>
      <c r="X25" s="36"/>
      <c r="Y25" s="46"/>
      <c r="Z25" s="36"/>
      <c r="AA25" s="36"/>
      <c r="AB25" s="36"/>
      <c r="AC25" s="46"/>
      <c r="AD25" s="48"/>
      <c r="AE25" s="35"/>
      <c r="AF25" s="33"/>
    </row>
    <row r="26" spans="2:32">
      <c r="B26" s="119" t="s">
        <v>210</v>
      </c>
      <c r="C26" s="147" t="s">
        <v>298</v>
      </c>
      <c r="D26" s="94" t="str">
        <f>Glazing_Conduction</f>
        <v>Btu/hr-ft²-F (U-Value)</v>
      </c>
      <c r="E26" s="147" t="s">
        <v>298</v>
      </c>
      <c r="F26" s="94" t="str">
        <f>Glazing_Conduction</f>
        <v>Btu/hr-ft²-F (U-Value)</v>
      </c>
      <c r="G26" s="147" t="s">
        <v>298</v>
      </c>
      <c r="H26" s="94" t="str">
        <f>Glazing_Conduction</f>
        <v>Btu/hr-ft²-F (U-Value)</v>
      </c>
      <c r="I26" s="147" t="s">
        <v>298</v>
      </c>
      <c r="J26" s="94" t="str">
        <f>Glazing_Conduction</f>
        <v>Btu/hr-ft²-F (U-Value)</v>
      </c>
      <c r="K26" s="161"/>
      <c r="L26" s="165"/>
      <c r="M26" s="165"/>
      <c r="N26" s="165"/>
      <c r="O26" s="165"/>
      <c r="P26" s="161"/>
      <c r="Q26" s="45"/>
      <c r="R26" s="36"/>
      <c r="S26" s="46"/>
      <c r="T26" s="36"/>
      <c r="U26" s="46"/>
      <c r="V26" s="36"/>
      <c r="W26" s="47"/>
      <c r="X26" s="36"/>
      <c r="Y26" s="46"/>
      <c r="Z26" s="36"/>
      <c r="AA26" s="36"/>
      <c r="AB26" s="36"/>
      <c r="AC26" s="46"/>
      <c r="AD26" s="48"/>
      <c r="AE26" s="35"/>
      <c r="AF26" s="33"/>
    </row>
    <row r="27" spans="2:32">
      <c r="B27" s="119" t="s">
        <v>211</v>
      </c>
      <c r="C27" s="147" t="s">
        <v>298</v>
      </c>
      <c r="D27" s="96" t="str">
        <f>Glazing_Solar_Heat_Gain</f>
        <v>SHGC</v>
      </c>
      <c r="E27" s="147" t="s">
        <v>298</v>
      </c>
      <c r="F27" s="96" t="str">
        <f>Glazing_Solar_Heat_Gain</f>
        <v>SHGC</v>
      </c>
      <c r="G27" s="147" t="s">
        <v>298</v>
      </c>
      <c r="H27" s="96" t="str">
        <f>Glazing_Solar_Heat_Gain</f>
        <v>SHGC</v>
      </c>
      <c r="I27" s="147" t="s">
        <v>298</v>
      </c>
      <c r="J27" s="96" t="str">
        <f>Glazing_Solar_Heat_Gain</f>
        <v>SHGC</v>
      </c>
      <c r="K27" s="161"/>
      <c r="L27" s="165"/>
      <c r="M27" s="165"/>
      <c r="N27" s="165"/>
      <c r="O27" s="165"/>
      <c r="P27" s="161"/>
      <c r="Q27" s="45"/>
      <c r="R27" s="36"/>
      <c r="S27" s="46"/>
      <c r="T27" s="36"/>
      <c r="U27" s="46"/>
      <c r="V27" s="36"/>
      <c r="W27" s="47"/>
      <c r="X27" s="36"/>
      <c r="Y27" s="46"/>
      <c r="Z27" s="36"/>
      <c r="AA27" s="36"/>
      <c r="AB27" s="36"/>
      <c r="AC27" s="46"/>
      <c r="AD27" s="48"/>
      <c r="AE27" s="35"/>
      <c r="AF27" s="33"/>
    </row>
    <row r="28" spans="2:32">
      <c r="B28" s="120" t="s">
        <v>212</v>
      </c>
      <c r="C28" s="147" t="s">
        <v>298</v>
      </c>
      <c r="D28" s="163" t="s">
        <v>206</v>
      </c>
      <c r="E28" s="147" t="s">
        <v>298</v>
      </c>
      <c r="F28" s="145" t="s">
        <v>206</v>
      </c>
      <c r="G28" s="147" t="s">
        <v>298</v>
      </c>
      <c r="H28" s="145" t="s">
        <v>206</v>
      </c>
      <c r="I28" s="147" t="s">
        <v>298</v>
      </c>
      <c r="J28" s="137" t="s">
        <v>206</v>
      </c>
      <c r="K28" s="141"/>
      <c r="L28" s="141"/>
      <c r="M28" s="141"/>
      <c r="N28" s="141"/>
      <c r="O28" s="141"/>
      <c r="P28" s="141"/>
      <c r="Q28" s="45"/>
      <c r="R28" s="36"/>
      <c r="S28" s="46"/>
      <c r="T28" s="36"/>
      <c r="U28" s="46"/>
      <c r="V28" s="36"/>
      <c r="W28" s="47"/>
      <c r="X28" s="36"/>
      <c r="Y28" s="46"/>
      <c r="Z28" s="36"/>
      <c r="AA28" s="36"/>
      <c r="AB28" s="36"/>
      <c r="AC28" s="46"/>
      <c r="AD28" s="48"/>
      <c r="AE28" s="35"/>
      <c r="AF28" s="33"/>
    </row>
    <row r="29" spans="2:32" ht="12.75" customHeight="1">
      <c r="B29" s="120" t="s">
        <v>213</v>
      </c>
      <c r="C29" s="210" t="s">
        <v>298</v>
      </c>
      <c r="D29" s="210"/>
      <c r="E29" s="210" t="s">
        <v>298</v>
      </c>
      <c r="F29" s="210"/>
      <c r="G29" s="210" t="s">
        <v>298</v>
      </c>
      <c r="H29" s="210"/>
      <c r="I29" s="210" t="s">
        <v>298</v>
      </c>
      <c r="J29" s="210"/>
      <c r="K29" s="141"/>
      <c r="L29" s="141" t="s">
        <v>518</v>
      </c>
      <c r="M29" s="141" t="s">
        <v>518</v>
      </c>
      <c r="N29" s="141" t="s">
        <v>518</v>
      </c>
      <c r="O29" s="141" t="s">
        <v>554</v>
      </c>
      <c r="P29" s="141"/>
      <c r="Q29" s="45"/>
      <c r="R29" s="36"/>
      <c r="S29" s="46"/>
      <c r="T29" s="36"/>
      <c r="U29" s="46"/>
      <c r="V29" s="36"/>
      <c r="W29" s="47"/>
      <c r="X29" s="36"/>
      <c r="Y29" s="46"/>
      <c r="Z29" s="36"/>
      <c r="AA29" s="36"/>
      <c r="AB29" s="36"/>
      <c r="AC29" s="46"/>
      <c r="AD29" s="48"/>
      <c r="AE29" s="35"/>
      <c r="AF29" s="33"/>
    </row>
    <row r="30" spans="2:32" ht="25.5">
      <c r="B30" s="120" t="s">
        <v>86</v>
      </c>
      <c r="C30" s="164">
        <f>E30*1.5</f>
        <v>2.25</v>
      </c>
      <c r="D30" s="137" t="str">
        <f>Infiltration</f>
        <v>(cfm/ft² facade)</v>
      </c>
      <c r="E30" s="148">
        <v>1.5</v>
      </c>
      <c r="F30" s="145" t="str">
        <f>Infiltration</f>
        <v>(cfm/ft² facade)</v>
      </c>
      <c r="G30" s="148">
        <v>1.5</v>
      </c>
      <c r="H30" s="145" t="str">
        <f>Infiltration</f>
        <v>(cfm/ft² facade)</v>
      </c>
      <c r="I30" s="148">
        <v>0.4</v>
      </c>
      <c r="J30" s="137" t="str">
        <f>Infiltration</f>
        <v>(cfm/ft² facade)</v>
      </c>
      <c r="K30" s="141" t="s">
        <v>531</v>
      </c>
      <c r="L30" s="141"/>
      <c r="M30" s="141"/>
      <c r="N30" s="141"/>
      <c r="O30" s="141"/>
      <c r="P30" s="141"/>
      <c r="Q30" s="45"/>
      <c r="R30" s="36"/>
      <c r="S30" s="46"/>
      <c r="T30" s="36"/>
      <c r="U30" s="46"/>
      <c r="V30" s="36"/>
      <c r="W30" s="47"/>
      <c r="X30" s="36"/>
      <c r="Y30" s="46"/>
      <c r="Z30" s="36"/>
      <c r="AA30" s="36"/>
      <c r="AB30" s="36"/>
      <c r="AC30" s="46"/>
      <c r="AD30" s="48"/>
      <c r="AE30" s="35"/>
      <c r="AF30" s="33"/>
    </row>
    <row r="31" spans="2:32" ht="18.75">
      <c r="B31" s="208" t="s">
        <v>214</v>
      </c>
      <c r="C31" s="209"/>
      <c r="D31" s="209"/>
      <c r="E31" s="209"/>
      <c r="F31" s="209"/>
      <c r="G31" s="209"/>
      <c r="H31" s="209"/>
      <c r="I31" s="209"/>
      <c r="J31" s="209"/>
      <c r="K31" s="64"/>
      <c r="L31" s="64"/>
      <c r="M31" s="64"/>
      <c r="N31" s="64"/>
      <c r="O31" s="64"/>
      <c r="P31" s="64"/>
      <c r="Q31" s="45"/>
      <c r="R31" s="36"/>
      <c r="S31" s="46"/>
      <c r="T31" s="36"/>
      <c r="U31" s="46"/>
      <c r="V31" s="36"/>
      <c r="W31" s="47"/>
      <c r="X31" s="36"/>
      <c r="Y31" s="46"/>
      <c r="Z31" s="36"/>
      <c r="AA31" s="36"/>
      <c r="AB31" s="36"/>
      <c r="AC31" s="46"/>
      <c r="AD31" s="48"/>
      <c r="AE31" s="35"/>
      <c r="AF31" s="33"/>
    </row>
    <row r="32" spans="2:32" ht="63.75">
      <c r="B32" s="121" t="s">
        <v>89</v>
      </c>
      <c r="C32" s="216" t="s">
        <v>215</v>
      </c>
      <c r="D32" s="102" t="s">
        <v>89</v>
      </c>
      <c r="E32" s="216" t="s">
        <v>215</v>
      </c>
      <c r="F32" s="102" t="s">
        <v>89</v>
      </c>
      <c r="G32" s="216" t="s">
        <v>215</v>
      </c>
      <c r="H32" s="102" t="s">
        <v>89</v>
      </c>
      <c r="I32" s="216" t="s">
        <v>215</v>
      </c>
      <c r="J32" s="102" t="s">
        <v>89</v>
      </c>
      <c r="K32" s="141"/>
      <c r="L32" s="141" t="s">
        <v>555</v>
      </c>
      <c r="M32" s="141" t="s">
        <v>556</v>
      </c>
      <c r="N32" s="141" t="s">
        <v>557</v>
      </c>
      <c r="O32" s="141" t="s">
        <v>558</v>
      </c>
      <c r="P32" s="141"/>
      <c r="Q32" s="45"/>
      <c r="R32" s="36"/>
      <c r="S32" s="46"/>
      <c r="T32" s="36"/>
      <c r="U32" s="46"/>
      <c r="V32" s="36"/>
      <c r="W32" s="47"/>
      <c r="X32" s="36"/>
      <c r="Y32" s="46"/>
      <c r="Z32" s="36"/>
      <c r="AA32" s="36"/>
      <c r="AB32" s="36"/>
      <c r="AC32" s="46"/>
      <c r="AD32" s="48"/>
      <c r="AE32" s="35"/>
      <c r="AF32" s="33"/>
    </row>
    <row r="33" spans="2:32">
      <c r="B33" s="97"/>
      <c r="C33" s="217"/>
      <c r="D33" s="91" t="str">
        <f>Occupant_Density</f>
        <v>(ft²/person)</v>
      </c>
      <c r="E33" s="217"/>
      <c r="F33" s="91" t="str">
        <f>Occupant_Density</f>
        <v>(ft²/person)</v>
      </c>
      <c r="G33" s="217"/>
      <c r="H33" s="91" t="str">
        <f>Occupant_Density</f>
        <v>(ft²/person)</v>
      </c>
      <c r="I33" s="217"/>
      <c r="J33" s="91" t="str">
        <f>Occupant_Density</f>
        <v>(ft²/person)</v>
      </c>
      <c r="K33" s="141"/>
      <c r="L33" s="141"/>
      <c r="M33" s="141"/>
      <c r="N33" s="141"/>
      <c r="O33" s="141"/>
      <c r="P33" s="141"/>
      <c r="Q33" s="45"/>
      <c r="R33" s="36"/>
      <c r="S33" s="46"/>
      <c r="T33" s="36"/>
      <c r="U33" s="46"/>
      <c r="V33" s="36"/>
      <c r="W33" s="47"/>
      <c r="X33" s="36"/>
      <c r="Y33" s="46"/>
      <c r="Z33" s="36"/>
      <c r="AA33" s="36"/>
      <c r="AB33" s="36"/>
      <c r="AC33" s="46"/>
      <c r="AD33" s="48"/>
      <c r="AE33" s="35"/>
      <c r="AF33" s="33"/>
    </row>
    <row r="34" spans="2:32">
      <c r="B34" s="97"/>
      <c r="C34" s="130" t="s">
        <v>470</v>
      </c>
      <c r="D34" s="130">
        <v>400</v>
      </c>
      <c r="E34" s="130" t="s">
        <v>470</v>
      </c>
      <c r="F34" s="130">
        <v>400</v>
      </c>
      <c r="G34" s="130" t="s">
        <v>470</v>
      </c>
      <c r="H34" s="130">
        <v>400</v>
      </c>
      <c r="I34" s="130" t="s">
        <v>470</v>
      </c>
      <c r="J34" s="130">
        <v>400</v>
      </c>
      <c r="K34" s="141"/>
      <c r="L34" s="141"/>
      <c r="M34" s="141"/>
      <c r="N34" s="141"/>
      <c r="O34" s="141"/>
      <c r="P34" s="141"/>
      <c r="Q34" s="45"/>
      <c r="R34" s="36"/>
      <c r="S34" s="46"/>
      <c r="T34" s="36"/>
      <c r="U34" s="46"/>
      <c r="V34" s="36"/>
      <c r="W34" s="47"/>
      <c r="X34" s="36"/>
      <c r="Y34" s="46"/>
      <c r="Z34" s="36"/>
      <c r="AA34" s="36"/>
      <c r="AB34" s="36"/>
      <c r="AC34" s="46"/>
      <c r="AD34" s="48"/>
      <c r="AE34" s="35"/>
      <c r="AF34" s="33"/>
    </row>
    <row r="35" spans="2:32">
      <c r="B35" s="97"/>
      <c r="C35" s="130" t="s">
        <v>607</v>
      </c>
      <c r="D35" s="130">
        <v>66.650000000000006</v>
      </c>
      <c r="E35" s="130" t="s">
        <v>607</v>
      </c>
      <c r="F35" s="130">
        <v>66.650000000000006</v>
      </c>
      <c r="G35" s="130" t="s">
        <v>607</v>
      </c>
      <c r="H35" s="130">
        <v>66.650000000000006</v>
      </c>
      <c r="I35" s="130" t="s">
        <v>607</v>
      </c>
      <c r="J35" s="130">
        <v>66.650000000000006</v>
      </c>
      <c r="K35" s="141"/>
      <c r="L35" s="141"/>
      <c r="M35" s="141"/>
      <c r="N35" s="141"/>
      <c r="O35" s="141"/>
      <c r="P35" s="141"/>
      <c r="Q35" s="45"/>
      <c r="R35" s="36"/>
      <c r="S35" s="46"/>
      <c r="T35" s="36"/>
      <c r="U35" s="46"/>
      <c r="V35" s="36"/>
      <c r="W35" s="47"/>
      <c r="X35" s="36"/>
      <c r="Y35" s="46"/>
      <c r="Z35" s="36"/>
      <c r="AA35" s="36"/>
      <c r="AB35" s="36"/>
      <c r="AC35" s="46"/>
      <c r="AD35" s="48"/>
      <c r="AE35" s="35"/>
      <c r="AF35" s="33"/>
    </row>
    <row r="36" spans="2:32">
      <c r="B36" s="97"/>
      <c r="C36" s="130" t="s">
        <v>606</v>
      </c>
      <c r="D36" s="130">
        <v>0</v>
      </c>
      <c r="E36" s="130" t="s">
        <v>606</v>
      </c>
      <c r="F36" s="130">
        <v>0</v>
      </c>
      <c r="G36" s="130" t="s">
        <v>606</v>
      </c>
      <c r="H36" s="130">
        <v>0</v>
      </c>
      <c r="I36" s="130" t="s">
        <v>606</v>
      </c>
      <c r="J36" s="130">
        <v>0</v>
      </c>
      <c r="K36" s="141"/>
      <c r="L36" s="141"/>
      <c r="M36" s="141"/>
      <c r="N36" s="141"/>
      <c r="O36" s="141"/>
      <c r="P36" s="141"/>
      <c r="Q36" s="45"/>
      <c r="R36" s="36"/>
      <c r="S36" s="46"/>
      <c r="T36" s="36"/>
      <c r="U36" s="46"/>
      <c r="V36" s="36"/>
      <c r="W36" s="47"/>
      <c r="X36" s="36"/>
      <c r="Y36" s="46"/>
      <c r="Z36" s="36"/>
      <c r="AA36" s="36"/>
      <c r="AB36" s="36"/>
      <c r="AC36" s="46"/>
      <c r="AD36" s="48"/>
      <c r="AE36" s="35"/>
      <c r="AF36" s="33"/>
    </row>
    <row r="37" spans="2:32">
      <c r="B37" s="97"/>
      <c r="C37" s="130" t="s">
        <v>471</v>
      </c>
      <c r="D37" s="130">
        <v>500</v>
      </c>
      <c r="E37" s="130" t="s">
        <v>471</v>
      </c>
      <c r="F37" s="130">
        <v>500</v>
      </c>
      <c r="G37" s="130" t="s">
        <v>471</v>
      </c>
      <c r="H37" s="130">
        <v>500</v>
      </c>
      <c r="I37" s="130" t="s">
        <v>471</v>
      </c>
      <c r="J37" s="130">
        <v>500</v>
      </c>
      <c r="K37" s="141"/>
      <c r="L37" s="141"/>
      <c r="M37" s="141"/>
      <c r="N37" s="141"/>
      <c r="O37" s="141"/>
      <c r="P37" s="141"/>
      <c r="Q37" s="45"/>
      <c r="R37" s="36"/>
      <c r="S37" s="46"/>
      <c r="T37" s="36"/>
      <c r="U37" s="46"/>
      <c r="V37" s="36"/>
      <c r="W37" s="47"/>
      <c r="X37" s="36"/>
      <c r="Y37" s="46"/>
      <c r="Z37" s="36"/>
      <c r="AA37" s="36"/>
      <c r="AB37" s="36"/>
      <c r="AC37" s="46"/>
      <c r="AD37" s="48"/>
      <c r="AE37" s="35"/>
      <c r="AF37" s="33"/>
    </row>
    <row r="38" spans="2:32">
      <c r="B38" s="97"/>
      <c r="C38" s="130" t="s">
        <v>472</v>
      </c>
      <c r="D38" s="130">
        <v>250</v>
      </c>
      <c r="E38" s="130" t="s">
        <v>472</v>
      </c>
      <c r="F38" s="130">
        <v>250</v>
      </c>
      <c r="G38" s="130" t="s">
        <v>472</v>
      </c>
      <c r="H38" s="130">
        <v>250</v>
      </c>
      <c r="I38" s="130" t="s">
        <v>472</v>
      </c>
      <c r="J38" s="130">
        <v>250</v>
      </c>
      <c r="K38" s="141"/>
      <c r="L38" s="141"/>
      <c r="M38" s="141"/>
      <c r="N38" s="141"/>
      <c r="O38" s="141"/>
      <c r="P38" s="141"/>
      <c r="Q38" s="45"/>
      <c r="R38" s="36"/>
      <c r="S38" s="46"/>
      <c r="T38" s="36"/>
      <c r="U38" s="46"/>
      <c r="V38" s="36"/>
      <c r="W38" s="47"/>
      <c r="X38" s="36"/>
      <c r="Y38" s="46"/>
      <c r="Z38" s="36"/>
      <c r="AA38" s="36"/>
      <c r="AB38" s="36"/>
      <c r="AC38" s="46"/>
      <c r="AD38" s="48"/>
      <c r="AE38" s="35"/>
      <c r="AF38" s="33"/>
    </row>
    <row r="39" spans="2:32">
      <c r="B39" s="97"/>
      <c r="C39" s="130" t="s">
        <v>605</v>
      </c>
      <c r="D39" s="130">
        <v>15</v>
      </c>
      <c r="E39" s="130" t="s">
        <v>605</v>
      </c>
      <c r="F39" s="130">
        <v>15</v>
      </c>
      <c r="G39" s="130" t="s">
        <v>605</v>
      </c>
      <c r="H39" s="130">
        <v>15</v>
      </c>
      <c r="I39" s="130" t="s">
        <v>605</v>
      </c>
      <c r="J39" s="130">
        <v>15</v>
      </c>
      <c r="K39" s="141"/>
      <c r="L39" s="141"/>
      <c r="M39" s="141"/>
      <c r="N39" s="141"/>
      <c r="O39" s="141"/>
      <c r="P39" s="141"/>
      <c r="Q39" s="45"/>
      <c r="R39" s="36"/>
      <c r="S39" s="46"/>
      <c r="T39" s="36"/>
      <c r="U39" s="46"/>
      <c r="V39" s="36"/>
      <c r="W39" s="47"/>
      <c r="X39" s="36"/>
      <c r="Y39" s="46"/>
      <c r="Z39" s="36"/>
      <c r="AA39" s="36"/>
      <c r="AB39" s="36"/>
      <c r="AC39" s="46"/>
      <c r="AD39" s="48"/>
      <c r="AE39" s="35"/>
      <c r="AF39" s="33"/>
    </row>
    <row r="40" spans="2:32">
      <c r="B40" s="97"/>
      <c r="C40" s="130" t="s">
        <v>473</v>
      </c>
      <c r="D40" s="130">
        <v>33.32</v>
      </c>
      <c r="E40" s="130" t="s">
        <v>473</v>
      </c>
      <c r="F40" s="130">
        <v>33.32</v>
      </c>
      <c r="G40" s="130" t="s">
        <v>473</v>
      </c>
      <c r="H40" s="130">
        <v>33.32</v>
      </c>
      <c r="I40" s="130" t="s">
        <v>473</v>
      </c>
      <c r="J40" s="130">
        <v>33.32</v>
      </c>
      <c r="K40" s="141"/>
      <c r="L40" s="141"/>
      <c r="M40" s="141"/>
      <c r="N40" s="141"/>
      <c r="O40" s="141"/>
      <c r="P40" s="141"/>
      <c r="Q40" s="45"/>
      <c r="R40" s="36"/>
      <c r="S40" s="46"/>
      <c r="T40" s="36"/>
      <c r="U40" s="46"/>
      <c r="V40" s="36"/>
      <c r="W40" s="47"/>
      <c r="X40" s="36"/>
      <c r="Y40" s="46"/>
      <c r="Z40" s="36"/>
      <c r="AA40" s="36"/>
      <c r="AB40" s="36"/>
      <c r="AC40" s="46"/>
      <c r="AD40" s="48"/>
      <c r="AE40" s="35"/>
      <c r="AF40" s="33"/>
    </row>
    <row r="41" spans="2:32">
      <c r="B41" s="97"/>
      <c r="C41" s="130" t="s">
        <v>608</v>
      </c>
      <c r="D41" s="130">
        <v>176</v>
      </c>
      <c r="E41" s="130" t="s">
        <v>608</v>
      </c>
      <c r="F41" s="130">
        <v>176</v>
      </c>
      <c r="G41" s="130" t="s">
        <v>608</v>
      </c>
      <c r="H41" s="130">
        <v>176</v>
      </c>
      <c r="I41" s="130" t="s">
        <v>608</v>
      </c>
      <c r="J41" s="130">
        <v>176</v>
      </c>
      <c r="K41" s="141"/>
      <c r="L41" s="141"/>
      <c r="M41" s="141"/>
      <c r="N41" s="141"/>
      <c r="O41" s="141"/>
      <c r="P41" s="141"/>
      <c r="Q41" s="45"/>
      <c r="R41" s="36"/>
      <c r="S41" s="46"/>
      <c r="T41" s="36"/>
      <c r="U41" s="46"/>
      <c r="V41" s="36"/>
      <c r="W41" s="47"/>
      <c r="X41" s="36"/>
      <c r="Y41" s="46"/>
      <c r="Z41" s="36"/>
      <c r="AA41" s="36"/>
      <c r="AB41" s="36"/>
      <c r="AC41" s="46"/>
      <c r="AD41" s="48"/>
      <c r="AE41" s="35"/>
      <c r="AF41" s="33"/>
    </row>
    <row r="42" spans="2:32">
      <c r="B42" s="97"/>
      <c r="C42" s="130" t="s">
        <v>475</v>
      </c>
      <c r="D42" s="130">
        <v>1000</v>
      </c>
      <c r="E42" s="130" t="s">
        <v>475</v>
      </c>
      <c r="F42" s="130">
        <v>1000</v>
      </c>
      <c r="G42" s="130" t="s">
        <v>475</v>
      </c>
      <c r="H42" s="130">
        <v>1000</v>
      </c>
      <c r="I42" s="130" t="s">
        <v>475</v>
      </c>
      <c r="J42" s="130">
        <v>1000</v>
      </c>
      <c r="K42" s="141"/>
      <c r="L42" s="141"/>
      <c r="M42" s="141"/>
      <c r="N42" s="141"/>
      <c r="O42" s="141"/>
      <c r="P42" s="141"/>
      <c r="Q42" s="45"/>
      <c r="R42" s="36"/>
      <c r="S42" s="46"/>
      <c r="T42" s="36"/>
      <c r="U42" s="46"/>
      <c r="V42" s="36"/>
      <c r="W42" s="47"/>
      <c r="X42" s="36"/>
      <c r="Y42" s="46"/>
      <c r="Z42" s="36"/>
      <c r="AA42" s="36"/>
      <c r="AB42" s="36"/>
      <c r="AC42" s="46"/>
      <c r="AD42" s="48"/>
      <c r="AE42" s="35"/>
      <c r="AF42" s="33"/>
    </row>
    <row r="43" spans="2:32">
      <c r="B43" s="97"/>
      <c r="C43" s="130" t="s">
        <v>476</v>
      </c>
      <c r="D43" s="130">
        <v>15</v>
      </c>
      <c r="E43" s="130" t="s">
        <v>476</v>
      </c>
      <c r="F43" s="130">
        <v>15</v>
      </c>
      <c r="G43" s="130" t="s">
        <v>476</v>
      </c>
      <c r="H43" s="130">
        <v>15</v>
      </c>
      <c r="I43" s="130" t="s">
        <v>476</v>
      </c>
      <c r="J43" s="130">
        <v>15</v>
      </c>
      <c r="K43" s="141"/>
      <c r="L43" s="141"/>
      <c r="M43" s="141"/>
      <c r="N43" s="141"/>
      <c r="O43" s="141"/>
      <c r="P43" s="141"/>
      <c r="Q43" s="45"/>
      <c r="R43" s="36"/>
      <c r="S43" s="46"/>
      <c r="T43" s="36"/>
      <c r="U43" s="46"/>
      <c r="V43" s="36"/>
      <c r="W43" s="47"/>
      <c r="X43" s="36"/>
      <c r="Y43" s="46"/>
      <c r="Z43" s="36"/>
      <c r="AA43" s="36"/>
      <c r="AB43" s="36"/>
      <c r="AC43" s="46"/>
      <c r="AD43" s="48"/>
      <c r="AE43" s="35"/>
      <c r="AF43" s="33"/>
    </row>
    <row r="44" spans="2:32">
      <c r="B44" s="97"/>
      <c r="C44" s="130" t="s">
        <v>477</v>
      </c>
      <c r="D44" s="130">
        <v>15</v>
      </c>
      <c r="E44" s="130" t="s">
        <v>477</v>
      </c>
      <c r="F44" s="130">
        <v>15</v>
      </c>
      <c r="G44" s="130" t="s">
        <v>477</v>
      </c>
      <c r="H44" s="130">
        <v>15</v>
      </c>
      <c r="I44" s="130" t="s">
        <v>477</v>
      </c>
      <c r="J44" s="130">
        <v>15</v>
      </c>
      <c r="K44" s="141"/>
      <c r="L44" s="141"/>
      <c r="M44" s="141"/>
      <c r="N44" s="141"/>
      <c r="O44" s="141"/>
      <c r="P44" s="141"/>
      <c r="Q44" s="45"/>
      <c r="R44" s="36"/>
      <c r="S44" s="46"/>
      <c r="T44" s="36"/>
      <c r="U44" s="46"/>
      <c r="V44" s="36"/>
      <c r="W44" s="47"/>
      <c r="X44" s="36"/>
      <c r="Y44" s="46"/>
      <c r="Z44" s="36"/>
      <c r="AA44" s="36"/>
      <c r="AB44" s="36"/>
      <c r="AC44" s="46"/>
      <c r="AD44" s="48"/>
      <c r="AE44" s="35"/>
      <c r="AF44" s="33"/>
    </row>
    <row r="45" spans="2:32">
      <c r="B45" s="97"/>
      <c r="C45" s="130" t="s">
        <v>478</v>
      </c>
      <c r="D45" s="130">
        <v>200</v>
      </c>
      <c r="E45" s="130" t="s">
        <v>478</v>
      </c>
      <c r="F45" s="130">
        <v>200</v>
      </c>
      <c r="G45" s="130" t="s">
        <v>478</v>
      </c>
      <c r="H45" s="130">
        <v>200</v>
      </c>
      <c r="I45" s="130" t="s">
        <v>478</v>
      </c>
      <c r="J45" s="130">
        <v>200</v>
      </c>
      <c r="K45" s="141"/>
      <c r="L45" s="141"/>
      <c r="M45" s="141"/>
      <c r="N45" s="141"/>
      <c r="O45" s="141"/>
      <c r="P45" s="141"/>
      <c r="Q45" s="45"/>
      <c r="R45" s="36"/>
      <c r="S45" s="46"/>
      <c r="T45" s="36"/>
      <c r="U45" s="46"/>
      <c r="V45" s="36"/>
      <c r="W45" s="47"/>
      <c r="X45" s="36"/>
      <c r="Y45" s="46"/>
      <c r="Z45" s="36"/>
      <c r="AA45" s="36"/>
      <c r="AB45" s="36"/>
      <c r="AC45" s="46"/>
      <c r="AD45" s="48"/>
      <c r="AE45" s="35"/>
      <c r="AF45" s="33"/>
    </row>
    <row r="46" spans="2:32" ht="18.75">
      <c r="B46" s="208" t="s">
        <v>216</v>
      </c>
      <c r="C46" s="209"/>
      <c r="D46" s="209"/>
      <c r="E46" s="209"/>
      <c r="F46" s="209"/>
      <c r="G46" s="209"/>
      <c r="H46" s="209"/>
      <c r="I46" s="209"/>
      <c r="J46" s="209"/>
      <c r="K46" s="64"/>
      <c r="L46" s="64"/>
      <c r="M46" s="64"/>
      <c r="N46" s="64"/>
      <c r="O46" s="64"/>
      <c r="P46" s="64"/>
      <c r="Q46" s="45"/>
      <c r="R46" s="36"/>
      <c r="S46" s="46"/>
      <c r="T46" s="36"/>
      <c r="U46" s="46"/>
      <c r="V46" s="36"/>
      <c r="W46" s="47"/>
      <c r="X46" s="36"/>
      <c r="Y46" s="46"/>
      <c r="Z46" s="36"/>
      <c r="AA46" s="36"/>
      <c r="AB46" s="36"/>
      <c r="AC46" s="46"/>
      <c r="AD46" s="48"/>
      <c r="AE46" s="35"/>
      <c r="AF46" s="33"/>
    </row>
    <row r="47" spans="2:32" ht="19.5" customHeight="1">
      <c r="B47" s="121" t="s">
        <v>217</v>
      </c>
      <c r="C47" s="216" t="s">
        <v>215</v>
      </c>
      <c r="D47" s="102" t="s">
        <v>218</v>
      </c>
      <c r="E47" s="216" t="s">
        <v>215</v>
      </c>
      <c r="F47" s="102" t="s">
        <v>218</v>
      </c>
      <c r="G47" s="216" t="s">
        <v>215</v>
      </c>
      <c r="H47" s="102" t="s">
        <v>218</v>
      </c>
      <c r="I47" s="216" t="s">
        <v>215</v>
      </c>
      <c r="J47" s="102" t="s">
        <v>218</v>
      </c>
      <c r="K47" s="141"/>
      <c r="L47" s="141" t="s">
        <v>559</v>
      </c>
      <c r="M47" s="141" t="s">
        <v>560</v>
      </c>
      <c r="N47" s="141" t="s">
        <v>561</v>
      </c>
      <c r="O47" s="141" t="s">
        <v>562</v>
      </c>
      <c r="P47" s="141" t="s">
        <v>597</v>
      </c>
      <c r="Q47" s="55"/>
      <c r="R47" s="36"/>
      <c r="S47" s="46"/>
      <c r="T47" s="36"/>
      <c r="U47" s="46"/>
      <c r="V47" s="36"/>
      <c r="W47" s="47"/>
      <c r="X47" s="55"/>
      <c r="Y47" s="36"/>
      <c r="Z47" s="36"/>
      <c r="AA47" s="36"/>
      <c r="AB47" s="36"/>
      <c r="AC47" s="46"/>
      <c r="AD47" s="48"/>
      <c r="AE47" s="35"/>
      <c r="AF47" s="33"/>
    </row>
    <row r="48" spans="2:32" ht="20.25" customHeight="1">
      <c r="B48" s="97"/>
      <c r="C48" s="217"/>
      <c r="D48" s="91" t="str">
        <f>Internal_Heat_Gains</f>
        <v>(W/ft²)</v>
      </c>
      <c r="E48" s="217"/>
      <c r="F48" s="91" t="str">
        <f>Internal_Heat_Gains</f>
        <v>(W/ft²)</v>
      </c>
      <c r="G48" s="217"/>
      <c r="H48" s="91" t="str">
        <f>Internal_Heat_Gains</f>
        <v>(W/ft²)</v>
      </c>
      <c r="I48" s="217"/>
      <c r="J48" s="91" t="str">
        <f>Internal_Heat_Gains</f>
        <v>(W/ft²)</v>
      </c>
      <c r="K48" s="141" t="s">
        <v>522</v>
      </c>
      <c r="L48" s="141"/>
      <c r="M48" s="141"/>
      <c r="N48" s="141"/>
      <c r="O48" s="141"/>
      <c r="P48" s="141"/>
      <c r="Q48" s="55"/>
      <c r="R48" s="36"/>
      <c r="S48" s="46"/>
      <c r="T48" s="36"/>
      <c r="U48" s="46"/>
      <c r="V48" s="36"/>
      <c r="W48" s="47"/>
      <c r="X48" s="55"/>
      <c r="Y48" s="36"/>
      <c r="Z48" s="36"/>
      <c r="AA48" s="36"/>
      <c r="AB48" s="36"/>
      <c r="AC48" s="46"/>
      <c r="AD48" s="48"/>
      <c r="AE48" s="35"/>
      <c r="AF48" s="33"/>
    </row>
    <row r="49" spans="2:32">
      <c r="B49" s="97"/>
      <c r="C49" s="130" t="s">
        <v>470</v>
      </c>
      <c r="D49" s="98">
        <v>0.7</v>
      </c>
      <c r="E49" s="130" t="s">
        <v>470</v>
      </c>
      <c r="F49" s="98">
        <v>0.7</v>
      </c>
      <c r="G49" s="130" t="s">
        <v>470</v>
      </c>
      <c r="H49" s="98">
        <v>0.7</v>
      </c>
      <c r="I49" s="130" t="s">
        <v>470</v>
      </c>
      <c r="J49" s="98">
        <v>0.7</v>
      </c>
      <c r="K49" s="141"/>
      <c r="L49" s="141"/>
      <c r="M49" s="141"/>
      <c r="N49" s="141"/>
      <c r="O49" s="141"/>
      <c r="P49" s="141"/>
      <c r="Q49" s="55"/>
      <c r="R49" s="36"/>
      <c r="S49" s="46"/>
      <c r="T49" s="36"/>
      <c r="U49" s="46"/>
      <c r="V49" s="36"/>
      <c r="W49" s="47"/>
      <c r="X49" s="55"/>
      <c r="Y49" s="36"/>
      <c r="Z49" s="36"/>
      <c r="AA49" s="36"/>
      <c r="AB49" s="36"/>
      <c r="AC49" s="46"/>
      <c r="AD49" s="48"/>
      <c r="AE49" s="35"/>
      <c r="AF49" s="33"/>
    </row>
    <row r="50" spans="2:32">
      <c r="B50" s="97"/>
      <c r="C50" s="130" t="s">
        <v>607</v>
      </c>
      <c r="D50" s="98">
        <v>2.5</v>
      </c>
      <c r="E50" s="130" t="s">
        <v>607</v>
      </c>
      <c r="F50" s="98">
        <v>2.5</v>
      </c>
      <c r="G50" s="130" t="s">
        <v>607</v>
      </c>
      <c r="H50" s="98">
        <v>2.5</v>
      </c>
      <c r="I50" s="130" t="s">
        <v>607</v>
      </c>
      <c r="J50" s="98">
        <v>1.5</v>
      </c>
      <c r="K50" s="141"/>
      <c r="L50" s="141"/>
      <c r="M50" s="141"/>
      <c r="N50" s="141"/>
      <c r="O50" s="141"/>
      <c r="P50" s="141"/>
      <c r="Q50" s="55"/>
      <c r="R50" s="36"/>
      <c r="S50" s="46"/>
      <c r="T50" s="36"/>
      <c r="U50" s="46"/>
      <c r="V50" s="36"/>
      <c r="W50" s="47"/>
      <c r="X50" s="55"/>
      <c r="Y50" s="36"/>
      <c r="Z50" s="36"/>
      <c r="AA50" s="36"/>
      <c r="AB50" s="36"/>
      <c r="AC50" s="46"/>
      <c r="AD50" s="48"/>
      <c r="AE50" s="35"/>
      <c r="AF50" s="33"/>
    </row>
    <row r="51" spans="2:32">
      <c r="B51" s="97"/>
      <c r="C51" s="130" t="s">
        <v>606</v>
      </c>
      <c r="D51" s="98">
        <v>0.8</v>
      </c>
      <c r="E51" s="130" t="s">
        <v>606</v>
      </c>
      <c r="F51" s="98">
        <v>0.8</v>
      </c>
      <c r="G51" s="130" t="s">
        <v>606</v>
      </c>
      <c r="H51" s="98">
        <v>0.8</v>
      </c>
      <c r="I51" s="130" t="s">
        <v>606</v>
      </c>
      <c r="J51" s="98">
        <v>0.8</v>
      </c>
      <c r="K51" s="141"/>
      <c r="L51" s="141"/>
      <c r="M51" s="141"/>
      <c r="N51" s="141"/>
      <c r="O51" s="141"/>
      <c r="P51" s="141"/>
      <c r="Q51" s="55"/>
      <c r="R51" s="36"/>
      <c r="S51" s="46"/>
      <c r="T51" s="36"/>
      <c r="U51" s="46"/>
      <c r="V51" s="36"/>
      <c r="W51" s="47"/>
      <c r="X51" s="55"/>
      <c r="Y51" s="36"/>
      <c r="Z51" s="36"/>
      <c r="AA51" s="36"/>
      <c r="AB51" s="36"/>
      <c r="AC51" s="46"/>
      <c r="AD51" s="48"/>
      <c r="AE51" s="35"/>
      <c r="AF51" s="33"/>
    </row>
    <row r="52" spans="2:32">
      <c r="B52" s="97"/>
      <c r="C52" s="130" t="s">
        <v>471</v>
      </c>
      <c r="D52" s="98">
        <v>0.37</v>
      </c>
      <c r="E52" s="130" t="s">
        <v>471</v>
      </c>
      <c r="F52" s="98">
        <v>0.37</v>
      </c>
      <c r="G52" s="130" t="s">
        <v>471</v>
      </c>
      <c r="H52" s="98">
        <v>0.37</v>
      </c>
      <c r="I52" s="130" t="s">
        <v>471</v>
      </c>
      <c r="J52" s="98">
        <v>0.37</v>
      </c>
      <c r="K52" s="141"/>
      <c r="L52" s="141"/>
      <c r="M52" s="141"/>
      <c r="N52" s="141"/>
      <c r="O52" s="141"/>
      <c r="P52" s="141"/>
      <c r="Q52" s="55"/>
      <c r="R52" s="36"/>
      <c r="S52" s="46"/>
      <c r="T52" s="36"/>
      <c r="U52" s="46"/>
      <c r="V52" s="36"/>
      <c r="W52" s="47"/>
      <c r="X52" s="55"/>
      <c r="Y52" s="36"/>
      <c r="Z52" s="36"/>
      <c r="AA52" s="36"/>
      <c r="AB52" s="36"/>
      <c r="AC52" s="46"/>
      <c r="AD52" s="48"/>
      <c r="AE52" s="35"/>
      <c r="AF52" s="33"/>
    </row>
    <row r="53" spans="2:32">
      <c r="B53" s="97"/>
      <c r="C53" s="130" t="s">
        <v>472</v>
      </c>
      <c r="D53" s="98">
        <v>1.1399999999999999</v>
      </c>
      <c r="E53" s="130" t="s">
        <v>472</v>
      </c>
      <c r="F53" s="98">
        <v>1.1399999999999999</v>
      </c>
      <c r="G53" s="130" t="s">
        <v>472</v>
      </c>
      <c r="H53" s="98">
        <v>1.1399999999999999</v>
      </c>
      <c r="I53" s="130" t="s">
        <v>472</v>
      </c>
      <c r="J53" s="98">
        <v>0.6</v>
      </c>
      <c r="K53" s="141"/>
      <c r="L53" s="141"/>
      <c r="M53" s="141"/>
      <c r="N53" s="141"/>
      <c r="O53" s="141"/>
      <c r="P53" s="141"/>
      <c r="Q53" s="55"/>
      <c r="R53" s="36"/>
      <c r="S53" s="46"/>
      <c r="T53" s="36"/>
      <c r="U53" s="46"/>
      <c r="V53" s="36"/>
      <c r="W53" s="47"/>
      <c r="X53" s="55"/>
      <c r="Y53" s="36"/>
      <c r="Z53" s="36"/>
      <c r="AA53" s="36"/>
      <c r="AB53" s="36"/>
      <c r="AC53" s="46"/>
      <c r="AD53" s="48"/>
      <c r="AE53" s="35"/>
      <c r="AF53" s="33"/>
    </row>
    <row r="54" spans="2:32">
      <c r="B54" s="97"/>
      <c r="C54" s="130" t="s">
        <v>605</v>
      </c>
      <c r="D54" s="98">
        <v>1.56</v>
      </c>
      <c r="E54" s="130" t="s">
        <v>605</v>
      </c>
      <c r="F54" s="98">
        <v>1.56</v>
      </c>
      <c r="G54" s="130" t="s">
        <v>605</v>
      </c>
      <c r="H54" s="98">
        <v>1.56</v>
      </c>
      <c r="I54" s="130" t="s">
        <v>605</v>
      </c>
      <c r="J54" s="98">
        <v>1</v>
      </c>
      <c r="K54" s="141"/>
      <c r="L54" s="141"/>
      <c r="M54" s="141"/>
      <c r="N54" s="141"/>
      <c r="O54" s="141"/>
      <c r="P54" s="141"/>
      <c r="Q54" s="55"/>
      <c r="R54" s="36"/>
      <c r="S54" s="46"/>
      <c r="T54" s="36"/>
      <c r="U54" s="46"/>
      <c r="V54" s="36"/>
      <c r="W54" s="47"/>
      <c r="X54" s="55"/>
      <c r="Y54" s="36"/>
      <c r="Z54" s="36"/>
      <c r="AA54" s="36"/>
      <c r="AB54" s="36"/>
      <c r="AC54" s="46"/>
      <c r="AD54" s="48"/>
      <c r="AE54" s="35"/>
      <c r="AF54" s="33"/>
    </row>
    <row r="55" spans="2:32">
      <c r="B55" s="97"/>
      <c r="C55" s="130" t="s">
        <v>473</v>
      </c>
      <c r="D55" s="98">
        <v>1.89</v>
      </c>
      <c r="E55" s="130" t="s">
        <v>473</v>
      </c>
      <c r="F55" s="98">
        <v>1.89</v>
      </c>
      <c r="G55" s="130" t="s">
        <v>473</v>
      </c>
      <c r="H55" s="98">
        <v>1.89</v>
      </c>
      <c r="I55" s="130" t="s">
        <v>473</v>
      </c>
      <c r="J55" s="98">
        <v>1.1000000000000001</v>
      </c>
      <c r="K55" s="141"/>
      <c r="L55" s="141"/>
      <c r="M55" s="141"/>
      <c r="N55" s="141"/>
      <c r="O55" s="141"/>
      <c r="P55" s="141"/>
      <c r="Q55" s="55"/>
      <c r="R55" s="36"/>
      <c r="S55" s="46"/>
      <c r="T55" s="36"/>
      <c r="U55" s="46"/>
      <c r="V55" s="36"/>
      <c r="W55" s="47"/>
      <c r="X55" s="55"/>
      <c r="Y55" s="36"/>
      <c r="Z55" s="36"/>
      <c r="AA55" s="36"/>
      <c r="AB55" s="36"/>
      <c r="AC55" s="46"/>
      <c r="AD55" s="48"/>
      <c r="AE55" s="35"/>
      <c r="AF55" s="33"/>
    </row>
    <row r="56" spans="2:32">
      <c r="B56" s="97"/>
      <c r="C56" s="130" t="s">
        <v>608</v>
      </c>
      <c r="D56" s="98">
        <v>1.25</v>
      </c>
      <c r="E56" s="130" t="s">
        <v>608</v>
      </c>
      <c r="F56" s="98">
        <v>1.25</v>
      </c>
      <c r="G56" s="130" t="s">
        <v>608</v>
      </c>
      <c r="H56" s="98">
        <v>1.25</v>
      </c>
      <c r="I56" s="130" t="s">
        <v>608</v>
      </c>
      <c r="J56" s="98">
        <v>0.75</v>
      </c>
      <c r="K56" s="141"/>
      <c r="L56" s="141"/>
      <c r="M56" s="141"/>
      <c r="N56" s="141"/>
      <c r="O56" s="141"/>
      <c r="P56" s="141"/>
      <c r="Q56" s="55"/>
      <c r="R56" s="36"/>
      <c r="S56" s="46"/>
      <c r="T56" s="36"/>
      <c r="U56" s="46"/>
      <c r="V56" s="36"/>
      <c r="W56" s="47"/>
      <c r="X56" s="55"/>
      <c r="Y56" s="36"/>
      <c r="Z56" s="36"/>
      <c r="AA56" s="36"/>
      <c r="AB56" s="36"/>
      <c r="AC56" s="46"/>
      <c r="AD56" s="48"/>
      <c r="AE56" s="35"/>
      <c r="AF56" s="33"/>
    </row>
    <row r="57" spans="2:32">
      <c r="B57" s="97"/>
      <c r="C57" s="130" t="s">
        <v>475</v>
      </c>
      <c r="D57" s="98">
        <v>1.22</v>
      </c>
      <c r="E57" s="130" t="s">
        <v>475</v>
      </c>
      <c r="F57" s="98">
        <v>1.22</v>
      </c>
      <c r="G57" s="130" t="s">
        <v>475</v>
      </c>
      <c r="H57" s="98">
        <v>1.22</v>
      </c>
      <c r="I57" s="130" t="s">
        <v>475</v>
      </c>
      <c r="J57" s="98">
        <v>0.5</v>
      </c>
      <c r="K57" s="141"/>
      <c r="L57" s="141"/>
      <c r="M57" s="141"/>
      <c r="N57" s="141"/>
      <c r="O57" s="141"/>
      <c r="P57" s="141"/>
      <c r="Q57" s="55"/>
      <c r="R57" s="36"/>
      <c r="S57" s="46"/>
      <c r="T57" s="36"/>
      <c r="U57" s="46"/>
      <c r="V57" s="36"/>
      <c r="W57" s="47"/>
      <c r="X57" s="55"/>
      <c r="Y57" s="36"/>
      <c r="Z57" s="36"/>
      <c r="AA57" s="36"/>
      <c r="AB57" s="36"/>
      <c r="AC57" s="46"/>
      <c r="AD57" s="48"/>
      <c r="AE57" s="35"/>
      <c r="AF57" s="33"/>
    </row>
    <row r="58" spans="2:32">
      <c r="B58" s="97"/>
      <c r="C58" s="130" t="s">
        <v>476</v>
      </c>
      <c r="D58" s="98">
        <v>1.56</v>
      </c>
      <c r="E58" s="130" t="s">
        <v>476</v>
      </c>
      <c r="F58" s="98">
        <v>1.56</v>
      </c>
      <c r="G58" s="130" t="s">
        <v>476</v>
      </c>
      <c r="H58" s="98">
        <v>1.56</v>
      </c>
      <c r="I58" s="130" t="s">
        <v>476</v>
      </c>
      <c r="J58" s="98">
        <v>1</v>
      </c>
      <c r="K58" s="141"/>
      <c r="L58" s="141"/>
      <c r="M58" s="141"/>
      <c r="N58" s="141"/>
      <c r="O58" s="141"/>
      <c r="P58" s="141"/>
      <c r="Q58" s="55"/>
      <c r="R58" s="36"/>
      <c r="S58" s="46"/>
      <c r="T58" s="36"/>
      <c r="U58" s="46"/>
      <c r="V58" s="36"/>
      <c r="W58" s="47"/>
      <c r="X58" s="55"/>
      <c r="Y58" s="36"/>
      <c r="Z58" s="36"/>
      <c r="AA58" s="36"/>
      <c r="AB58" s="36"/>
      <c r="AC58" s="46"/>
      <c r="AD58" s="48"/>
      <c r="AE58" s="35"/>
      <c r="AF58" s="33"/>
    </row>
    <row r="59" spans="2:32">
      <c r="B59" s="97"/>
      <c r="C59" s="130" t="s">
        <v>477</v>
      </c>
      <c r="D59" s="98">
        <v>1.56</v>
      </c>
      <c r="E59" s="130" t="s">
        <v>477</v>
      </c>
      <c r="F59" s="98">
        <v>1.56</v>
      </c>
      <c r="G59" s="130" t="s">
        <v>477</v>
      </c>
      <c r="H59" s="98">
        <v>1.56</v>
      </c>
      <c r="I59" s="130" t="s">
        <v>477</v>
      </c>
      <c r="J59" s="98">
        <v>1</v>
      </c>
      <c r="K59" s="141"/>
      <c r="L59" s="141"/>
      <c r="M59" s="141"/>
      <c r="N59" s="141"/>
      <c r="O59" s="141"/>
      <c r="P59" s="141"/>
      <c r="Q59" s="55"/>
      <c r="R59" s="36"/>
      <c r="S59" s="46"/>
      <c r="T59" s="36"/>
      <c r="U59" s="46"/>
      <c r="V59" s="36"/>
      <c r="W59" s="47"/>
      <c r="X59" s="55"/>
      <c r="Y59" s="36"/>
      <c r="Z59" s="36"/>
      <c r="AA59" s="36"/>
      <c r="AB59" s="36"/>
      <c r="AC59" s="46"/>
      <c r="AD59" s="48"/>
      <c r="AE59" s="35"/>
      <c r="AF59" s="33"/>
    </row>
    <row r="60" spans="2:32">
      <c r="B60" s="97"/>
      <c r="C60" s="130" t="s">
        <v>478</v>
      </c>
      <c r="D60" s="98">
        <v>1.56</v>
      </c>
      <c r="E60" s="130" t="s">
        <v>478</v>
      </c>
      <c r="F60" s="98">
        <v>1.56</v>
      </c>
      <c r="G60" s="130" t="s">
        <v>478</v>
      </c>
      <c r="H60" s="98">
        <v>1.56</v>
      </c>
      <c r="I60" s="130" t="s">
        <v>478</v>
      </c>
      <c r="J60" s="98">
        <v>1.2</v>
      </c>
      <c r="K60" s="141"/>
      <c r="L60" s="141"/>
      <c r="M60" s="141"/>
      <c r="N60" s="141"/>
      <c r="O60" s="141"/>
      <c r="P60" s="141"/>
      <c r="Q60" s="55"/>
      <c r="R60" s="36"/>
      <c r="S60" s="46"/>
      <c r="T60" s="36"/>
      <c r="U60" s="46"/>
      <c r="V60" s="36"/>
      <c r="W60" s="47"/>
      <c r="X60" s="55"/>
      <c r="Y60" s="36"/>
      <c r="Z60" s="36"/>
      <c r="AA60" s="36"/>
      <c r="AB60" s="36"/>
      <c r="AC60" s="46"/>
      <c r="AD60" s="48"/>
      <c r="AE60" s="35"/>
      <c r="AF60" s="33"/>
    </row>
    <row r="61" spans="2:32" ht="25.5" customHeight="1">
      <c r="B61" s="118" t="s">
        <v>219</v>
      </c>
      <c r="C61" s="210" t="s">
        <v>298</v>
      </c>
      <c r="D61" s="210"/>
      <c r="E61" s="210" t="s">
        <v>298</v>
      </c>
      <c r="F61" s="210"/>
      <c r="G61" s="210" t="s">
        <v>298</v>
      </c>
      <c r="H61" s="210"/>
      <c r="I61" s="210" t="s">
        <v>298</v>
      </c>
      <c r="J61" s="210"/>
      <c r="K61" s="141" t="s">
        <v>521</v>
      </c>
      <c r="L61" s="141"/>
      <c r="M61" s="141"/>
      <c r="N61" s="141"/>
      <c r="O61" s="141"/>
      <c r="P61" s="141"/>
      <c r="Q61" s="45"/>
      <c r="R61" s="36"/>
      <c r="S61" s="46"/>
      <c r="T61" s="36"/>
      <c r="U61" s="46"/>
      <c r="V61" s="36"/>
      <c r="W61" s="47"/>
      <c r="X61" s="36"/>
      <c r="Y61" s="46"/>
      <c r="Z61" s="36"/>
      <c r="AA61" s="36"/>
      <c r="AB61" s="36"/>
      <c r="AC61" s="46"/>
      <c r="AD61" s="48"/>
      <c r="AE61" s="35"/>
      <c r="AF61" s="33"/>
    </row>
    <row r="62" spans="2:32" ht="36" customHeight="1">
      <c r="B62" s="116" t="s">
        <v>220</v>
      </c>
      <c r="C62" s="210" t="s">
        <v>298</v>
      </c>
      <c r="D62" s="210"/>
      <c r="E62" s="210" t="s">
        <v>298</v>
      </c>
      <c r="F62" s="210"/>
      <c r="G62" s="210" t="s">
        <v>298</v>
      </c>
      <c r="H62" s="210"/>
      <c r="I62" s="210" t="s">
        <v>298</v>
      </c>
      <c r="J62" s="210"/>
      <c r="K62" s="141" t="s">
        <v>521</v>
      </c>
      <c r="L62" s="141" t="s">
        <v>563</v>
      </c>
      <c r="M62" s="141" t="s">
        <v>564</v>
      </c>
      <c r="N62" s="141" t="s">
        <v>565</v>
      </c>
      <c r="O62" s="141" t="s">
        <v>566</v>
      </c>
      <c r="P62" s="141" t="s">
        <v>598</v>
      </c>
      <c r="Q62" s="45"/>
      <c r="R62" s="36"/>
      <c r="S62" s="46"/>
      <c r="T62" s="36"/>
      <c r="U62" s="46"/>
      <c r="V62" s="36"/>
      <c r="W62" s="47"/>
      <c r="X62" s="36"/>
      <c r="Y62" s="46"/>
      <c r="Z62" s="36"/>
      <c r="AA62" s="36"/>
      <c r="AB62" s="36"/>
      <c r="AC62" s="46"/>
      <c r="AD62" s="48"/>
      <c r="AE62" s="35"/>
      <c r="AF62" s="33"/>
    </row>
    <row r="63" spans="2:32">
      <c r="B63" s="120" t="s">
        <v>624</v>
      </c>
      <c r="C63" s="130" t="s">
        <v>479</v>
      </c>
      <c r="D63" s="151">
        <v>27826</v>
      </c>
      <c r="E63" s="130" t="s">
        <v>479</v>
      </c>
      <c r="F63" s="151">
        <v>27826</v>
      </c>
      <c r="G63" s="130" t="s">
        <v>479</v>
      </c>
      <c r="H63" s="151">
        <v>27826</v>
      </c>
      <c r="I63" s="130" t="s">
        <v>479</v>
      </c>
      <c r="J63" s="151">
        <v>16753</v>
      </c>
      <c r="K63" s="141"/>
      <c r="L63" s="141"/>
      <c r="M63" s="141"/>
      <c r="N63" s="141"/>
      <c r="O63" s="141"/>
      <c r="P63" s="141"/>
      <c r="Q63" s="45"/>
      <c r="R63" s="36"/>
      <c r="S63" s="46"/>
      <c r="T63" s="36"/>
      <c r="U63" s="46"/>
      <c r="V63" s="36"/>
      <c r="W63" s="47"/>
      <c r="X63" s="36"/>
      <c r="Y63" s="46"/>
      <c r="Z63" s="36"/>
      <c r="AA63" s="36"/>
      <c r="AB63" s="36"/>
      <c r="AC63" s="46"/>
      <c r="AD63" s="48"/>
      <c r="AE63" s="35"/>
      <c r="AF63" s="33"/>
    </row>
    <row r="64" spans="2:32" ht="20.25" customHeight="1">
      <c r="B64" s="120" t="s">
        <v>221</v>
      </c>
      <c r="C64" s="216" t="s">
        <v>215</v>
      </c>
      <c r="D64" s="102" t="s">
        <v>222</v>
      </c>
      <c r="E64" s="216" t="s">
        <v>215</v>
      </c>
      <c r="F64" s="102" t="s">
        <v>222</v>
      </c>
      <c r="G64" s="216" t="s">
        <v>215</v>
      </c>
      <c r="H64" s="102" t="s">
        <v>222</v>
      </c>
      <c r="I64" s="216" t="s">
        <v>215</v>
      </c>
      <c r="J64" s="102" t="s">
        <v>222</v>
      </c>
      <c r="K64" s="141" t="s">
        <v>523</v>
      </c>
      <c r="L64" s="141" t="s">
        <v>567</v>
      </c>
      <c r="M64" s="141" t="s">
        <v>568</v>
      </c>
      <c r="N64" s="141" t="s">
        <v>569</v>
      </c>
      <c r="O64" s="141" t="s">
        <v>570</v>
      </c>
      <c r="P64" s="141"/>
      <c r="Q64" s="45"/>
      <c r="R64" s="50"/>
      <c r="S64" s="46"/>
      <c r="T64" s="36"/>
      <c r="U64" s="46"/>
      <c r="V64" s="36"/>
      <c r="W64" s="47"/>
      <c r="X64" s="36"/>
      <c r="Y64" s="46"/>
      <c r="Z64" s="36"/>
      <c r="AA64" s="36"/>
      <c r="AB64" s="36"/>
      <c r="AC64" s="46"/>
      <c r="AD64" s="48"/>
      <c r="AE64" s="35"/>
      <c r="AF64" s="33"/>
    </row>
    <row r="65" spans="2:32">
      <c r="B65" s="97"/>
      <c r="C65" s="217"/>
      <c r="D65" s="91" t="str">
        <f>Internal_Heat_Gains</f>
        <v>(W/ft²)</v>
      </c>
      <c r="E65" s="217"/>
      <c r="F65" s="91" t="str">
        <f>Internal_Heat_Gains</f>
        <v>(W/ft²)</v>
      </c>
      <c r="G65" s="217"/>
      <c r="H65" s="91" t="str">
        <f>Internal_Heat_Gains</f>
        <v>(W/ft²)</v>
      </c>
      <c r="I65" s="217"/>
      <c r="J65" s="91" t="str">
        <f>Internal_Heat_Gains</f>
        <v>(W/ft²)</v>
      </c>
      <c r="K65" s="141"/>
      <c r="L65" s="141"/>
      <c r="M65" s="141"/>
      <c r="N65" s="141"/>
      <c r="O65" s="141"/>
      <c r="P65" s="141"/>
      <c r="Q65" s="45"/>
      <c r="R65" s="50"/>
      <c r="S65" s="46"/>
      <c r="T65" s="36"/>
      <c r="U65" s="46"/>
      <c r="V65" s="36"/>
      <c r="W65" s="47"/>
      <c r="X65" s="36"/>
      <c r="Y65" s="46"/>
      <c r="Z65" s="36"/>
      <c r="AA65" s="36"/>
      <c r="AB65" s="36"/>
      <c r="AC65" s="46"/>
      <c r="AD65" s="48"/>
      <c r="AE65" s="35"/>
      <c r="AF65" s="33"/>
    </row>
    <row r="66" spans="2:32">
      <c r="B66" s="97"/>
      <c r="C66" s="130" t="s">
        <v>470</v>
      </c>
      <c r="D66" s="98">
        <v>0.5</v>
      </c>
      <c r="E66" s="130" t="s">
        <v>470</v>
      </c>
      <c r="F66" s="98">
        <v>0.5</v>
      </c>
      <c r="G66" s="130" t="s">
        <v>470</v>
      </c>
      <c r="H66" s="98">
        <v>0.5</v>
      </c>
      <c r="I66" s="130" t="s">
        <v>470</v>
      </c>
      <c r="J66" s="98">
        <v>0.5</v>
      </c>
      <c r="K66" s="141"/>
      <c r="L66" s="141"/>
      <c r="M66" s="141"/>
      <c r="N66" s="141"/>
      <c r="O66" s="141"/>
      <c r="P66" s="141"/>
      <c r="Q66" s="45"/>
      <c r="R66" s="50"/>
      <c r="S66" s="46"/>
      <c r="T66" s="36"/>
      <c r="U66" s="46"/>
      <c r="V66" s="36"/>
      <c r="W66" s="47"/>
      <c r="X66" s="36"/>
      <c r="Y66" s="46"/>
      <c r="Z66" s="36"/>
      <c r="AA66" s="36"/>
      <c r="AB66" s="36"/>
      <c r="AC66" s="46"/>
      <c r="AD66" s="48"/>
      <c r="AE66" s="35"/>
      <c r="AF66" s="33"/>
    </row>
    <row r="67" spans="2:32">
      <c r="B67" s="97"/>
      <c r="C67" s="130" t="s">
        <v>607</v>
      </c>
      <c r="D67" s="98">
        <v>1</v>
      </c>
      <c r="E67" s="130" t="s">
        <v>607</v>
      </c>
      <c r="F67" s="98">
        <v>1</v>
      </c>
      <c r="G67" s="130" t="s">
        <v>607</v>
      </c>
      <c r="H67" s="98">
        <v>1</v>
      </c>
      <c r="I67" s="130" t="s">
        <v>607</v>
      </c>
      <c r="J67" s="98">
        <v>1</v>
      </c>
      <c r="K67" s="141"/>
      <c r="L67" s="141"/>
      <c r="M67" s="141"/>
      <c r="N67" s="141"/>
      <c r="O67" s="141"/>
      <c r="P67" s="141"/>
      <c r="Q67" s="45"/>
      <c r="R67" s="50"/>
      <c r="S67" s="46"/>
      <c r="T67" s="36"/>
      <c r="U67" s="46"/>
      <c r="V67" s="36"/>
      <c r="W67" s="47"/>
      <c r="X67" s="36"/>
      <c r="Y67" s="46"/>
      <c r="Z67" s="36"/>
      <c r="AA67" s="36"/>
      <c r="AB67" s="36"/>
      <c r="AC67" s="46"/>
      <c r="AD67" s="48"/>
      <c r="AE67" s="35"/>
      <c r="AF67" s="33"/>
    </row>
    <row r="68" spans="2:32">
      <c r="B68" s="97"/>
      <c r="C68" s="130" t="s">
        <v>606</v>
      </c>
      <c r="D68" s="98">
        <v>0.5</v>
      </c>
      <c r="E68" s="130" t="s">
        <v>606</v>
      </c>
      <c r="F68" s="98">
        <v>0.5</v>
      </c>
      <c r="G68" s="130" t="s">
        <v>606</v>
      </c>
      <c r="H68" s="98">
        <v>0.5</v>
      </c>
      <c r="I68" s="130" t="s">
        <v>606</v>
      </c>
      <c r="J68" s="98">
        <v>0.5</v>
      </c>
      <c r="K68" s="141"/>
      <c r="L68" s="141"/>
      <c r="M68" s="141"/>
      <c r="N68" s="141"/>
      <c r="O68" s="141"/>
      <c r="P68" s="141"/>
      <c r="Q68" s="45"/>
      <c r="R68" s="50"/>
      <c r="S68" s="46"/>
      <c r="T68" s="36"/>
      <c r="U68" s="46"/>
      <c r="V68" s="36"/>
      <c r="W68" s="47"/>
      <c r="X68" s="36"/>
      <c r="Y68" s="46"/>
      <c r="Z68" s="36"/>
      <c r="AA68" s="36"/>
      <c r="AB68" s="36"/>
      <c r="AC68" s="46"/>
      <c r="AD68" s="48"/>
      <c r="AE68" s="35"/>
      <c r="AF68" s="33"/>
    </row>
    <row r="69" spans="2:32">
      <c r="B69" s="97"/>
      <c r="C69" s="130" t="s">
        <v>471</v>
      </c>
      <c r="D69" s="98">
        <v>0.25</v>
      </c>
      <c r="E69" s="130" t="s">
        <v>471</v>
      </c>
      <c r="F69" s="98">
        <v>0.25</v>
      </c>
      <c r="G69" s="130" t="s">
        <v>471</v>
      </c>
      <c r="H69" s="98">
        <v>0.25</v>
      </c>
      <c r="I69" s="130" t="s">
        <v>471</v>
      </c>
      <c r="J69" s="98">
        <v>0.25</v>
      </c>
      <c r="K69" s="141"/>
      <c r="L69" s="141"/>
      <c r="M69" s="141"/>
      <c r="N69" s="141"/>
      <c r="O69" s="141"/>
      <c r="P69" s="141"/>
      <c r="Q69" s="45"/>
      <c r="R69" s="50"/>
      <c r="S69" s="46"/>
      <c r="T69" s="36"/>
      <c r="U69" s="46"/>
      <c r="V69" s="36"/>
      <c r="W69" s="47"/>
      <c r="X69" s="36"/>
      <c r="Y69" s="46"/>
      <c r="Z69" s="36"/>
      <c r="AA69" s="36"/>
      <c r="AB69" s="36"/>
      <c r="AC69" s="46"/>
      <c r="AD69" s="48"/>
      <c r="AE69" s="35"/>
      <c r="AF69" s="33"/>
    </row>
    <row r="70" spans="2:32">
      <c r="B70" s="97"/>
      <c r="C70" s="130" t="s">
        <v>472</v>
      </c>
      <c r="D70" s="98">
        <v>5.73</v>
      </c>
      <c r="E70" s="130" t="s">
        <v>472</v>
      </c>
      <c r="F70" s="98">
        <v>5.73</v>
      </c>
      <c r="G70" s="130" t="s">
        <v>472</v>
      </c>
      <c r="H70" s="98">
        <v>5.73</v>
      </c>
      <c r="I70" s="130" t="s">
        <v>472</v>
      </c>
      <c r="J70" s="98">
        <v>5.73</v>
      </c>
      <c r="K70" s="141"/>
      <c r="L70" s="141"/>
      <c r="M70" s="141"/>
      <c r="N70" s="141"/>
      <c r="O70" s="141"/>
      <c r="P70" s="141"/>
      <c r="Q70" s="45"/>
      <c r="R70" s="50"/>
      <c r="S70" s="46"/>
      <c r="T70" s="36"/>
      <c r="U70" s="46"/>
      <c r="V70" s="36"/>
      <c r="W70" s="47"/>
      <c r="X70" s="36"/>
      <c r="Y70" s="46"/>
      <c r="Z70" s="36"/>
      <c r="AA70" s="36"/>
      <c r="AB70" s="36"/>
      <c r="AC70" s="46"/>
      <c r="AD70" s="48"/>
      <c r="AE70" s="35"/>
      <c r="AF70" s="33"/>
    </row>
    <row r="71" spans="2:32">
      <c r="B71" s="97"/>
      <c r="C71" s="130" t="s">
        <v>605</v>
      </c>
      <c r="D71" s="98">
        <v>0.5</v>
      </c>
      <c r="E71" s="130" t="s">
        <v>605</v>
      </c>
      <c r="F71" s="98">
        <v>0.5</v>
      </c>
      <c r="G71" s="130" t="s">
        <v>605</v>
      </c>
      <c r="H71" s="98">
        <v>0.5</v>
      </c>
      <c r="I71" s="130" t="s">
        <v>605</v>
      </c>
      <c r="J71" s="98">
        <v>0.5</v>
      </c>
      <c r="K71" s="141"/>
      <c r="L71" s="141"/>
      <c r="M71" s="141"/>
      <c r="N71" s="141"/>
      <c r="O71" s="141"/>
      <c r="P71" s="141"/>
      <c r="Q71" s="45"/>
      <c r="R71" s="50"/>
      <c r="S71" s="46"/>
      <c r="T71" s="36"/>
      <c r="U71" s="46"/>
      <c r="V71" s="36"/>
      <c r="W71" s="47"/>
      <c r="X71" s="36"/>
      <c r="Y71" s="46"/>
      <c r="Z71" s="36"/>
      <c r="AA71" s="36"/>
      <c r="AB71" s="36"/>
      <c r="AC71" s="46"/>
      <c r="AD71" s="48"/>
      <c r="AE71" s="35"/>
      <c r="AF71" s="33"/>
    </row>
    <row r="72" spans="2:32">
      <c r="B72" s="97"/>
      <c r="C72" s="130" t="s">
        <v>473</v>
      </c>
      <c r="D72" s="98">
        <v>0.75</v>
      </c>
      <c r="E72" s="130" t="s">
        <v>473</v>
      </c>
      <c r="F72" s="98">
        <v>0.75</v>
      </c>
      <c r="G72" s="130" t="s">
        <v>473</v>
      </c>
      <c r="H72" s="98">
        <v>0.75</v>
      </c>
      <c r="I72" s="130" t="s">
        <v>473</v>
      </c>
      <c r="J72" s="98">
        <v>0.75</v>
      </c>
      <c r="K72" s="141"/>
      <c r="L72" s="141"/>
      <c r="M72" s="141"/>
      <c r="N72" s="141"/>
      <c r="O72" s="141"/>
      <c r="P72" s="141"/>
      <c r="Q72" s="45"/>
      <c r="R72" s="50"/>
      <c r="S72" s="46"/>
      <c r="T72" s="36"/>
      <c r="U72" s="46"/>
      <c r="V72" s="36"/>
      <c r="W72" s="47"/>
      <c r="X72" s="36"/>
      <c r="Y72" s="46"/>
      <c r="Z72" s="36"/>
      <c r="AA72" s="36"/>
      <c r="AB72" s="36"/>
      <c r="AC72" s="46"/>
      <c r="AD72" s="48"/>
      <c r="AE72" s="35"/>
      <c r="AF72" s="33"/>
    </row>
    <row r="73" spans="2:32">
      <c r="B73" s="97"/>
      <c r="C73" s="130" t="s">
        <v>608</v>
      </c>
      <c r="D73" s="98">
        <v>0.75</v>
      </c>
      <c r="E73" s="130" t="s">
        <v>608</v>
      </c>
      <c r="F73" s="98">
        <v>0.75</v>
      </c>
      <c r="G73" s="130" t="s">
        <v>608</v>
      </c>
      <c r="H73" s="98">
        <v>0.75</v>
      </c>
      <c r="I73" s="130" t="s">
        <v>608</v>
      </c>
      <c r="J73" s="98">
        <v>0.75</v>
      </c>
      <c r="K73" s="141"/>
      <c r="L73" s="141"/>
      <c r="M73" s="141"/>
      <c r="N73" s="141"/>
      <c r="O73" s="141"/>
      <c r="P73" s="141"/>
      <c r="Q73" s="45"/>
      <c r="R73" s="50"/>
      <c r="S73" s="46"/>
      <c r="T73" s="36"/>
      <c r="U73" s="46"/>
      <c r="V73" s="36"/>
      <c r="W73" s="47"/>
      <c r="X73" s="36"/>
      <c r="Y73" s="46"/>
      <c r="Z73" s="36"/>
      <c r="AA73" s="36"/>
      <c r="AB73" s="36"/>
      <c r="AC73" s="46"/>
      <c r="AD73" s="48"/>
      <c r="AE73" s="35"/>
      <c r="AF73" s="33"/>
    </row>
    <row r="74" spans="2:32">
      <c r="B74" s="97"/>
      <c r="C74" s="130" t="s">
        <v>475</v>
      </c>
      <c r="D74" s="98">
        <v>0</v>
      </c>
      <c r="E74" s="130" t="s">
        <v>475</v>
      </c>
      <c r="F74" s="98">
        <v>0</v>
      </c>
      <c r="G74" s="130" t="s">
        <v>475</v>
      </c>
      <c r="H74" s="98">
        <v>0</v>
      </c>
      <c r="I74" s="130" t="s">
        <v>475</v>
      </c>
      <c r="J74" s="98">
        <v>0</v>
      </c>
      <c r="K74" s="141"/>
      <c r="L74" s="141"/>
      <c r="M74" s="141"/>
      <c r="N74" s="141"/>
      <c r="O74" s="141"/>
      <c r="P74" s="141"/>
      <c r="Q74" s="45"/>
      <c r="R74" s="50"/>
      <c r="S74" s="46"/>
      <c r="T74" s="36"/>
      <c r="U74" s="46"/>
      <c r="V74" s="36"/>
      <c r="W74" s="47"/>
      <c r="X74" s="36"/>
      <c r="Y74" s="46"/>
      <c r="Z74" s="36"/>
      <c r="AA74" s="36"/>
      <c r="AB74" s="36"/>
      <c r="AC74" s="46"/>
      <c r="AD74" s="48"/>
      <c r="AE74" s="35"/>
      <c r="AF74" s="33"/>
    </row>
    <row r="75" spans="2:32">
      <c r="B75" s="97"/>
      <c r="C75" s="130" t="s">
        <v>476</v>
      </c>
      <c r="D75" s="98">
        <v>0</v>
      </c>
      <c r="E75" s="130" t="s">
        <v>476</v>
      </c>
      <c r="F75" s="98">
        <v>0</v>
      </c>
      <c r="G75" s="130" t="s">
        <v>476</v>
      </c>
      <c r="H75" s="98">
        <v>0</v>
      </c>
      <c r="I75" s="130" t="s">
        <v>476</v>
      </c>
      <c r="J75" s="98">
        <v>0</v>
      </c>
      <c r="K75" s="141"/>
      <c r="L75" s="141"/>
      <c r="M75" s="141"/>
      <c r="N75" s="141"/>
      <c r="O75" s="141"/>
      <c r="P75" s="141"/>
      <c r="Q75" s="45"/>
      <c r="R75" s="50"/>
      <c r="S75" s="46"/>
      <c r="T75" s="36"/>
      <c r="U75" s="46"/>
      <c r="V75" s="36"/>
      <c r="W75" s="47"/>
      <c r="X75" s="36"/>
      <c r="Y75" s="46"/>
      <c r="Z75" s="36"/>
      <c r="AA75" s="36"/>
      <c r="AB75" s="36"/>
      <c r="AC75" s="46"/>
      <c r="AD75" s="48"/>
      <c r="AE75" s="35"/>
      <c r="AF75" s="33"/>
    </row>
    <row r="76" spans="2:32">
      <c r="B76" s="97"/>
      <c r="C76" s="130" t="s">
        <v>477</v>
      </c>
      <c r="D76" s="98">
        <v>6.3</v>
      </c>
      <c r="E76" s="130" t="s">
        <v>477</v>
      </c>
      <c r="F76" s="98">
        <v>6.3</v>
      </c>
      <c r="G76" s="130" t="s">
        <v>477</v>
      </c>
      <c r="H76" s="98">
        <v>6.3</v>
      </c>
      <c r="I76" s="130" t="s">
        <v>477</v>
      </c>
      <c r="J76" s="98">
        <v>6.3</v>
      </c>
      <c r="K76" s="141"/>
      <c r="L76" s="141"/>
      <c r="M76" s="141"/>
      <c r="N76" s="141"/>
      <c r="O76" s="141"/>
      <c r="P76" s="141"/>
      <c r="Q76" s="45"/>
      <c r="R76" s="50"/>
      <c r="S76" s="46"/>
      <c r="T76" s="36"/>
      <c r="U76" s="46"/>
      <c r="V76" s="36"/>
      <c r="W76" s="47"/>
      <c r="X76" s="36"/>
      <c r="Y76" s="46"/>
      <c r="Z76" s="36"/>
      <c r="AA76" s="36"/>
      <c r="AB76" s="36"/>
      <c r="AC76" s="46"/>
      <c r="AD76" s="48"/>
      <c r="AE76" s="35"/>
      <c r="AF76" s="33"/>
    </row>
    <row r="77" spans="2:32">
      <c r="B77" s="97"/>
      <c r="C77" s="130" t="s">
        <v>478</v>
      </c>
      <c r="D77" s="98">
        <v>47.23</v>
      </c>
      <c r="E77" s="130" t="s">
        <v>478</v>
      </c>
      <c r="F77" s="98">
        <v>47.23</v>
      </c>
      <c r="G77" s="130" t="s">
        <v>478</v>
      </c>
      <c r="H77" s="98">
        <v>47.23</v>
      </c>
      <c r="I77" s="130" t="s">
        <v>478</v>
      </c>
      <c r="J77" s="98">
        <v>47.23</v>
      </c>
      <c r="K77" s="141"/>
      <c r="L77" s="141"/>
      <c r="M77" s="141"/>
      <c r="N77" s="141"/>
      <c r="O77" s="141"/>
      <c r="P77" s="141"/>
      <c r="Q77" s="45"/>
      <c r="R77" s="50"/>
      <c r="S77" s="46"/>
      <c r="T77" s="36"/>
      <c r="U77" s="46"/>
      <c r="V77" s="36"/>
      <c r="W77" s="47"/>
      <c r="X77" s="36"/>
      <c r="Y77" s="46"/>
      <c r="Z77" s="36"/>
      <c r="AA77" s="36"/>
      <c r="AB77" s="36"/>
      <c r="AC77" s="46"/>
      <c r="AD77" s="48"/>
      <c r="AE77" s="35"/>
      <c r="AF77" s="33"/>
    </row>
    <row r="78" spans="2:32">
      <c r="B78" s="120" t="s">
        <v>460</v>
      </c>
      <c r="C78" s="216" t="s">
        <v>215</v>
      </c>
      <c r="D78" s="102" t="s">
        <v>222</v>
      </c>
      <c r="E78" s="216" t="s">
        <v>215</v>
      </c>
      <c r="F78" s="102" t="s">
        <v>222</v>
      </c>
      <c r="G78" s="216" t="s">
        <v>215</v>
      </c>
      <c r="H78" s="102" t="s">
        <v>222</v>
      </c>
      <c r="I78" s="216" t="s">
        <v>215</v>
      </c>
      <c r="J78" s="102" t="s">
        <v>222</v>
      </c>
      <c r="K78" s="141"/>
      <c r="L78" s="141"/>
      <c r="M78" s="141"/>
      <c r="N78" s="141"/>
      <c r="O78" s="141"/>
      <c r="P78" s="141"/>
      <c r="Q78" s="45"/>
      <c r="R78" s="50"/>
      <c r="S78" s="46"/>
      <c r="T78" s="36"/>
      <c r="U78" s="46"/>
      <c r="V78" s="36"/>
      <c r="W78" s="47"/>
      <c r="X78" s="36"/>
      <c r="Y78" s="46"/>
      <c r="Z78" s="36"/>
      <c r="AA78" s="36"/>
      <c r="AB78" s="36"/>
      <c r="AC78" s="46"/>
      <c r="AD78" s="48"/>
      <c r="AE78" s="35"/>
      <c r="AF78" s="33"/>
    </row>
    <row r="79" spans="2:32" ht="25.5">
      <c r="B79" s="97"/>
      <c r="C79" s="217"/>
      <c r="D79" s="91" t="str">
        <f>Internal_Heat_Gains</f>
        <v>(W/ft²)</v>
      </c>
      <c r="E79" s="217"/>
      <c r="F79" s="91" t="str">
        <f>Internal_Heat_Gains</f>
        <v>(W/ft²)</v>
      </c>
      <c r="G79" s="217"/>
      <c r="H79" s="91" t="str">
        <f>Internal_Heat_Gains</f>
        <v>(W/ft²)</v>
      </c>
      <c r="I79" s="217"/>
      <c r="J79" s="91" t="str">
        <f>Internal_Heat_Gains</f>
        <v>(W/ft²)</v>
      </c>
      <c r="K79" s="141" t="s">
        <v>523</v>
      </c>
      <c r="L79" s="141"/>
      <c r="M79" s="141"/>
      <c r="N79" s="141"/>
      <c r="O79" s="141"/>
      <c r="P79" s="141"/>
      <c r="Q79" s="45"/>
      <c r="R79" s="50"/>
      <c r="S79" s="46"/>
      <c r="T79" s="36"/>
      <c r="U79" s="46"/>
      <c r="V79" s="36"/>
      <c r="W79" s="47"/>
      <c r="X79" s="36"/>
      <c r="Y79" s="46"/>
      <c r="Z79" s="36"/>
      <c r="AA79" s="36"/>
      <c r="AB79" s="36"/>
      <c r="AC79" s="46"/>
      <c r="AD79" s="48"/>
      <c r="AE79" s="35"/>
      <c r="AF79" s="33"/>
    </row>
    <row r="80" spans="2:32">
      <c r="B80" s="97"/>
      <c r="C80" s="130" t="s">
        <v>470</v>
      </c>
      <c r="D80" s="98">
        <v>0</v>
      </c>
      <c r="E80" s="130" t="s">
        <v>470</v>
      </c>
      <c r="F80" s="98">
        <v>0</v>
      </c>
      <c r="G80" s="130" t="s">
        <v>470</v>
      </c>
      <c r="H80" s="98">
        <v>0</v>
      </c>
      <c r="I80" s="130" t="s">
        <v>470</v>
      </c>
      <c r="J80" s="98">
        <v>0</v>
      </c>
      <c r="K80" s="141"/>
      <c r="L80" s="141"/>
      <c r="M80" s="141"/>
      <c r="N80" s="141"/>
      <c r="O80" s="141"/>
      <c r="P80" s="141"/>
      <c r="Q80" s="45"/>
      <c r="R80" s="50"/>
      <c r="S80" s="46"/>
      <c r="T80" s="36"/>
      <c r="U80" s="46"/>
      <c r="V80" s="36"/>
      <c r="W80" s="47"/>
      <c r="X80" s="36"/>
      <c r="Y80" s="46"/>
      <c r="Z80" s="36"/>
      <c r="AA80" s="36"/>
      <c r="AB80" s="36"/>
      <c r="AC80" s="46"/>
      <c r="AD80" s="48"/>
      <c r="AE80" s="35"/>
      <c r="AF80" s="33"/>
    </row>
    <row r="81" spans="2:32">
      <c r="B81" s="97"/>
      <c r="C81" s="130" t="s">
        <v>607</v>
      </c>
      <c r="D81" s="98">
        <v>0</v>
      </c>
      <c r="E81" s="130" t="s">
        <v>607</v>
      </c>
      <c r="F81" s="98">
        <v>0</v>
      </c>
      <c r="G81" s="130" t="s">
        <v>607</v>
      </c>
      <c r="H81" s="98">
        <v>0</v>
      </c>
      <c r="I81" s="130" t="s">
        <v>607</v>
      </c>
      <c r="J81" s="98">
        <v>0</v>
      </c>
      <c r="K81" s="141"/>
      <c r="L81" s="141"/>
      <c r="M81" s="141"/>
      <c r="N81" s="141"/>
      <c r="O81" s="141"/>
      <c r="P81" s="141"/>
      <c r="Q81" s="45"/>
      <c r="R81" s="50"/>
      <c r="S81" s="46"/>
      <c r="T81" s="36"/>
      <c r="U81" s="46"/>
      <c r="V81" s="36"/>
      <c r="W81" s="47"/>
      <c r="X81" s="36"/>
      <c r="Y81" s="46"/>
      <c r="Z81" s="36"/>
      <c r="AA81" s="36"/>
      <c r="AB81" s="36"/>
      <c r="AC81" s="46"/>
      <c r="AD81" s="48"/>
      <c r="AE81" s="35"/>
      <c r="AF81" s="33"/>
    </row>
    <row r="82" spans="2:32">
      <c r="B82" s="97"/>
      <c r="C82" s="130" t="s">
        <v>606</v>
      </c>
      <c r="D82" s="98">
        <v>0</v>
      </c>
      <c r="E82" s="130" t="s">
        <v>606</v>
      </c>
      <c r="F82" s="98">
        <v>0</v>
      </c>
      <c r="G82" s="130" t="s">
        <v>606</v>
      </c>
      <c r="H82" s="98">
        <v>0</v>
      </c>
      <c r="I82" s="130" t="s">
        <v>606</v>
      </c>
      <c r="J82" s="98">
        <v>0</v>
      </c>
      <c r="K82" s="141"/>
      <c r="L82" s="141"/>
      <c r="M82" s="141"/>
      <c r="N82" s="141"/>
      <c r="O82" s="141"/>
      <c r="P82" s="141"/>
      <c r="Q82" s="45"/>
      <c r="R82" s="50"/>
      <c r="S82" s="46"/>
      <c r="T82" s="36"/>
      <c r="U82" s="46"/>
      <c r="V82" s="36"/>
      <c r="W82" s="47"/>
      <c r="X82" s="36"/>
      <c r="Y82" s="46"/>
      <c r="Z82" s="36"/>
      <c r="AA82" s="36"/>
      <c r="AB82" s="36"/>
      <c r="AC82" s="46"/>
      <c r="AD82" s="48"/>
      <c r="AE82" s="35"/>
      <c r="AF82" s="33"/>
    </row>
    <row r="83" spans="2:32">
      <c r="B83" s="97"/>
      <c r="C83" s="130" t="s">
        <v>471</v>
      </c>
      <c r="D83" s="98">
        <v>0</v>
      </c>
      <c r="E83" s="130" t="s">
        <v>471</v>
      </c>
      <c r="F83" s="98">
        <v>0</v>
      </c>
      <c r="G83" s="130" t="s">
        <v>471</v>
      </c>
      <c r="H83" s="98">
        <v>0</v>
      </c>
      <c r="I83" s="130" t="s">
        <v>471</v>
      </c>
      <c r="J83" s="98">
        <v>0</v>
      </c>
      <c r="K83" s="141"/>
      <c r="L83" s="141"/>
      <c r="M83" s="141"/>
      <c r="N83" s="141"/>
      <c r="O83" s="141"/>
      <c r="P83" s="141"/>
      <c r="Q83" s="45"/>
      <c r="R83" s="50"/>
      <c r="S83" s="46"/>
      <c r="T83" s="36"/>
      <c r="U83" s="46"/>
      <c r="V83" s="36"/>
      <c r="W83" s="47"/>
      <c r="X83" s="36"/>
      <c r="Y83" s="46"/>
      <c r="Z83" s="36"/>
      <c r="AA83" s="36"/>
      <c r="AB83" s="36"/>
      <c r="AC83" s="46"/>
      <c r="AD83" s="48"/>
      <c r="AE83" s="35"/>
      <c r="AF83" s="33"/>
    </row>
    <row r="84" spans="2:32">
      <c r="B84" s="97"/>
      <c r="C84" s="130" t="s">
        <v>472</v>
      </c>
      <c r="D84" s="98">
        <v>49.82</v>
      </c>
      <c r="E84" s="130" t="s">
        <v>472</v>
      </c>
      <c r="F84" s="98">
        <v>49.82</v>
      </c>
      <c r="G84" s="130" t="s">
        <v>472</v>
      </c>
      <c r="H84" s="98">
        <v>49.82</v>
      </c>
      <c r="I84" s="130" t="s">
        <v>472</v>
      </c>
      <c r="J84" s="98">
        <v>49.82</v>
      </c>
      <c r="K84" s="141"/>
      <c r="L84" s="141"/>
      <c r="M84" s="141"/>
      <c r="N84" s="141"/>
      <c r="O84" s="141"/>
      <c r="P84" s="141" t="s">
        <v>600</v>
      </c>
      <c r="Q84" s="45"/>
      <c r="R84" s="50"/>
      <c r="S84" s="46"/>
      <c r="T84" s="36"/>
      <c r="U84" s="46"/>
      <c r="V84" s="36"/>
      <c r="W84" s="47"/>
      <c r="X84" s="36"/>
      <c r="Y84" s="46"/>
      <c r="Z84" s="36"/>
      <c r="AA84" s="36"/>
      <c r="AB84" s="36"/>
      <c r="AC84" s="46"/>
      <c r="AD84" s="48"/>
      <c r="AE84" s="35"/>
      <c r="AF84" s="33"/>
    </row>
    <row r="85" spans="2:32">
      <c r="B85" s="97"/>
      <c r="C85" s="130" t="s">
        <v>605</v>
      </c>
      <c r="D85" s="98">
        <v>0</v>
      </c>
      <c r="E85" s="130" t="s">
        <v>605</v>
      </c>
      <c r="F85" s="98">
        <v>0</v>
      </c>
      <c r="G85" s="130" t="s">
        <v>605</v>
      </c>
      <c r="H85" s="98">
        <v>0</v>
      </c>
      <c r="I85" s="130" t="s">
        <v>605</v>
      </c>
      <c r="J85" s="98">
        <v>0</v>
      </c>
      <c r="K85" s="141"/>
      <c r="L85" s="141"/>
      <c r="M85" s="141"/>
      <c r="N85" s="141"/>
      <c r="O85" s="141"/>
      <c r="P85" s="141"/>
      <c r="Q85" s="45"/>
      <c r="R85" s="50"/>
      <c r="S85" s="46"/>
      <c r="T85" s="36"/>
      <c r="U85" s="46"/>
      <c r="V85" s="36"/>
      <c r="W85" s="47"/>
      <c r="X85" s="36"/>
      <c r="Y85" s="46"/>
      <c r="Z85" s="36"/>
      <c r="AA85" s="36"/>
      <c r="AB85" s="36"/>
      <c r="AC85" s="46"/>
      <c r="AD85" s="48"/>
      <c r="AE85" s="35"/>
      <c r="AF85" s="33"/>
    </row>
    <row r="86" spans="2:32">
      <c r="B86" s="97"/>
      <c r="C86" s="130" t="s">
        <v>473</v>
      </c>
      <c r="D86" s="98">
        <v>0</v>
      </c>
      <c r="E86" s="130" t="s">
        <v>473</v>
      </c>
      <c r="F86" s="98">
        <v>0</v>
      </c>
      <c r="G86" s="130" t="s">
        <v>473</v>
      </c>
      <c r="H86" s="98">
        <v>0</v>
      </c>
      <c r="I86" s="130" t="s">
        <v>473</v>
      </c>
      <c r="J86" s="98">
        <v>0</v>
      </c>
      <c r="K86" s="141"/>
      <c r="L86" s="141"/>
      <c r="M86" s="141"/>
      <c r="N86" s="141"/>
      <c r="O86" s="141"/>
      <c r="P86" s="141"/>
      <c r="Q86" s="45"/>
      <c r="R86" s="50"/>
      <c r="S86" s="46"/>
      <c r="T86" s="36"/>
      <c r="U86" s="46"/>
      <c r="V86" s="36"/>
      <c r="W86" s="47"/>
      <c r="X86" s="36"/>
      <c r="Y86" s="46"/>
      <c r="Z86" s="36"/>
      <c r="AA86" s="36"/>
      <c r="AB86" s="36"/>
      <c r="AC86" s="46"/>
      <c r="AD86" s="48"/>
      <c r="AE86" s="35"/>
      <c r="AF86" s="33"/>
    </row>
    <row r="87" spans="2:32">
      <c r="B87" s="97"/>
      <c r="C87" s="130" t="s">
        <v>608</v>
      </c>
      <c r="D87" s="98">
        <v>0</v>
      </c>
      <c r="E87" s="130" t="s">
        <v>608</v>
      </c>
      <c r="F87" s="98">
        <v>0</v>
      </c>
      <c r="G87" s="130" t="s">
        <v>608</v>
      </c>
      <c r="H87" s="98">
        <v>0</v>
      </c>
      <c r="I87" s="130" t="s">
        <v>608</v>
      </c>
      <c r="J87" s="98">
        <v>0</v>
      </c>
      <c r="K87" s="141"/>
      <c r="L87" s="141"/>
      <c r="M87" s="141"/>
      <c r="N87" s="141"/>
      <c r="O87" s="141"/>
      <c r="P87" s="141"/>
      <c r="Q87" s="45"/>
      <c r="R87" s="50"/>
      <c r="S87" s="46"/>
      <c r="T87" s="36"/>
      <c r="U87" s="46"/>
      <c r="V87" s="36"/>
      <c r="W87" s="47"/>
      <c r="X87" s="36"/>
      <c r="Y87" s="46"/>
      <c r="Z87" s="36"/>
      <c r="AA87" s="36"/>
      <c r="AB87" s="36"/>
      <c r="AC87" s="46"/>
      <c r="AD87" s="48"/>
      <c r="AE87" s="35"/>
      <c r="AF87" s="33"/>
    </row>
    <row r="88" spans="2:32">
      <c r="B88" s="97"/>
      <c r="C88" s="130" t="s">
        <v>475</v>
      </c>
      <c r="D88" s="98">
        <v>0</v>
      </c>
      <c r="E88" s="130" t="s">
        <v>475</v>
      </c>
      <c r="F88" s="98">
        <v>0</v>
      </c>
      <c r="G88" s="130" t="s">
        <v>475</v>
      </c>
      <c r="H88" s="98">
        <v>0</v>
      </c>
      <c r="I88" s="130" t="s">
        <v>475</v>
      </c>
      <c r="J88" s="98">
        <v>0</v>
      </c>
      <c r="K88" s="141"/>
      <c r="L88" s="141"/>
      <c r="M88" s="141"/>
      <c r="N88" s="141"/>
      <c r="O88" s="141"/>
      <c r="P88" s="141"/>
      <c r="Q88" s="45"/>
      <c r="R88" s="50"/>
      <c r="S88" s="46"/>
      <c r="T88" s="36"/>
      <c r="U88" s="46"/>
      <c r="V88" s="36"/>
      <c r="W88" s="47"/>
      <c r="X88" s="36"/>
      <c r="Y88" s="46"/>
      <c r="Z88" s="36"/>
      <c r="AA88" s="36"/>
      <c r="AB88" s="36"/>
      <c r="AC88" s="46"/>
      <c r="AD88" s="48"/>
      <c r="AE88" s="35"/>
      <c r="AF88" s="33"/>
    </row>
    <row r="89" spans="2:32">
      <c r="B89" s="97"/>
      <c r="C89" s="130" t="s">
        <v>476</v>
      </c>
      <c r="D89" s="98">
        <v>0</v>
      </c>
      <c r="E89" s="130" t="s">
        <v>476</v>
      </c>
      <c r="F89" s="98">
        <v>0</v>
      </c>
      <c r="G89" s="130" t="s">
        <v>476</v>
      </c>
      <c r="H89" s="98">
        <v>0</v>
      </c>
      <c r="I89" s="130" t="s">
        <v>476</v>
      </c>
      <c r="J89" s="98">
        <v>0</v>
      </c>
      <c r="K89" s="141"/>
      <c r="L89" s="141"/>
      <c r="M89" s="141"/>
      <c r="N89" s="141"/>
      <c r="O89" s="141"/>
      <c r="P89" s="141"/>
      <c r="Q89" s="45"/>
      <c r="R89" s="50"/>
      <c r="S89" s="46"/>
      <c r="T89" s="36"/>
      <c r="U89" s="46"/>
      <c r="V89" s="36"/>
      <c r="W89" s="47"/>
      <c r="X89" s="36"/>
      <c r="Y89" s="46"/>
      <c r="Z89" s="36"/>
      <c r="AA89" s="36"/>
      <c r="AB89" s="36"/>
      <c r="AC89" s="46"/>
      <c r="AD89" s="48"/>
      <c r="AE89" s="35"/>
      <c r="AF89" s="33"/>
    </row>
    <row r="90" spans="2:32">
      <c r="B90" s="97"/>
      <c r="C90" s="130" t="s">
        <v>477</v>
      </c>
      <c r="D90" s="98">
        <v>0</v>
      </c>
      <c r="E90" s="130" t="s">
        <v>477</v>
      </c>
      <c r="F90" s="98">
        <v>0</v>
      </c>
      <c r="G90" s="130" t="s">
        <v>477</v>
      </c>
      <c r="H90" s="98">
        <v>0</v>
      </c>
      <c r="I90" s="130" t="s">
        <v>477</v>
      </c>
      <c r="J90" s="98">
        <v>0</v>
      </c>
      <c r="K90" s="141"/>
      <c r="L90" s="141"/>
      <c r="M90" s="141"/>
      <c r="N90" s="141"/>
      <c r="O90" s="141"/>
      <c r="P90" s="141"/>
      <c r="Q90" s="45"/>
      <c r="R90" s="50"/>
      <c r="S90" s="46"/>
      <c r="T90" s="36"/>
      <c r="U90" s="46"/>
      <c r="V90" s="36"/>
      <c r="W90" s="47"/>
      <c r="X90" s="36"/>
      <c r="Y90" s="46"/>
      <c r="Z90" s="36"/>
      <c r="AA90" s="36"/>
      <c r="AB90" s="36"/>
      <c r="AC90" s="46"/>
      <c r="AD90" s="48"/>
      <c r="AE90" s="35"/>
      <c r="AF90" s="33"/>
    </row>
    <row r="91" spans="2:32">
      <c r="B91" s="97"/>
      <c r="C91" s="130" t="s">
        <v>478</v>
      </c>
      <c r="D91" s="98">
        <v>149.94999999999999</v>
      </c>
      <c r="E91" s="130" t="s">
        <v>478</v>
      </c>
      <c r="F91" s="98">
        <v>149.94999999999999</v>
      </c>
      <c r="G91" s="130" t="s">
        <v>478</v>
      </c>
      <c r="H91" s="98">
        <v>149.94999999999999</v>
      </c>
      <c r="I91" s="130" t="s">
        <v>478</v>
      </c>
      <c r="J91" s="98">
        <v>149.94999999999999</v>
      </c>
      <c r="K91" s="141"/>
      <c r="L91" s="141"/>
      <c r="M91" s="141"/>
      <c r="N91" s="141"/>
      <c r="O91" s="141"/>
      <c r="P91" s="141"/>
      <c r="Q91" s="45"/>
      <c r="R91" s="50"/>
      <c r="S91" s="46"/>
      <c r="T91" s="36"/>
      <c r="U91" s="46"/>
      <c r="V91" s="36"/>
      <c r="W91" s="47"/>
      <c r="X91" s="36"/>
      <c r="Y91" s="46"/>
      <c r="Z91" s="36"/>
      <c r="AA91" s="36"/>
      <c r="AB91" s="36"/>
      <c r="AC91" s="46"/>
      <c r="AD91" s="48"/>
      <c r="AE91" s="35"/>
      <c r="AF91" s="33"/>
    </row>
    <row r="92" spans="2:32" ht="15" customHeight="1">
      <c r="B92" s="122" t="s">
        <v>98</v>
      </c>
      <c r="C92" s="216" t="s">
        <v>223</v>
      </c>
      <c r="D92" s="102" t="s">
        <v>224</v>
      </c>
      <c r="E92" s="216" t="s">
        <v>223</v>
      </c>
      <c r="F92" s="102" t="s">
        <v>224</v>
      </c>
      <c r="G92" s="216" t="s">
        <v>223</v>
      </c>
      <c r="H92" s="102" t="s">
        <v>224</v>
      </c>
      <c r="I92" s="216" t="s">
        <v>223</v>
      </c>
      <c r="J92" s="102" t="s">
        <v>224</v>
      </c>
      <c r="K92" s="141"/>
      <c r="L92" s="141" t="s">
        <v>571</v>
      </c>
      <c r="M92" s="141" t="s">
        <v>572</v>
      </c>
      <c r="N92" s="141" t="s">
        <v>573</v>
      </c>
      <c r="O92" s="141" t="s">
        <v>574</v>
      </c>
      <c r="P92" s="141" t="s">
        <v>599</v>
      </c>
      <c r="Q92" s="45"/>
      <c r="R92" s="36"/>
      <c r="S92" s="46"/>
      <c r="T92" s="36"/>
      <c r="U92" s="46"/>
      <c r="V92" s="36"/>
      <c r="W92" s="47"/>
      <c r="X92" s="36"/>
      <c r="Y92" s="46"/>
      <c r="Z92" s="36"/>
      <c r="AA92" s="36"/>
      <c r="AB92" s="36"/>
      <c r="AC92" s="46"/>
      <c r="AD92" s="48"/>
      <c r="AE92" s="35"/>
      <c r="AF92" s="33"/>
    </row>
    <row r="93" spans="2:32" ht="25.5">
      <c r="B93" s="100"/>
      <c r="C93" s="217"/>
      <c r="D93" s="91" t="str">
        <f>Process_Loads</f>
        <v>(W)</v>
      </c>
      <c r="E93" s="217"/>
      <c r="F93" s="91" t="str">
        <f>Process_Loads</f>
        <v>(W)</v>
      </c>
      <c r="G93" s="217"/>
      <c r="H93" s="91" t="str">
        <f>Process_Loads</f>
        <v>(W)</v>
      </c>
      <c r="I93" s="217"/>
      <c r="J93" s="91" t="str">
        <f>Process_Loads</f>
        <v>(W)</v>
      </c>
      <c r="K93" s="141" t="s">
        <v>523</v>
      </c>
      <c r="L93" s="141"/>
      <c r="M93" s="141"/>
      <c r="N93" s="141"/>
      <c r="O93" s="141"/>
      <c r="P93" s="141"/>
      <c r="Q93" s="45"/>
      <c r="R93" s="36"/>
      <c r="S93" s="46"/>
      <c r="T93" s="36"/>
      <c r="U93" s="46"/>
      <c r="V93" s="36"/>
      <c r="W93" s="47"/>
      <c r="X93" s="36"/>
      <c r="Y93" s="46"/>
      <c r="Z93" s="36"/>
      <c r="AA93" s="36"/>
      <c r="AB93" s="36"/>
      <c r="AC93" s="46"/>
      <c r="AD93" s="48"/>
      <c r="AE93" s="35"/>
      <c r="AF93" s="33"/>
    </row>
    <row r="94" spans="2:32">
      <c r="B94" s="97"/>
      <c r="C94" s="130" t="s">
        <v>480</v>
      </c>
      <c r="D94" s="150">
        <v>122222</v>
      </c>
      <c r="E94" s="130" t="s">
        <v>480</v>
      </c>
      <c r="F94" s="150">
        <v>122222</v>
      </c>
      <c r="G94" s="130" t="s">
        <v>480</v>
      </c>
      <c r="H94" s="150">
        <v>122222</v>
      </c>
      <c r="I94" s="158" t="s">
        <v>480</v>
      </c>
      <c r="J94" s="158">
        <v>122222</v>
      </c>
      <c r="K94" s="141"/>
      <c r="L94" s="141"/>
      <c r="M94" s="141"/>
      <c r="N94" s="141"/>
      <c r="O94" s="141"/>
      <c r="P94" s="141"/>
      <c r="Q94" s="45"/>
      <c r="R94" s="36"/>
      <c r="S94" s="46"/>
      <c r="T94" s="36"/>
      <c r="U94" s="46"/>
      <c r="V94" s="36"/>
      <c r="W94" s="47"/>
      <c r="X94" s="36"/>
      <c r="Y94" s="46"/>
      <c r="Z94" s="36"/>
      <c r="AA94" s="36"/>
      <c r="AB94" s="36"/>
      <c r="AC94" s="46"/>
      <c r="AD94" s="48"/>
      <c r="AE94" s="35"/>
      <c r="AF94" s="33"/>
    </row>
    <row r="95" spans="2:32" ht="18.75">
      <c r="B95" s="208" t="s">
        <v>461</v>
      </c>
      <c r="C95" s="209"/>
      <c r="D95" s="209"/>
      <c r="E95" s="209"/>
      <c r="F95" s="209"/>
      <c r="G95" s="209"/>
      <c r="H95" s="209"/>
      <c r="I95" s="209"/>
      <c r="J95" s="209"/>
      <c r="K95" s="64"/>
      <c r="L95" s="64"/>
      <c r="M95" s="64"/>
      <c r="N95" s="64"/>
      <c r="O95" s="64"/>
      <c r="P95" s="64"/>
      <c r="Q95" s="45"/>
      <c r="R95" s="36"/>
      <c r="S95" s="46"/>
      <c r="T95" s="36"/>
      <c r="U95" s="46"/>
      <c r="V95" s="36"/>
      <c r="W95" s="47"/>
      <c r="X95" s="36"/>
      <c r="Y95" s="46"/>
      <c r="Z95" s="36"/>
      <c r="AA95" s="36"/>
      <c r="AB95" s="36"/>
      <c r="AC95" s="46"/>
      <c r="AD95" s="48"/>
      <c r="AE95" s="35"/>
      <c r="AF95" s="33"/>
    </row>
    <row r="96" spans="2:32">
      <c r="B96" s="121" t="s">
        <v>464</v>
      </c>
      <c r="C96" s="216" t="s">
        <v>462</v>
      </c>
      <c r="D96" s="102" t="s">
        <v>465</v>
      </c>
      <c r="E96" s="216" t="s">
        <v>462</v>
      </c>
      <c r="F96" s="102" t="s">
        <v>465</v>
      </c>
      <c r="G96" s="216" t="s">
        <v>462</v>
      </c>
      <c r="H96" s="102" t="s">
        <v>465</v>
      </c>
      <c r="I96" s="216" t="s">
        <v>462</v>
      </c>
      <c r="J96" s="102" t="s">
        <v>465</v>
      </c>
      <c r="K96" s="141"/>
      <c r="L96" s="141"/>
      <c r="M96" s="141"/>
      <c r="N96" s="141"/>
      <c r="O96" s="141"/>
      <c r="P96" s="141"/>
      <c r="Q96" s="55"/>
      <c r="R96" s="36"/>
      <c r="S96" s="46"/>
      <c r="T96" s="36"/>
      <c r="U96" s="46"/>
      <c r="V96" s="36"/>
      <c r="W96" s="47"/>
      <c r="X96" s="55"/>
      <c r="Y96" s="36"/>
      <c r="Z96" s="36"/>
      <c r="AA96" s="36"/>
      <c r="AB96" s="36"/>
      <c r="AC96" s="46"/>
      <c r="AD96" s="48"/>
      <c r="AE96" s="35"/>
      <c r="AF96" s="33"/>
    </row>
    <row r="97" spans="2:32" ht="25.5">
      <c r="B97" s="97"/>
      <c r="C97" s="217"/>
      <c r="D97" s="91" t="str">
        <f>Units!$C$26</f>
        <v>(W)</v>
      </c>
      <c r="E97" s="217"/>
      <c r="F97" s="91" t="str">
        <f>Units!$C$26</f>
        <v>(W)</v>
      </c>
      <c r="G97" s="217"/>
      <c r="H97" s="91" t="str">
        <f>Units!$C$26</f>
        <v>(W)</v>
      </c>
      <c r="I97" s="217"/>
      <c r="J97" s="91" t="str">
        <f>Units!$C$26</f>
        <v>(W)</v>
      </c>
      <c r="K97" s="141" t="s">
        <v>523</v>
      </c>
      <c r="L97" s="141"/>
      <c r="M97" s="141"/>
      <c r="N97" s="141"/>
      <c r="O97" s="141"/>
      <c r="P97" s="141"/>
      <c r="Q97" s="55"/>
      <c r="R97" s="36"/>
      <c r="S97" s="46"/>
      <c r="T97" s="36"/>
      <c r="U97" s="46"/>
      <c r="V97" s="36"/>
      <c r="W97" s="47"/>
      <c r="X97" s="55"/>
      <c r="Y97" s="36"/>
      <c r="Z97" s="36"/>
      <c r="AA97" s="36"/>
      <c r="AB97" s="36"/>
      <c r="AC97" s="46"/>
      <c r="AD97" s="48"/>
      <c r="AE97" s="35"/>
      <c r="AF97" s="33"/>
    </row>
    <row r="98" spans="2:32">
      <c r="B98" s="97"/>
      <c r="C98" s="130" t="s">
        <v>481</v>
      </c>
      <c r="D98" s="98">
        <f>367*7.32</f>
        <v>2686.44</v>
      </c>
      <c r="E98" s="130" t="s">
        <v>481</v>
      </c>
      <c r="F98" s="98">
        <f>367*7.32</f>
        <v>2686.44</v>
      </c>
      <c r="G98" s="130" t="s">
        <v>481</v>
      </c>
      <c r="H98" s="98">
        <f>7.32*367</f>
        <v>2686.44</v>
      </c>
      <c r="I98" s="130" t="s">
        <v>481</v>
      </c>
      <c r="J98" s="98">
        <f>7.32*367</f>
        <v>2686.44</v>
      </c>
      <c r="K98" s="141"/>
      <c r="L98" s="141"/>
      <c r="M98" s="141"/>
      <c r="N98" s="141"/>
      <c r="O98" s="141"/>
      <c r="P98" s="141" t="s">
        <v>601</v>
      </c>
      <c r="Q98" s="55"/>
      <c r="R98" s="36"/>
      <c r="S98" s="46"/>
      <c r="T98" s="36"/>
      <c r="U98" s="46"/>
      <c r="V98" s="36"/>
      <c r="W98" s="47"/>
      <c r="X98" s="55"/>
      <c r="Y98" s="36"/>
      <c r="Z98" s="36"/>
      <c r="AA98" s="36"/>
      <c r="AB98" s="36"/>
      <c r="AC98" s="46"/>
      <c r="AD98" s="48"/>
      <c r="AE98" s="35"/>
      <c r="AF98" s="33"/>
    </row>
    <row r="99" spans="2:32">
      <c r="B99" s="97"/>
      <c r="C99" s="130" t="s">
        <v>482</v>
      </c>
      <c r="D99" s="98">
        <f>734*3.66</f>
        <v>2686.44</v>
      </c>
      <c r="E99" s="130" t="s">
        <v>482</v>
      </c>
      <c r="F99" s="98">
        <f>734*3.66</f>
        <v>2686.44</v>
      </c>
      <c r="G99" s="130" t="s">
        <v>482</v>
      </c>
      <c r="H99" s="98">
        <f>734*3.66</f>
        <v>2686.44</v>
      </c>
      <c r="I99" s="130" t="s">
        <v>482</v>
      </c>
      <c r="J99" s="98">
        <f>734*3.66</f>
        <v>2686.44</v>
      </c>
      <c r="K99" s="141"/>
      <c r="L99" s="141"/>
      <c r="M99" s="141"/>
      <c r="N99" s="141"/>
      <c r="O99" s="141"/>
      <c r="P99" s="141"/>
      <c r="Q99" s="55"/>
      <c r="R99" s="36"/>
      <c r="S99" s="46"/>
      <c r="T99" s="36"/>
      <c r="U99" s="46"/>
      <c r="V99" s="36"/>
      <c r="W99" s="47"/>
      <c r="X99" s="55"/>
      <c r="Y99" s="36"/>
      <c r="Z99" s="36"/>
      <c r="AA99" s="36"/>
      <c r="AB99" s="36"/>
      <c r="AC99" s="46"/>
      <c r="AD99" s="48"/>
      <c r="AE99" s="35"/>
      <c r="AF99" s="33"/>
    </row>
    <row r="100" spans="2:32">
      <c r="B100" s="122" t="s">
        <v>463</v>
      </c>
      <c r="C100" s="216" t="s">
        <v>466</v>
      </c>
      <c r="D100" s="102" t="s">
        <v>224</v>
      </c>
      <c r="E100" s="216" t="s">
        <v>466</v>
      </c>
      <c r="F100" s="102" t="s">
        <v>224</v>
      </c>
      <c r="G100" s="216" t="s">
        <v>466</v>
      </c>
      <c r="H100" s="102" t="s">
        <v>224</v>
      </c>
      <c r="I100" s="216" t="s">
        <v>466</v>
      </c>
      <c r="J100" s="102" t="s">
        <v>224</v>
      </c>
      <c r="K100" s="141"/>
      <c r="L100" s="141"/>
      <c r="M100" s="141"/>
      <c r="N100" s="141"/>
      <c r="O100" s="141"/>
      <c r="P100" s="141"/>
      <c r="Q100" s="45"/>
      <c r="R100" s="36"/>
      <c r="S100" s="46"/>
      <c r="T100" s="36"/>
      <c r="U100" s="46"/>
      <c r="V100" s="36"/>
      <c r="W100" s="47"/>
      <c r="X100" s="36"/>
      <c r="Y100" s="46"/>
      <c r="Z100" s="36"/>
      <c r="AA100" s="36"/>
      <c r="AB100" s="36"/>
      <c r="AC100" s="46"/>
      <c r="AD100" s="48"/>
      <c r="AE100" s="35"/>
      <c r="AF100" s="33"/>
    </row>
    <row r="101" spans="2:32" ht="25.5">
      <c r="B101" s="100"/>
      <c r="C101" s="217"/>
      <c r="D101" s="91" t="str">
        <f>Process_Loads</f>
        <v>(W)</v>
      </c>
      <c r="E101" s="217"/>
      <c r="F101" s="91" t="str">
        <f>Process_Loads</f>
        <v>(W)</v>
      </c>
      <c r="G101" s="217"/>
      <c r="H101" s="91" t="str">
        <f>Process_Loads</f>
        <v>(W)</v>
      </c>
      <c r="I101" s="217"/>
      <c r="J101" s="91" t="str">
        <f>Process_Loads</f>
        <v>(W)</v>
      </c>
      <c r="K101" s="141" t="s">
        <v>523</v>
      </c>
      <c r="L101" s="141"/>
      <c r="M101" s="141"/>
      <c r="N101" s="141"/>
      <c r="O101" s="141"/>
      <c r="P101" s="141"/>
      <c r="Q101" s="45"/>
      <c r="R101" s="36"/>
      <c r="S101" s="46"/>
      <c r="T101" s="36"/>
      <c r="U101" s="46"/>
      <c r="V101" s="36"/>
      <c r="W101" s="47"/>
      <c r="X101" s="36"/>
      <c r="Y101" s="46"/>
      <c r="Z101" s="36"/>
      <c r="AA101" s="36"/>
      <c r="AB101" s="36"/>
      <c r="AC101" s="46"/>
      <c r="AD101" s="48"/>
      <c r="AE101" s="35"/>
      <c r="AF101" s="33"/>
    </row>
    <row r="102" spans="2:32">
      <c r="B102" s="97"/>
      <c r="C102" s="130" t="s">
        <v>483</v>
      </c>
      <c r="D102" s="150">
        <v>350</v>
      </c>
      <c r="E102" s="130" t="s">
        <v>483</v>
      </c>
      <c r="F102" s="150">
        <v>350</v>
      </c>
      <c r="G102" s="130" t="s">
        <v>483</v>
      </c>
      <c r="H102" s="150">
        <v>350</v>
      </c>
      <c r="I102" s="130" t="s">
        <v>483</v>
      </c>
      <c r="J102" s="150">
        <v>350</v>
      </c>
      <c r="K102" s="141"/>
      <c r="L102" s="141"/>
      <c r="M102" s="141"/>
      <c r="N102" s="141"/>
      <c r="O102" s="141"/>
      <c r="P102" s="141"/>
      <c r="Q102" s="45"/>
      <c r="R102" s="36"/>
      <c r="S102" s="46"/>
      <c r="T102" s="36"/>
      <c r="U102" s="46"/>
      <c r="V102" s="36"/>
      <c r="W102" s="47"/>
      <c r="X102" s="36"/>
      <c r="Y102" s="46"/>
      <c r="Z102" s="36"/>
      <c r="AA102" s="36"/>
      <c r="AB102" s="36"/>
      <c r="AC102" s="46"/>
      <c r="AD102" s="48"/>
      <c r="AE102" s="35"/>
      <c r="AF102" s="33"/>
    </row>
    <row r="103" spans="2:32">
      <c r="B103" s="97"/>
      <c r="C103" s="130" t="s">
        <v>484</v>
      </c>
      <c r="D103" s="150">
        <v>350</v>
      </c>
      <c r="E103" s="130" t="s">
        <v>484</v>
      </c>
      <c r="F103" s="150">
        <v>350</v>
      </c>
      <c r="G103" s="130" t="s">
        <v>484</v>
      </c>
      <c r="H103" s="150">
        <v>350</v>
      </c>
      <c r="I103" s="130" t="s">
        <v>484</v>
      </c>
      <c r="J103" s="150">
        <v>350</v>
      </c>
      <c r="K103" s="141"/>
      <c r="L103" s="141"/>
      <c r="M103" s="141"/>
      <c r="N103" s="141"/>
      <c r="O103" s="141"/>
      <c r="P103" s="141"/>
      <c r="Q103" s="45"/>
      <c r="R103" s="36"/>
      <c r="S103" s="46"/>
      <c r="T103" s="36"/>
      <c r="U103" s="46"/>
      <c r="V103" s="36"/>
      <c r="W103" s="47"/>
      <c r="X103" s="36"/>
      <c r="Y103" s="46"/>
      <c r="Z103" s="36"/>
      <c r="AA103" s="36"/>
      <c r="AB103" s="36"/>
      <c r="AC103" s="46"/>
      <c r="AD103" s="48"/>
      <c r="AE103" s="35"/>
      <c r="AF103" s="33"/>
    </row>
    <row r="104" spans="2:32" ht="18.75">
      <c r="B104" s="208" t="s">
        <v>225</v>
      </c>
      <c r="C104" s="209"/>
      <c r="D104" s="209"/>
      <c r="E104" s="209"/>
      <c r="F104" s="209"/>
      <c r="G104" s="209"/>
      <c r="H104" s="209"/>
      <c r="I104" s="209"/>
      <c r="J104" s="209"/>
      <c r="K104" s="64"/>
      <c r="L104" s="64"/>
      <c r="M104" s="64"/>
      <c r="N104" s="64"/>
      <c r="O104" s="64"/>
      <c r="P104" s="64"/>
      <c r="Q104" s="45"/>
      <c r="R104" s="36"/>
      <c r="S104" s="46"/>
      <c r="T104" s="36"/>
      <c r="U104" s="46"/>
      <c r="V104" s="36"/>
      <c r="W104" s="47"/>
      <c r="X104" s="36"/>
      <c r="Y104" s="46"/>
      <c r="Z104" s="36"/>
      <c r="AA104" s="36"/>
      <c r="AB104" s="36"/>
      <c r="AC104" s="46"/>
      <c r="AD104" s="48"/>
      <c r="AE104" s="35"/>
      <c r="AF104" s="33"/>
    </row>
    <row r="105" spans="2:32" ht="25.5">
      <c r="B105" s="121" t="s">
        <v>226</v>
      </c>
      <c r="C105" s="91" t="s">
        <v>215</v>
      </c>
      <c r="D105" s="91" t="s">
        <v>227</v>
      </c>
      <c r="E105" s="91" t="s">
        <v>215</v>
      </c>
      <c r="F105" s="91" t="s">
        <v>227</v>
      </c>
      <c r="G105" s="91" t="s">
        <v>215</v>
      </c>
      <c r="H105" s="91" t="s">
        <v>227</v>
      </c>
      <c r="I105" s="91" t="s">
        <v>215</v>
      </c>
      <c r="J105" s="91" t="s">
        <v>227</v>
      </c>
      <c r="K105" s="141" t="s">
        <v>523</v>
      </c>
      <c r="L105" s="141"/>
      <c r="M105" s="141"/>
      <c r="N105" s="141"/>
      <c r="O105" s="141"/>
      <c r="P105" s="141"/>
      <c r="Q105" s="55"/>
      <c r="R105" s="36"/>
      <c r="S105" s="46"/>
      <c r="T105" s="36"/>
      <c r="U105" s="46"/>
      <c r="V105" s="36"/>
      <c r="W105" s="47"/>
      <c r="X105" s="55"/>
      <c r="Y105" s="36"/>
      <c r="Z105" s="36"/>
      <c r="AA105" s="36"/>
      <c r="AB105" s="36"/>
      <c r="AC105" s="46"/>
      <c r="AD105" s="48"/>
      <c r="AE105" s="35"/>
      <c r="AF105" s="33"/>
    </row>
    <row r="106" spans="2:32">
      <c r="B106" s="97"/>
      <c r="C106" s="130" t="s">
        <v>470</v>
      </c>
      <c r="D106" s="98" t="s">
        <v>487</v>
      </c>
      <c r="E106" s="130" t="s">
        <v>470</v>
      </c>
      <c r="F106" s="98" t="s">
        <v>487</v>
      </c>
      <c r="G106" s="130" t="s">
        <v>470</v>
      </c>
      <c r="H106" s="98" t="s">
        <v>487</v>
      </c>
      <c r="I106" s="130" t="s">
        <v>470</v>
      </c>
      <c r="J106" s="98" t="s">
        <v>487</v>
      </c>
      <c r="K106" s="141"/>
      <c r="L106" s="141"/>
      <c r="M106" s="141"/>
      <c r="N106" s="141"/>
      <c r="O106" s="141"/>
      <c r="P106" s="141"/>
      <c r="Q106" s="55"/>
      <c r="R106" s="36"/>
      <c r="S106" s="46"/>
      <c r="T106" s="36"/>
      <c r="U106" s="46"/>
      <c r="V106" s="36"/>
      <c r="W106" s="47"/>
      <c r="X106" s="55"/>
      <c r="Y106" s="36"/>
      <c r="Z106" s="36"/>
      <c r="AA106" s="36"/>
      <c r="AB106" s="36"/>
      <c r="AC106" s="46"/>
      <c r="AD106" s="48"/>
      <c r="AE106" s="35"/>
      <c r="AF106" s="33"/>
    </row>
    <row r="107" spans="2:32">
      <c r="B107" s="97"/>
      <c r="C107" s="130" t="s">
        <v>607</v>
      </c>
      <c r="D107" s="98" t="s">
        <v>487</v>
      </c>
      <c r="E107" s="130" t="s">
        <v>607</v>
      </c>
      <c r="F107" s="98" t="s">
        <v>487</v>
      </c>
      <c r="G107" s="130" t="s">
        <v>607</v>
      </c>
      <c r="H107" s="98" t="s">
        <v>487</v>
      </c>
      <c r="I107" s="130" t="s">
        <v>607</v>
      </c>
      <c r="J107" s="98" t="s">
        <v>487</v>
      </c>
      <c r="K107" s="141"/>
      <c r="L107" s="141"/>
      <c r="M107" s="141"/>
      <c r="N107" s="141"/>
      <c r="O107" s="141"/>
      <c r="P107" s="141"/>
      <c r="Q107" s="55"/>
      <c r="R107" s="36"/>
      <c r="S107" s="46"/>
      <c r="T107" s="36"/>
      <c r="U107" s="46"/>
      <c r="V107" s="36"/>
      <c r="W107" s="47"/>
      <c r="X107" s="55"/>
      <c r="Y107" s="36"/>
      <c r="Z107" s="36"/>
      <c r="AA107" s="36"/>
      <c r="AB107" s="36"/>
      <c r="AC107" s="46"/>
      <c r="AD107" s="48"/>
      <c r="AE107" s="35"/>
      <c r="AF107" s="33"/>
    </row>
    <row r="108" spans="2:32">
      <c r="B108" s="97"/>
      <c r="C108" s="130" t="s">
        <v>606</v>
      </c>
      <c r="D108" s="98" t="s">
        <v>488</v>
      </c>
      <c r="E108" s="130" t="s">
        <v>606</v>
      </c>
      <c r="F108" s="98" t="s">
        <v>488</v>
      </c>
      <c r="G108" s="130" t="s">
        <v>606</v>
      </c>
      <c r="H108" s="98" t="s">
        <v>488</v>
      </c>
      <c r="I108" s="130" t="s">
        <v>606</v>
      </c>
      <c r="J108" s="98" t="s">
        <v>488</v>
      </c>
      <c r="K108" s="141"/>
      <c r="L108" s="141"/>
      <c r="M108" s="141"/>
      <c r="N108" s="141"/>
      <c r="O108" s="141"/>
      <c r="P108" s="141"/>
      <c r="Q108" s="55"/>
      <c r="R108" s="36"/>
      <c r="S108" s="46"/>
      <c r="T108" s="36"/>
      <c r="U108" s="46"/>
      <c r="V108" s="36"/>
      <c r="W108" s="47"/>
      <c r="X108" s="55"/>
      <c r="Y108" s="36"/>
      <c r="Z108" s="36"/>
      <c r="AA108" s="36"/>
      <c r="AB108" s="36"/>
      <c r="AC108" s="46"/>
      <c r="AD108" s="48"/>
      <c r="AE108" s="35"/>
      <c r="AF108" s="33"/>
    </row>
    <row r="109" spans="2:32">
      <c r="B109" s="97"/>
      <c r="C109" s="130" t="s">
        <v>471</v>
      </c>
      <c r="D109" s="98" t="s">
        <v>487</v>
      </c>
      <c r="E109" s="130" t="s">
        <v>471</v>
      </c>
      <c r="F109" s="98" t="s">
        <v>487</v>
      </c>
      <c r="G109" s="130" t="s">
        <v>471</v>
      </c>
      <c r="H109" s="98" t="s">
        <v>487</v>
      </c>
      <c r="I109" s="130" t="s">
        <v>471</v>
      </c>
      <c r="J109" s="98" t="s">
        <v>487</v>
      </c>
      <c r="K109" s="141"/>
      <c r="L109" s="141"/>
      <c r="M109" s="141"/>
      <c r="N109" s="141"/>
      <c r="O109" s="141"/>
      <c r="P109" s="141"/>
      <c r="Q109" s="55"/>
      <c r="R109" s="36"/>
      <c r="S109" s="46"/>
      <c r="T109" s="36"/>
      <c r="U109" s="46"/>
      <c r="V109" s="36"/>
      <c r="W109" s="47"/>
      <c r="X109" s="55"/>
      <c r="Y109" s="36"/>
      <c r="Z109" s="36"/>
      <c r="AA109" s="36"/>
      <c r="AB109" s="36"/>
      <c r="AC109" s="46"/>
      <c r="AD109" s="48"/>
      <c r="AE109" s="35"/>
      <c r="AF109" s="33"/>
    </row>
    <row r="110" spans="2:32">
      <c r="B110" s="97"/>
      <c r="C110" s="130" t="s">
        <v>472</v>
      </c>
      <c r="D110" s="98" t="s">
        <v>487</v>
      </c>
      <c r="E110" s="130" t="s">
        <v>472</v>
      </c>
      <c r="F110" s="98" t="s">
        <v>487</v>
      </c>
      <c r="G110" s="130" t="s">
        <v>472</v>
      </c>
      <c r="H110" s="98" t="s">
        <v>487</v>
      </c>
      <c r="I110" s="130" t="s">
        <v>472</v>
      </c>
      <c r="J110" s="98" t="s">
        <v>487</v>
      </c>
      <c r="K110" s="141"/>
      <c r="L110" s="141"/>
      <c r="M110" s="141"/>
      <c r="N110" s="141"/>
      <c r="O110" s="141"/>
      <c r="P110" s="141"/>
      <c r="Q110" s="55"/>
      <c r="R110" s="36"/>
      <c r="S110" s="46"/>
      <c r="T110" s="36"/>
      <c r="U110" s="46"/>
      <c r="V110" s="36"/>
      <c r="W110" s="47"/>
      <c r="X110" s="55"/>
      <c r="Y110" s="36"/>
      <c r="Z110" s="36"/>
      <c r="AA110" s="36"/>
      <c r="AB110" s="36"/>
      <c r="AC110" s="46"/>
      <c r="AD110" s="48"/>
      <c r="AE110" s="35"/>
      <c r="AF110" s="33"/>
    </row>
    <row r="111" spans="2:32">
      <c r="B111" s="97"/>
      <c r="C111" s="130" t="s">
        <v>605</v>
      </c>
      <c r="D111" s="98" t="s">
        <v>487</v>
      </c>
      <c r="E111" s="130" t="s">
        <v>605</v>
      </c>
      <c r="F111" s="98" t="s">
        <v>487</v>
      </c>
      <c r="G111" s="130" t="s">
        <v>605</v>
      </c>
      <c r="H111" s="98" t="s">
        <v>487</v>
      </c>
      <c r="I111" s="130" t="s">
        <v>605</v>
      </c>
      <c r="J111" s="98" t="s">
        <v>487</v>
      </c>
      <c r="K111" s="141"/>
      <c r="L111" s="141"/>
      <c r="M111" s="141"/>
      <c r="N111" s="141"/>
      <c r="O111" s="141"/>
      <c r="P111" s="141"/>
      <c r="Q111" s="55"/>
      <c r="R111" s="36"/>
      <c r="S111" s="46"/>
      <c r="T111" s="36"/>
      <c r="U111" s="46"/>
      <c r="V111" s="36"/>
      <c r="W111" s="47"/>
      <c r="X111" s="55"/>
      <c r="Y111" s="36"/>
      <c r="Z111" s="36"/>
      <c r="AA111" s="36"/>
      <c r="AB111" s="36"/>
      <c r="AC111" s="46"/>
      <c r="AD111" s="48"/>
      <c r="AE111" s="35"/>
      <c r="AF111" s="33"/>
    </row>
    <row r="112" spans="2:32">
      <c r="B112" s="97"/>
      <c r="C112" s="130" t="s">
        <v>473</v>
      </c>
      <c r="D112" s="98" t="s">
        <v>487</v>
      </c>
      <c r="E112" s="130" t="s">
        <v>473</v>
      </c>
      <c r="F112" s="98" t="s">
        <v>487</v>
      </c>
      <c r="G112" s="130" t="s">
        <v>473</v>
      </c>
      <c r="H112" s="98" t="s">
        <v>487</v>
      </c>
      <c r="I112" s="130" t="s">
        <v>473</v>
      </c>
      <c r="J112" s="98" t="s">
        <v>486</v>
      </c>
      <c r="K112" s="141"/>
      <c r="L112" s="141"/>
      <c r="M112" s="141"/>
      <c r="N112" s="141"/>
      <c r="O112" s="141"/>
      <c r="P112" s="141"/>
      <c r="Q112" s="55"/>
      <c r="R112" s="36"/>
      <c r="S112" s="46"/>
      <c r="T112" s="36"/>
      <c r="U112" s="46"/>
      <c r="V112" s="36"/>
      <c r="W112" s="47"/>
      <c r="X112" s="55"/>
      <c r="Y112" s="36"/>
      <c r="Z112" s="36"/>
      <c r="AA112" s="36"/>
      <c r="AB112" s="36"/>
      <c r="AC112" s="46"/>
      <c r="AD112" s="48"/>
      <c r="AE112" s="35"/>
      <c r="AF112" s="33"/>
    </row>
    <row r="113" spans="2:32">
      <c r="B113" s="97"/>
      <c r="C113" s="130" t="s">
        <v>608</v>
      </c>
      <c r="D113" s="98" t="s">
        <v>485</v>
      </c>
      <c r="E113" s="130" t="s">
        <v>608</v>
      </c>
      <c r="F113" s="98" t="s">
        <v>485</v>
      </c>
      <c r="G113" s="130" t="s">
        <v>608</v>
      </c>
      <c r="H113" s="98" t="s">
        <v>485</v>
      </c>
      <c r="I113" s="130" t="s">
        <v>608</v>
      </c>
      <c r="J113" s="98" t="s">
        <v>485</v>
      </c>
      <c r="K113" s="141"/>
      <c r="L113" s="141"/>
      <c r="M113" s="141"/>
      <c r="N113" s="141"/>
      <c r="O113" s="141"/>
      <c r="P113" s="141"/>
      <c r="Q113" s="55"/>
      <c r="R113" s="36"/>
      <c r="S113" s="46"/>
      <c r="T113" s="36"/>
      <c r="U113" s="46"/>
      <c r="V113" s="36"/>
      <c r="W113" s="47"/>
      <c r="X113" s="55"/>
      <c r="Y113" s="36"/>
      <c r="Z113" s="36"/>
      <c r="AA113" s="36"/>
      <c r="AB113" s="36"/>
      <c r="AC113" s="46"/>
      <c r="AD113" s="48"/>
      <c r="AE113" s="35"/>
      <c r="AF113" s="33"/>
    </row>
    <row r="114" spans="2:32">
      <c r="B114" s="97"/>
      <c r="C114" s="130" t="s">
        <v>475</v>
      </c>
      <c r="D114" s="98" t="s">
        <v>487</v>
      </c>
      <c r="E114" s="130" t="s">
        <v>475</v>
      </c>
      <c r="F114" s="98" t="s">
        <v>487</v>
      </c>
      <c r="G114" s="130" t="s">
        <v>475</v>
      </c>
      <c r="H114" s="98" t="s">
        <v>487</v>
      </c>
      <c r="I114" s="130" t="s">
        <v>475</v>
      </c>
      <c r="J114" s="98" t="s">
        <v>487</v>
      </c>
      <c r="K114" s="141"/>
      <c r="L114" s="141"/>
      <c r="M114" s="141"/>
      <c r="N114" s="141"/>
      <c r="O114" s="141"/>
      <c r="P114" s="141"/>
      <c r="Q114" s="55"/>
      <c r="R114" s="36"/>
      <c r="S114" s="46"/>
      <c r="T114" s="36"/>
      <c r="U114" s="46"/>
      <c r="V114" s="36"/>
      <c r="W114" s="47"/>
      <c r="X114" s="55"/>
      <c r="Y114" s="36"/>
      <c r="Z114" s="36"/>
      <c r="AA114" s="36"/>
      <c r="AB114" s="36"/>
      <c r="AC114" s="46"/>
      <c r="AD114" s="48"/>
      <c r="AE114" s="35"/>
      <c r="AF114" s="33"/>
    </row>
    <row r="115" spans="2:32">
      <c r="B115" s="97"/>
      <c r="C115" s="130" t="s">
        <v>476</v>
      </c>
      <c r="D115" s="98" t="s">
        <v>487</v>
      </c>
      <c r="E115" s="130" t="s">
        <v>476</v>
      </c>
      <c r="F115" s="98" t="s">
        <v>487</v>
      </c>
      <c r="G115" s="130" t="s">
        <v>476</v>
      </c>
      <c r="H115" s="98" t="s">
        <v>487</v>
      </c>
      <c r="I115" s="130" t="s">
        <v>476</v>
      </c>
      <c r="J115" s="98" t="s">
        <v>487</v>
      </c>
      <c r="K115" s="141"/>
      <c r="L115" s="141"/>
      <c r="M115" s="141"/>
      <c r="N115" s="141"/>
      <c r="O115" s="141"/>
      <c r="P115" s="141"/>
      <c r="Q115" s="55"/>
      <c r="R115" s="36"/>
      <c r="S115" s="46"/>
      <c r="T115" s="36"/>
      <c r="U115" s="46"/>
      <c r="V115" s="36"/>
      <c r="W115" s="47"/>
      <c r="X115" s="55"/>
      <c r="Y115" s="36"/>
      <c r="Z115" s="36"/>
      <c r="AA115" s="36"/>
      <c r="AB115" s="36"/>
      <c r="AC115" s="46"/>
      <c r="AD115" s="48"/>
      <c r="AE115" s="35"/>
      <c r="AF115" s="33"/>
    </row>
    <row r="116" spans="2:32">
      <c r="B116" s="97"/>
      <c r="C116" s="130" t="s">
        <v>477</v>
      </c>
      <c r="D116" s="98" t="s">
        <v>487</v>
      </c>
      <c r="E116" s="130" t="s">
        <v>477</v>
      </c>
      <c r="F116" s="98" t="s">
        <v>487</v>
      </c>
      <c r="G116" s="130" t="s">
        <v>477</v>
      </c>
      <c r="H116" s="98" t="s">
        <v>487</v>
      </c>
      <c r="I116" s="130" t="s">
        <v>477</v>
      </c>
      <c r="J116" s="98" t="s">
        <v>487</v>
      </c>
      <c r="K116" s="141"/>
      <c r="L116" s="141"/>
      <c r="M116" s="141"/>
      <c r="N116" s="141"/>
      <c r="O116" s="141"/>
      <c r="P116" s="141"/>
      <c r="Q116" s="55"/>
      <c r="R116" s="36"/>
      <c r="S116" s="46"/>
      <c r="T116" s="36"/>
      <c r="U116" s="46"/>
      <c r="V116" s="36"/>
      <c r="W116" s="47"/>
      <c r="X116" s="55"/>
      <c r="Y116" s="36"/>
      <c r="Z116" s="36"/>
      <c r="AA116" s="36"/>
      <c r="AB116" s="36"/>
      <c r="AC116" s="46"/>
      <c r="AD116" s="48"/>
      <c r="AE116" s="35"/>
      <c r="AF116" s="33"/>
    </row>
    <row r="117" spans="2:32">
      <c r="B117" s="97"/>
      <c r="C117" s="130" t="s">
        <v>478</v>
      </c>
      <c r="D117" s="98" t="s">
        <v>487</v>
      </c>
      <c r="E117" s="130" t="s">
        <v>478</v>
      </c>
      <c r="F117" s="98" t="s">
        <v>487</v>
      </c>
      <c r="G117" s="130" t="s">
        <v>478</v>
      </c>
      <c r="H117" s="98" t="s">
        <v>487</v>
      </c>
      <c r="I117" s="130" t="s">
        <v>478</v>
      </c>
      <c r="J117" s="98" t="s">
        <v>487</v>
      </c>
      <c r="K117" s="141"/>
      <c r="L117" s="141"/>
      <c r="M117" s="141"/>
      <c r="N117" s="141"/>
      <c r="O117" s="141"/>
      <c r="P117" s="141"/>
      <c r="Q117" s="55"/>
      <c r="R117" s="36"/>
      <c r="S117" s="46"/>
      <c r="T117" s="36"/>
      <c r="U117" s="46"/>
      <c r="V117" s="36"/>
      <c r="W117" s="47"/>
      <c r="X117" s="55"/>
      <c r="Y117" s="36"/>
      <c r="Z117" s="36"/>
      <c r="AA117" s="36"/>
      <c r="AB117" s="36"/>
      <c r="AC117" s="46"/>
      <c r="AD117" s="48"/>
      <c r="AE117" s="35"/>
      <c r="AF117" s="33"/>
    </row>
    <row r="118" spans="2:32">
      <c r="B118" s="97"/>
      <c r="C118" s="130" t="e">
        <f>IF(#REF!="","",#REF!)</f>
        <v>#REF!</v>
      </c>
      <c r="D118" s="98" t="s">
        <v>228</v>
      </c>
      <c r="E118" s="98"/>
      <c r="F118" s="98"/>
      <c r="G118" s="98"/>
      <c r="H118" s="98"/>
      <c r="I118" s="130" t="e">
        <f t="shared" ref="I118:I134" si="0">IF(C118="","",C118)</f>
        <v>#REF!</v>
      </c>
      <c r="J118" s="98" t="str">
        <f t="shared" ref="J118:J134" si="1">IF(D118="","",D118)</f>
        <v>Example: Lobby</v>
      </c>
      <c r="K118" s="141"/>
      <c r="L118" s="141"/>
      <c r="M118" s="141"/>
      <c r="N118" s="141"/>
      <c r="O118" s="141"/>
      <c r="P118" s="141"/>
      <c r="Q118" s="55"/>
      <c r="R118" s="36"/>
      <c r="S118" s="46"/>
      <c r="T118" s="36"/>
      <c r="U118" s="46"/>
      <c r="V118" s="36"/>
      <c r="W118" s="47"/>
      <c r="X118" s="55"/>
      <c r="Y118" s="36"/>
      <c r="Z118" s="36"/>
      <c r="AA118" s="36"/>
      <c r="AB118" s="36"/>
      <c r="AC118" s="46"/>
      <c r="AD118" s="48"/>
      <c r="AE118" s="35"/>
      <c r="AF118" s="33"/>
    </row>
    <row r="119" spans="2:32">
      <c r="B119" s="97"/>
      <c r="C119" s="130" t="e">
        <f>IF(#REF!="","",#REF!)</f>
        <v>#REF!</v>
      </c>
      <c r="D119" s="98" t="s">
        <v>230</v>
      </c>
      <c r="E119" s="98"/>
      <c r="F119" s="98"/>
      <c r="G119" s="98"/>
      <c r="H119" s="98"/>
      <c r="I119" s="130" t="e">
        <f t="shared" si="0"/>
        <v>#REF!</v>
      </c>
      <c r="J119" s="98" t="str">
        <f t="shared" si="1"/>
        <v>Example: Kitchen</v>
      </c>
      <c r="K119" s="141"/>
      <c r="L119" s="141"/>
      <c r="M119" s="141"/>
      <c r="N119" s="141"/>
      <c r="O119" s="141"/>
      <c r="P119" s="141"/>
      <c r="Q119" s="55"/>
      <c r="R119" s="36"/>
      <c r="S119" s="46"/>
      <c r="T119" s="36"/>
      <c r="U119" s="46"/>
      <c r="V119" s="36"/>
      <c r="W119" s="47"/>
      <c r="X119" s="55"/>
      <c r="Y119" s="36"/>
      <c r="Z119" s="36"/>
      <c r="AA119" s="36"/>
      <c r="AB119" s="36"/>
      <c r="AC119" s="46"/>
      <c r="AD119" s="48"/>
      <c r="AE119" s="35"/>
      <c r="AF119" s="33"/>
    </row>
    <row r="120" spans="2:32">
      <c r="B120" s="97"/>
      <c r="C120" s="130" t="e">
        <f>IF(#REF!="","",#REF!)</f>
        <v>#REF!</v>
      </c>
      <c r="D120" s="98" t="s">
        <v>229</v>
      </c>
      <c r="E120" s="98"/>
      <c r="F120" s="98"/>
      <c r="G120" s="98"/>
      <c r="H120" s="98"/>
      <c r="I120" s="130" t="e">
        <f t="shared" si="0"/>
        <v>#REF!</v>
      </c>
      <c r="J120" s="98" t="str">
        <f t="shared" si="1"/>
        <v>Example: Office</v>
      </c>
      <c r="K120" s="141"/>
      <c r="L120" s="141"/>
      <c r="M120" s="141"/>
      <c r="N120" s="141"/>
      <c r="O120" s="141"/>
      <c r="P120" s="141"/>
      <c r="Q120" s="55"/>
      <c r="R120" s="36"/>
      <c r="S120" s="46"/>
      <c r="T120" s="36"/>
      <c r="U120" s="46"/>
      <c r="V120" s="36"/>
      <c r="W120" s="47"/>
      <c r="X120" s="55"/>
      <c r="Y120" s="36"/>
      <c r="Z120" s="36"/>
      <c r="AA120" s="36"/>
      <c r="AB120" s="36"/>
      <c r="AC120" s="46"/>
      <c r="AD120" s="48"/>
      <c r="AE120" s="35"/>
      <c r="AF120" s="33"/>
    </row>
    <row r="121" spans="2:32">
      <c r="B121" s="97"/>
      <c r="C121" s="130" t="e">
        <f>IF(#REF!="","",#REF!)</f>
        <v>#REF!</v>
      </c>
      <c r="D121" s="98" t="s">
        <v>230</v>
      </c>
      <c r="E121" s="98"/>
      <c r="F121" s="98"/>
      <c r="G121" s="98"/>
      <c r="H121" s="98"/>
      <c r="I121" s="130" t="e">
        <f t="shared" si="0"/>
        <v>#REF!</v>
      </c>
      <c r="J121" s="98" t="str">
        <f t="shared" si="1"/>
        <v>Example: Kitchen</v>
      </c>
      <c r="K121" s="141"/>
      <c r="L121" s="141"/>
      <c r="M121" s="141"/>
      <c r="N121" s="141"/>
      <c r="O121" s="141"/>
      <c r="P121" s="141"/>
      <c r="Q121" s="55"/>
      <c r="R121" s="36"/>
      <c r="S121" s="46"/>
      <c r="T121" s="36"/>
      <c r="U121" s="46"/>
      <c r="V121" s="36"/>
      <c r="W121" s="47"/>
      <c r="X121" s="55"/>
      <c r="Y121" s="36"/>
      <c r="Z121" s="36"/>
      <c r="AA121" s="36"/>
      <c r="AB121" s="36"/>
      <c r="AC121" s="46"/>
      <c r="AD121" s="48"/>
      <c r="AE121" s="35"/>
      <c r="AF121" s="33"/>
    </row>
    <row r="122" spans="2:32">
      <c r="B122" s="97"/>
      <c r="C122" s="130" t="e">
        <f>IF(#REF!="","",#REF!)</f>
        <v>#REF!</v>
      </c>
      <c r="D122" s="98" t="s">
        <v>228</v>
      </c>
      <c r="E122" s="98"/>
      <c r="F122" s="98"/>
      <c r="G122" s="98"/>
      <c r="H122" s="98"/>
      <c r="I122" s="130" t="e">
        <f t="shared" si="0"/>
        <v>#REF!</v>
      </c>
      <c r="J122" s="98" t="str">
        <f t="shared" si="1"/>
        <v>Example: Lobby</v>
      </c>
      <c r="K122" s="141"/>
      <c r="L122" s="141"/>
      <c r="M122" s="141"/>
      <c r="N122" s="141"/>
      <c r="O122" s="141"/>
      <c r="P122" s="141"/>
      <c r="Q122" s="55"/>
      <c r="R122" s="36"/>
      <c r="S122" s="46"/>
      <c r="T122" s="36"/>
      <c r="U122" s="46"/>
      <c r="V122" s="36"/>
      <c r="W122" s="47"/>
      <c r="X122" s="55"/>
      <c r="Y122" s="36"/>
      <c r="Z122" s="36"/>
      <c r="AA122" s="36"/>
      <c r="AB122" s="36"/>
      <c r="AC122" s="46"/>
      <c r="AD122" s="48"/>
      <c r="AE122" s="35"/>
      <c r="AF122" s="33"/>
    </row>
    <row r="123" spans="2:32">
      <c r="B123" s="97"/>
      <c r="C123" s="130" t="e">
        <f>IF(#REF!="","",#REF!)</f>
        <v>#REF!</v>
      </c>
      <c r="D123" s="98" t="s">
        <v>229</v>
      </c>
      <c r="E123" s="98"/>
      <c r="F123" s="98"/>
      <c r="G123" s="98"/>
      <c r="H123" s="98"/>
      <c r="I123" s="130" t="e">
        <f t="shared" si="0"/>
        <v>#REF!</v>
      </c>
      <c r="J123" s="98" t="str">
        <f t="shared" si="1"/>
        <v>Example: Office</v>
      </c>
      <c r="K123" s="141"/>
      <c r="L123" s="141"/>
      <c r="M123" s="141"/>
      <c r="N123" s="141"/>
      <c r="O123" s="141"/>
      <c r="P123" s="141"/>
      <c r="Q123" s="45"/>
      <c r="R123" s="36"/>
      <c r="S123" s="46"/>
      <c r="T123" s="36"/>
      <c r="U123" s="46"/>
      <c r="V123" s="36"/>
      <c r="W123" s="47"/>
      <c r="X123" s="36"/>
      <c r="Y123" s="46"/>
      <c r="Z123" s="36"/>
      <c r="AA123" s="36"/>
      <c r="AB123" s="36"/>
      <c r="AC123" s="46"/>
      <c r="AD123" s="48"/>
      <c r="AE123" s="35"/>
      <c r="AF123" s="33"/>
    </row>
    <row r="124" spans="2:32">
      <c r="B124" s="97"/>
      <c r="C124" s="130" t="e">
        <f>IF(#REF!="","",#REF!)</f>
        <v>#REF!</v>
      </c>
      <c r="D124" s="98" t="s">
        <v>229</v>
      </c>
      <c r="E124" s="98"/>
      <c r="F124" s="98"/>
      <c r="G124" s="98"/>
      <c r="H124" s="98"/>
      <c r="I124" s="130" t="e">
        <f t="shared" si="0"/>
        <v>#REF!</v>
      </c>
      <c r="J124" s="98" t="str">
        <f t="shared" si="1"/>
        <v>Example: Office</v>
      </c>
      <c r="K124" s="141"/>
      <c r="L124" s="141"/>
      <c r="M124" s="141"/>
      <c r="N124" s="141"/>
      <c r="O124" s="141"/>
      <c r="P124" s="141"/>
      <c r="Q124" s="45"/>
      <c r="R124" s="36"/>
      <c r="S124" s="46"/>
      <c r="T124" s="36"/>
      <c r="U124" s="46"/>
      <c r="V124" s="36"/>
      <c r="W124" s="47"/>
      <c r="X124" s="36"/>
      <c r="Y124" s="46"/>
      <c r="Z124" s="36"/>
      <c r="AA124" s="36"/>
      <c r="AB124" s="36"/>
      <c r="AC124" s="46"/>
      <c r="AD124" s="48"/>
      <c r="AE124" s="35"/>
      <c r="AF124" s="33"/>
    </row>
    <row r="125" spans="2:32">
      <c r="B125" s="97"/>
      <c r="C125" s="130" t="e">
        <f>IF(#REF!="","",#REF!)</f>
        <v>#REF!</v>
      </c>
      <c r="D125" s="98" t="s">
        <v>229</v>
      </c>
      <c r="E125" s="98"/>
      <c r="F125" s="98"/>
      <c r="G125" s="98"/>
      <c r="H125" s="98"/>
      <c r="I125" s="130" t="e">
        <f t="shared" si="0"/>
        <v>#REF!</v>
      </c>
      <c r="J125" s="98" t="str">
        <f t="shared" si="1"/>
        <v>Example: Office</v>
      </c>
      <c r="K125" s="141"/>
      <c r="L125" s="141"/>
      <c r="M125" s="141"/>
      <c r="N125" s="141"/>
      <c r="O125" s="141"/>
      <c r="P125" s="141"/>
      <c r="Q125" s="45"/>
      <c r="R125" s="36"/>
      <c r="S125" s="46"/>
      <c r="T125" s="36"/>
      <c r="U125" s="46"/>
      <c r="V125" s="36"/>
      <c r="W125" s="47"/>
      <c r="X125" s="36"/>
      <c r="Y125" s="46"/>
      <c r="Z125" s="36"/>
      <c r="AA125" s="36"/>
      <c r="AB125" s="36"/>
      <c r="AC125" s="46"/>
      <c r="AD125" s="48"/>
      <c r="AE125" s="35"/>
      <c r="AF125" s="33"/>
    </row>
    <row r="126" spans="2:32">
      <c r="B126" s="97"/>
      <c r="C126" s="130" t="e">
        <f>IF(#REF!="","",#REF!)</f>
        <v>#REF!</v>
      </c>
      <c r="D126" s="98" t="s">
        <v>229</v>
      </c>
      <c r="E126" s="98"/>
      <c r="F126" s="98"/>
      <c r="G126" s="98"/>
      <c r="H126" s="98"/>
      <c r="I126" s="130" t="e">
        <f t="shared" si="0"/>
        <v>#REF!</v>
      </c>
      <c r="J126" s="98" t="str">
        <f t="shared" si="1"/>
        <v>Example: Office</v>
      </c>
      <c r="K126" s="141"/>
      <c r="L126" s="141"/>
      <c r="M126" s="141"/>
      <c r="N126" s="141"/>
      <c r="O126" s="141"/>
      <c r="P126" s="141"/>
      <c r="Q126" s="45"/>
      <c r="R126" s="36"/>
      <c r="S126" s="46"/>
      <c r="T126" s="36"/>
      <c r="U126" s="46"/>
      <c r="V126" s="36"/>
      <c r="W126" s="47"/>
      <c r="X126" s="36"/>
      <c r="Y126" s="46"/>
      <c r="Z126" s="36"/>
      <c r="AA126" s="36"/>
      <c r="AB126" s="36"/>
      <c r="AC126" s="46"/>
      <c r="AD126" s="48"/>
      <c r="AE126" s="35"/>
      <c r="AF126" s="33"/>
    </row>
    <row r="127" spans="2:32">
      <c r="B127" s="97"/>
      <c r="C127" s="130" t="e">
        <f>IF(#REF!="","",#REF!)</f>
        <v>#REF!</v>
      </c>
      <c r="D127" s="98" t="s">
        <v>229</v>
      </c>
      <c r="E127" s="98"/>
      <c r="F127" s="98"/>
      <c r="G127" s="98"/>
      <c r="H127" s="98"/>
      <c r="I127" s="130" t="e">
        <f t="shared" si="0"/>
        <v>#REF!</v>
      </c>
      <c r="J127" s="98" t="str">
        <f t="shared" si="1"/>
        <v>Example: Office</v>
      </c>
      <c r="K127" s="141"/>
      <c r="L127" s="141"/>
      <c r="M127" s="141"/>
      <c r="N127" s="141"/>
      <c r="O127" s="141"/>
      <c r="P127" s="141"/>
      <c r="Q127" s="45"/>
      <c r="R127" s="36"/>
      <c r="S127" s="46"/>
      <c r="T127" s="36"/>
      <c r="U127" s="46"/>
      <c r="V127" s="36"/>
      <c r="W127" s="47"/>
      <c r="X127" s="36"/>
      <c r="Y127" s="46"/>
      <c r="Z127" s="36"/>
      <c r="AA127" s="36"/>
      <c r="AB127" s="36"/>
      <c r="AC127" s="46"/>
      <c r="AD127" s="48"/>
      <c r="AE127" s="35"/>
      <c r="AF127" s="33"/>
    </row>
    <row r="128" spans="2:32">
      <c r="B128" s="97"/>
      <c r="C128" s="130" t="e">
        <f>IF(#REF!="","",#REF!)</f>
        <v>#REF!</v>
      </c>
      <c r="D128" s="98" t="s">
        <v>229</v>
      </c>
      <c r="E128" s="98"/>
      <c r="F128" s="98"/>
      <c r="G128" s="98"/>
      <c r="H128" s="98"/>
      <c r="I128" s="130" t="e">
        <f t="shared" si="0"/>
        <v>#REF!</v>
      </c>
      <c r="J128" s="98" t="str">
        <f t="shared" si="1"/>
        <v>Example: Office</v>
      </c>
      <c r="K128" s="141"/>
      <c r="L128" s="141"/>
      <c r="M128" s="141"/>
      <c r="N128" s="141"/>
      <c r="O128" s="141"/>
      <c r="P128" s="141"/>
      <c r="Q128" s="45"/>
      <c r="R128" s="36"/>
      <c r="S128" s="46"/>
      <c r="T128" s="36"/>
      <c r="U128" s="46"/>
      <c r="V128" s="36"/>
      <c r="W128" s="47"/>
      <c r="X128" s="36"/>
      <c r="Y128" s="46"/>
      <c r="Z128" s="36"/>
      <c r="AA128" s="36"/>
      <c r="AB128" s="36"/>
      <c r="AC128" s="46"/>
      <c r="AD128" s="48"/>
      <c r="AE128" s="35"/>
      <c r="AF128" s="33"/>
    </row>
    <row r="129" spans="2:32">
      <c r="B129" s="97"/>
      <c r="C129" s="130" t="e">
        <f>IF(#REF!="","",#REF!)</f>
        <v>#REF!</v>
      </c>
      <c r="D129" s="98" t="s">
        <v>229</v>
      </c>
      <c r="E129" s="98"/>
      <c r="F129" s="98"/>
      <c r="G129" s="98"/>
      <c r="H129" s="98"/>
      <c r="I129" s="130" t="e">
        <f t="shared" si="0"/>
        <v>#REF!</v>
      </c>
      <c r="J129" s="98" t="str">
        <f t="shared" si="1"/>
        <v>Example: Office</v>
      </c>
      <c r="K129" s="141"/>
      <c r="L129" s="141"/>
      <c r="M129" s="141"/>
      <c r="N129" s="141"/>
      <c r="O129" s="141"/>
      <c r="P129" s="141"/>
      <c r="Q129" s="45"/>
      <c r="R129" s="36"/>
      <c r="S129" s="46"/>
      <c r="T129" s="36"/>
      <c r="U129" s="46"/>
      <c r="V129" s="36"/>
      <c r="W129" s="47"/>
      <c r="X129" s="36"/>
      <c r="Y129" s="46"/>
      <c r="Z129" s="36"/>
      <c r="AA129" s="36"/>
      <c r="AB129" s="36"/>
      <c r="AC129" s="46"/>
      <c r="AD129" s="48"/>
      <c r="AE129" s="35"/>
      <c r="AF129" s="33"/>
    </row>
    <row r="130" spans="2:32">
      <c r="B130" s="97"/>
      <c r="C130" s="130" t="e">
        <f>IF(#REF!="","",#REF!)</f>
        <v>#REF!</v>
      </c>
      <c r="D130" s="98"/>
      <c r="E130" s="98"/>
      <c r="F130" s="98"/>
      <c r="G130" s="98"/>
      <c r="H130" s="98"/>
      <c r="I130" s="130" t="e">
        <f t="shared" si="0"/>
        <v>#REF!</v>
      </c>
      <c r="J130" s="98" t="str">
        <f t="shared" si="1"/>
        <v/>
      </c>
      <c r="K130" s="141"/>
      <c r="L130" s="141"/>
      <c r="M130" s="141"/>
      <c r="N130" s="141"/>
      <c r="O130" s="141"/>
      <c r="P130" s="141"/>
      <c r="Q130" s="45"/>
      <c r="R130" s="36"/>
      <c r="S130" s="46"/>
      <c r="T130" s="36"/>
      <c r="U130" s="46"/>
      <c r="V130" s="36"/>
      <c r="W130" s="47"/>
      <c r="X130" s="36"/>
      <c r="Y130" s="46"/>
      <c r="Z130" s="36"/>
      <c r="AA130" s="36"/>
      <c r="AB130" s="36"/>
      <c r="AC130" s="46"/>
      <c r="AD130" s="48"/>
      <c r="AE130" s="35"/>
      <c r="AF130" s="33"/>
    </row>
    <row r="131" spans="2:32">
      <c r="B131" s="97"/>
      <c r="C131" s="130" t="e">
        <f>IF(#REF!="","",#REF!)</f>
        <v>#REF!</v>
      </c>
      <c r="D131" s="98"/>
      <c r="E131" s="98"/>
      <c r="F131" s="98"/>
      <c r="G131" s="98"/>
      <c r="H131" s="98"/>
      <c r="I131" s="130" t="e">
        <f t="shared" si="0"/>
        <v>#REF!</v>
      </c>
      <c r="J131" s="98" t="str">
        <f t="shared" si="1"/>
        <v/>
      </c>
      <c r="K131" s="141"/>
      <c r="L131" s="141"/>
      <c r="M131" s="141"/>
      <c r="N131" s="141"/>
      <c r="O131" s="141"/>
      <c r="P131" s="141"/>
      <c r="Q131" s="45"/>
      <c r="R131" s="36"/>
      <c r="S131" s="46"/>
      <c r="T131" s="36"/>
      <c r="U131" s="46"/>
      <c r="V131" s="36"/>
      <c r="W131" s="47"/>
      <c r="X131" s="36"/>
      <c r="Y131" s="46"/>
      <c r="Z131" s="36"/>
      <c r="AA131" s="36"/>
      <c r="AB131" s="36"/>
      <c r="AC131" s="46"/>
      <c r="AD131" s="48"/>
      <c r="AE131" s="35"/>
      <c r="AF131" s="33"/>
    </row>
    <row r="132" spans="2:32">
      <c r="B132" s="97"/>
      <c r="C132" s="130" t="e">
        <f>IF(#REF!="","",#REF!)</f>
        <v>#REF!</v>
      </c>
      <c r="D132" s="98"/>
      <c r="E132" s="98"/>
      <c r="F132" s="98"/>
      <c r="G132" s="98"/>
      <c r="H132" s="98"/>
      <c r="I132" s="130" t="e">
        <f t="shared" si="0"/>
        <v>#REF!</v>
      </c>
      <c r="J132" s="98" t="str">
        <f t="shared" si="1"/>
        <v/>
      </c>
      <c r="K132" s="141"/>
      <c r="L132" s="141"/>
      <c r="M132" s="141"/>
      <c r="N132" s="141"/>
      <c r="O132" s="141"/>
      <c r="P132" s="141"/>
      <c r="Q132" s="45"/>
      <c r="R132" s="36"/>
      <c r="S132" s="46"/>
      <c r="T132" s="36"/>
      <c r="U132" s="46"/>
      <c r="V132" s="36"/>
      <c r="W132" s="47"/>
      <c r="X132" s="36"/>
      <c r="Y132" s="46"/>
      <c r="Z132" s="36"/>
      <c r="AA132" s="36"/>
      <c r="AB132" s="36"/>
      <c r="AC132" s="46"/>
      <c r="AD132" s="48"/>
      <c r="AE132" s="35"/>
      <c r="AF132" s="33"/>
    </row>
    <row r="133" spans="2:32">
      <c r="B133" s="97"/>
      <c r="C133" s="130" t="e">
        <f>IF(#REF!="","",#REF!)</f>
        <v>#REF!</v>
      </c>
      <c r="D133" s="98"/>
      <c r="E133" s="98"/>
      <c r="F133" s="98"/>
      <c r="G133" s="98"/>
      <c r="H133" s="98"/>
      <c r="I133" s="130" t="e">
        <f t="shared" si="0"/>
        <v>#REF!</v>
      </c>
      <c r="J133" s="98" t="str">
        <f t="shared" si="1"/>
        <v/>
      </c>
      <c r="K133" s="141"/>
      <c r="L133" s="141"/>
      <c r="M133" s="141"/>
      <c r="N133" s="141"/>
      <c r="O133" s="141"/>
      <c r="P133" s="141"/>
      <c r="Q133" s="45"/>
      <c r="R133" s="36"/>
      <c r="S133" s="46"/>
      <c r="T133" s="36"/>
      <c r="U133" s="46"/>
      <c r="V133" s="36"/>
      <c r="W133" s="47"/>
      <c r="X133" s="36"/>
      <c r="Y133" s="46"/>
      <c r="Z133" s="36"/>
      <c r="AA133" s="36"/>
      <c r="AB133" s="36"/>
      <c r="AC133" s="46"/>
      <c r="AD133" s="48"/>
      <c r="AE133" s="35"/>
      <c r="AF133" s="33"/>
    </row>
    <row r="134" spans="2:32">
      <c r="B134" s="99"/>
      <c r="C134" s="130" t="e">
        <f>IF(#REF!="","",#REF!)</f>
        <v>#REF!</v>
      </c>
      <c r="D134" s="98"/>
      <c r="E134" s="98"/>
      <c r="F134" s="98"/>
      <c r="G134" s="98"/>
      <c r="H134" s="98"/>
      <c r="I134" s="130" t="e">
        <f t="shared" si="0"/>
        <v>#REF!</v>
      </c>
      <c r="J134" s="98" t="str">
        <f t="shared" si="1"/>
        <v/>
      </c>
      <c r="K134" s="141"/>
      <c r="L134" s="141"/>
      <c r="M134" s="141"/>
      <c r="N134" s="141"/>
      <c r="O134" s="141"/>
      <c r="P134" s="141"/>
      <c r="Q134" s="45"/>
      <c r="R134" s="36"/>
      <c r="S134" s="46"/>
      <c r="T134" s="36"/>
      <c r="U134" s="46"/>
      <c r="V134" s="36"/>
      <c r="W134" s="47"/>
      <c r="X134" s="36"/>
      <c r="Y134" s="46"/>
      <c r="Z134" s="36"/>
      <c r="AA134" s="36"/>
      <c r="AB134" s="36"/>
      <c r="AC134" s="46"/>
      <c r="AD134" s="48"/>
      <c r="AE134" s="35"/>
      <c r="AF134" s="33"/>
    </row>
    <row r="135" spans="2:32" ht="25.5">
      <c r="B135" s="122" t="s">
        <v>231</v>
      </c>
      <c r="C135" s="91" t="s">
        <v>223</v>
      </c>
      <c r="D135" s="91" t="s">
        <v>227</v>
      </c>
      <c r="E135" s="91" t="s">
        <v>223</v>
      </c>
      <c r="F135" s="91" t="s">
        <v>227</v>
      </c>
      <c r="G135" s="91" t="s">
        <v>223</v>
      </c>
      <c r="H135" s="91" t="s">
        <v>227</v>
      </c>
      <c r="I135" s="91" t="s">
        <v>223</v>
      </c>
      <c r="J135" s="91" t="s">
        <v>227</v>
      </c>
      <c r="K135" s="141" t="s">
        <v>523</v>
      </c>
      <c r="L135" s="141"/>
      <c r="M135" s="141"/>
      <c r="N135" s="141"/>
      <c r="O135" s="141"/>
      <c r="P135" s="141"/>
      <c r="Q135" s="45"/>
      <c r="R135" s="36"/>
      <c r="S135" s="46"/>
      <c r="T135" s="36"/>
      <c r="U135" s="46"/>
      <c r="V135" s="36"/>
      <c r="W135" s="47"/>
      <c r="X135" s="36"/>
      <c r="Y135" s="46"/>
      <c r="Z135" s="36"/>
      <c r="AA135" s="36"/>
      <c r="AB135" s="36"/>
      <c r="AC135" s="46"/>
      <c r="AD135" s="48"/>
      <c r="AE135" s="35"/>
      <c r="AF135" s="33"/>
    </row>
    <row r="136" spans="2:32">
      <c r="B136" s="100"/>
      <c r="C136" s="158" t="s">
        <v>480</v>
      </c>
      <c r="D136" s="158" t="s">
        <v>489</v>
      </c>
      <c r="E136" s="158" t="s">
        <v>480</v>
      </c>
      <c r="F136" s="158" t="s">
        <v>489</v>
      </c>
      <c r="G136" s="158" t="s">
        <v>480</v>
      </c>
      <c r="H136" s="158" t="s">
        <v>489</v>
      </c>
      <c r="I136" s="158" t="s">
        <v>480</v>
      </c>
      <c r="J136" s="158" t="s">
        <v>489</v>
      </c>
      <c r="K136" s="141"/>
      <c r="L136" s="141"/>
      <c r="M136" s="141"/>
      <c r="N136" s="141"/>
      <c r="O136" s="141"/>
      <c r="P136" s="141"/>
      <c r="Q136" s="45"/>
      <c r="R136" s="36"/>
      <c r="S136" s="46"/>
      <c r="T136" s="36"/>
      <c r="U136" s="46"/>
      <c r="V136" s="36"/>
      <c r="W136" s="47"/>
      <c r="X136" s="36"/>
      <c r="Y136" s="46"/>
      <c r="Z136" s="36"/>
      <c r="AA136" s="36"/>
      <c r="AB136" s="36"/>
      <c r="AC136" s="46"/>
      <c r="AD136" s="48"/>
      <c r="AE136" s="35"/>
      <c r="AF136" s="33"/>
    </row>
    <row r="137" spans="2:32">
      <c r="B137" s="118" t="s">
        <v>232</v>
      </c>
      <c r="C137" s="210" t="s">
        <v>490</v>
      </c>
      <c r="D137" s="210"/>
      <c r="E137" s="210" t="s">
        <v>490</v>
      </c>
      <c r="F137" s="210"/>
      <c r="G137" s="210" t="s">
        <v>490</v>
      </c>
      <c r="H137" s="210"/>
      <c r="I137" s="210" t="s">
        <v>490</v>
      </c>
      <c r="J137" s="210"/>
      <c r="K137" s="141"/>
      <c r="L137" s="141"/>
      <c r="M137" s="141"/>
      <c r="N137" s="141"/>
      <c r="O137" s="141"/>
      <c r="P137" s="141"/>
      <c r="Q137" s="45"/>
      <c r="R137" s="36"/>
      <c r="S137" s="46"/>
      <c r="T137" s="36"/>
      <c r="U137" s="46"/>
      <c r="V137" s="36"/>
      <c r="W137" s="47"/>
      <c r="X137" s="36"/>
      <c r="Y137" s="46"/>
      <c r="Z137" s="36"/>
      <c r="AA137" s="36"/>
      <c r="AB137" s="36"/>
      <c r="AC137" s="46"/>
      <c r="AD137" s="48"/>
      <c r="AE137" s="35"/>
      <c r="AF137" s="33"/>
    </row>
    <row r="138" spans="2:32" ht="18.75">
      <c r="B138" s="208" t="s">
        <v>233</v>
      </c>
      <c r="C138" s="209"/>
      <c r="D138" s="209"/>
      <c r="E138" s="209"/>
      <c r="F138" s="209"/>
      <c r="G138" s="209"/>
      <c r="H138" s="209"/>
      <c r="I138" s="209"/>
      <c r="J138" s="209"/>
      <c r="K138" s="65"/>
      <c r="L138" s="65"/>
      <c r="M138" s="65"/>
      <c r="N138" s="65"/>
      <c r="O138" s="65"/>
      <c r="P138" s="65"/>
      <c r="Q138" s="45"/>
      <c r="R138" s="36"/>
      <c r="S138" s="46"/>
      <c r="T138" s="36"/>
      <c r="U138" s="46"/>
      <c r="V138" s="36"/>
      <c r="W138" s="47"/>
      <c r="X138" s="36"/>
      <c r="Y138" s="46"/>
      <c r="Z138" s="36"/>
      <c r="AA138" s="36"/>
      <c r="AB138" s="36"/>
      <c r="AC138" s="46"/>
      <c r="AD138" s="48"/>
      <c r="AE138" s="35"/>
      <c r="AF138" s="33"/>
    </row>
    <row r="139" spans="2:32" ht="242.25">
      <c r="B139" s="123" t="s">
        <v>234</v>
      </c>
      <c r="C139" s="210" t="s">
        <v>509</v>
      </c>
      <c r="D139" s="210"/>
      <c r="E139" s="210" t="s">
        <v>509</v>
      </c>
      <c r="F139" s="210"/>
      <c r="G139" s="224" t="s">
        <v>493</v>
      </c>
      <c r="H139" s="225"/>
      <c r="I139" s="210" t="s">
        <v>493</v>
      </c>
      <c r="J139" s="210"/>
      <c r="K139" s="141" t="s">
        <v>524</v>
      </c>
      <c r="L139" s="141" t="s">
        <v>575</v>
      </c>
      <c r="M139" s="141" t="s">
        <v>576</v>
      </c>
      <c r="N139" s="141" t="s">
        <v>577</v>
      </c>
      <c r="O139" s="141" t="s">
        <v>578</v>
      </c>
      <c r="P139" s="141"/>
      <c r="Q139" s="45"/>
      <c r="R139" s="36"/>
      <c r="S139" s="46"/>
      <c r="T139" s="36"/>
      <c r="U139" s="46"/>
      <c r="V139" s="36"/>
      <c r="W139" s="47"/>
      <c r="X139" s="36"/>
      <c r="Y139" s="46"/>
      <c r="Z139" s="36"/>
      <c r="AA139" s="36"/>
      <c r="AB139" s="36"/>
      <c r="AC139" s="46"/>
      <c r="AD139" s="48"/>
      <c r="AE139" s="35"/>
      <c r="AF139" s="33"/>
    </row>
    <row r="140" spans="2:32" ht="38.25">
      <c r="B140" s="116" t="s">
        <v>235</v>
      </c>
      <c r="C140" s="224" t="s">
        <v>492</v>
      </c>
      <c r="D140" s="225"/>
      <c r="E140" s="224" t="s">
        <v>492</v>
      </c>
      <c r="F140" s="225"/>
      <c r="G140" s="224" t="s">
        <v>492</v>
      </c>
      <c r="H140" s="225"/>
      <c r="I140" s="224" t="s">
        <v>492</v>
      </c>
      <c r="J140" s="225"/>
      <c r="K140" s="141" t="s">
        <v>524</v>
      </c>
      <c r="L140" s="141"/>
      <c r="M140" s="141"/>
      <c r="N140" s="141"/>
      <c r="O140" s="141"/>
      <c r="P140" s="141"/>
      <c r="Q140" s="45"/>
      <c r="R140" s="36"/>
      <c r="S140" s="46"/>
      <c r="T140" s="36"/>
      <c r="U140" s="46"/>
      <c r="V140" s="36"/>
      <c r="W140" s="47"/>
      <c r="X140" s="36"/>
      <c r="Y140" s="46"/>
      <c r="Z140" s="36"/>
      <c r="AA140" s="36"/>
      <c r="AB140" s="36"/>
      <c r="AC140" s="46"/>
      <c r="AD140" s="48"/>
      <c r="AE140" s="35"/>
      <c r="AF140" s="33"/>
    </row>
    <row r="141" spans="2:32" ht="140.25">
      <c r="B141" s="116" t="s">
        <v>236</v>
      </c>
      <c r="C141" s="210" t="s">
        <v>510</v>
      </c>
      <c r="D141" s="210"/>
      <c r="E141" s="210" t="s">
        <v>510</v>
      </c>
      <c r="F141" s="210"/>
      <c r="G141" s="210" t="s">
        <v>491</v>
      </c>
      <c r="H141" s="210"/>
      <c r="I141" s="210" t="s">
        <v>491</v>
      </c>
      <c r="J141" s="210"/>
      <c r="K141" s="141" t="s">
        <v>524</v>
      </c>
      <c r="L141" s="141" t="s">
        <v>579</v>
      </c>
      <c r="M141" s="141" t="s">
        <v>580</v>
      </c>
      <c r="N141" s="141" t="s">
        <v>581</v>
      </c>
      <c r="O141" s="141" t="s">
        <v>582</v>
      </c>
      <c r="P141" s="141"/>
      <c r="Q141" s="45"/>
      <c r="R141" s="36"/>
      <c r="S141" s="46"/>
      <c r="T141" s="36"/>
      <c r="U141" s="46"/>
      <c r="V141" s="36"/>
      <c r="W141" s="47"/>
      <c r="X141" s="36"/>
      <c r="Y141" s="46"/>
      <c r="Z141" s="36"/>
      <c r="AA141" s="36"/>
      <c r="AB141" s="36"/>
      <c r="AC141" s="46"/>
      <c r="AD141" s="48"/>
      <c r="AE141" s="35"/>
      <c r="AF141" s="33"/>
    </row>
    <row r="142" spans="2:32" ht="18.75">
      <c r="B142" s="208" t="s">
        <v>237</v>
      </c>
      <c r="C142" s="209"/>
      <c r="D142" s="209"/>
      <c r="E142" s="209"/>
      <c r="F142" s="209"/>
      <c r="G142" s="209"/>
      <c r="H142" s="209"/>
      <c r="I142" s="209"/>
      <c r="J142" s="209"/>
      <c r="K142" s="65"/>
      <c r="L142" s="65"/>
      <c r="M142" s="65"/>
      <c r="N142" s="65"/>
      <c r="O142" s="65"/>
      <c r="P142" s="65"/>
      <c r="Q142" s="45"/>
      <c r="R142" s="36"/>
      <c r="S142" s="46"/>
      <c r="T142" s="36"/>
      <c r="U142" s="46"/>
      <c r="V142" s="36"/>
      <c r="W142" s="47"/>
      <c r="X142" s="36"/>
      <c r="Y142" s="46"/>
      <c r="Z142" s="36"/>
      <c r="AA142" s="36"/>
      <c r="AB142" s="36"/>
      <c r="AC142" s="46"/>
      <c r="AD142" s="48"/>
      <c r="AE142" s="35"/>
      <c r="AF142" s="33"/>
    </row>
    <row r="143" spans="2:32" ht="25.5" customHeight="1">
      <c r="B143" s="123" t="s">
        <v>238</v>
      </c>
      <c r="C143" s="224" t="s">
        <v>511</v>
      </c>
      <c r="D143" s="225"/>
      <c r="E143" s="224" t="s">
        <v>511</v>
      </c>
      <c r="F143" s="225"/>
      <c r="G143" s="210" t="s">
        <v>514</v>
      </c>
      <c r="H143" s="210"/>
      <c r="I143" s="210" t="s">
        <v>495</v>
      </c>
      <c r="J143" s="210"/>
      <c r="K143" s="141" t="s">
        <v>524</v>
      </c>
      <c r="L143" s="141" t="s">
        <v>583</v>
      </c>
      <c r="M143" s="141" t="s">
        <v>584</v>
      </c>
      <c r="N143" s="141" t="s">
        <v>585</v>
      </c>
      <c r="O143" s="141" t="s">
        <v>586</v>
      </c>
      <c r="P143" s="141"/>
      <c r="Q143" s="45"/>
      <c r="R143" s="36"/>
      <c r="S143" s="46"/>
      <c r="T143" s="36"/>
      <c r="U143" s="46"/>
      <c r="V143" s="36"/>
      <c r="W143" s="47"/>
      <c r="X143" s="36"/>
      <c r="Y143" s="46"/>
      <c r="Z143" s="36"/>
      <c r="AA143" s="36"/>
      <c r="AB143" s="36"/>
      <c r="AC143" s="46"/>
      <c r="AD143" s="48"/>
      <c r="AE143" s="35"/>
      <c r="AF143" s="33"/>
    </row>
    <row r="144" spans="2:32" ht="38.25">
      <c r="B144" s="116" t="s">
        <v>239</v>
      </c>
      <c r="C144" s="210" t="s">
        <v>494</v>
      </c>
      <c r="D144" s="210"/>
      <c r="E144" s="210" t="s">
        <v>494</v>
      </c>
      <c r="F144" s="210"/>
      <c r="G144" s="210" t="s">
        <v>494</v>
      </c>
      <c r="H144" s="210"/>
      <c r="I144" s="210" t="s">
        <v>494</v>
      </c>
      <c r="J144" s="210"/>
      <c r="K144" s="141" t="s">
        <v>524</v>
      </c>
      <c r="L144" s="141"/>
      <c r="M144" s="141"/>
      <c r="N144" s="141"/>
      <c r="O144" s="141"/>
      <c r="P144" s="141"/>
      <c r="Q144" s="45"/>
      <c r="R144" s="36"/>
      <c r="S144" s="46"/>
      <c r="T144" s="36"/>
      <c r="U144" s="46"/>
      <c r="V144" s="36"/>
      <c r="W144" s="47"/>
      <c r="X144" s="36"/>
      <c r="Y144" s="46"/>
      <c r="Z144" s="36"/>
      <c r="AA144" s="36"/>
      <c r="AB144" s="36"/>
      <c r="AC144" s="46"/>
      <c r="AD144" s="48"/>
      <c r="AE144" s="35"/>
      <c r="AF144" s="33"/>
    </row>
    <row r="145" spans="2:32" ht="38.25">
      <c r="B145" s="116" t="s">
        <v>240</v>
      </c>
      <c r="C145" s="210" t="s">
        <v>298</v>
      </c>
      <c r="D145" s="210"/>
      <c r="E145" s="210" t="s">
        <v>298</v>
      </c>
      <c r="F145" s="210"/>
      <c r="G145" s="210" t="s">
        <v>298</v>
      </c>
      <c r="H145" s="210"/>
      <c r="I145" s="210" t="s">
        <v>298</v>
      </c>
      <c r="J145" s="210"/>
      <c r="K145" s="141" t="s">
        <v>524</v>
      </c>
      <c r="L145" s="141"/>
      <c r="M145" s="141"/>
      <c r="N145" s="141"/>
      <c r="O145" s="141"/>
      <c r="P145" s="141"/>
      <c r="Q145" s="45"/>
      <c r="R145" s="36"/>
      <c r="S145" s="46"/>
      <c r="T145" s="36"/>
      <c r="U145" s="46"/>
      <c r="V145" s="36"/>
      <c r="W145" s="47"/>
      <c r="X145" s="36"/>
      <c r="Y145" s="46"/>
      <c r="Z145" s="36"/>
      <c r="AA145" s="36"/>
      <c r="AB145" s="36"/>
      <c r="AC145" s="46"/>
      <c r="AD145" s="48"/>
      <c r="AE145" s="35"/>
      <c r="AF145" s="33"/>
    </row>
    <row r="146" spans="2:32" ht="25.5" customHeight="1">
      <c r="B146" s="120" t="s">
        <v>241</v>
      </c>
      <c r="C146" s="210" t="s">
        <v>298</v>
      </c>
      <c r="D146" s="210"/>
      <c r="E146" s="210" t="s">
        <v>298</v>
      </c>
      <c r="F146" s="210"/>
      <c r="G146" s="210" t="s">
        <v>298</v>
      </c>
      <c r="H146" s="210"/>
      <c r="I146" s="210" t="s">
        <v>298</v>
      </c>
      <c r="J146" s="210"/>
      <c r="K146" s="141" t="s">
        <v>524</v>
      </c>
      <c r="L146" s="141"/>
      <c r="M146" s="141"/>
      <c r="N146" s="141"/>
      <c r="O146" s="141"/>
      <c r="P146" s="141"/>
      <c r="Q146" s="45"/>
      <c r="R146" s="36"/>
      <c r="S146" s="46"/>
      <c r="T146" s="36"/>
      <c r="U146" s="46"/>
      <c r="V146" s="36"/>
      <c r="W146" s="47"/>
      <c r="X146" s="36"/>
      <c r="Y146" s="46"/>
      <c r="Z146" s="36"/>
      <c r="AA146" s="36"/>
      <c r="AB146" s="36"/>
      <c r="AC146" s="46"/>
      <c r="AD146" s="48"/>
      <c r="AE146" s="35"/>
      <c r="AF146" s="33"/>
    </row>
    <row r="147" spans="2:32" ht="102">
      <c r="B147" s="116" t="s">
        <v>242</v>
      </c>
      <c r="C147" s="210" t="s">
        <v>520</v>
      </c>
      <c r="D147" s="210"/>
      <c r="E147" s="210" t="s">
        <v>512</v>
      </c>
      <c r="F147" s="210"/>
      <c r="G147" s="210" t="s">
        <v>515</v>
      </c>
      <c r="H147" s="210"/>
      <c r="I147" s="210" t="s">
        <v>496</v>
      </c>
      <c r="J147" s="210"/>
      <c r="K147" s="141" t="s">
        <v>525</v>
      </c>
      <c r="L147" s="141" t="s">
        <v>587</v>
      </c>
      <c r="M147" s="141" t="s">
        <v>588</v>
      </c>
      <c r="N147" s="141" t="s">
        <v>589</v>
      </c>
      <c r="O147" s="141" t="s">
        <v>590</v>
      </c>
      <c r="P147" s="141" t="s">
        <v>602</v>
      </c>
      <c r="Q147" s="45"/>
      <c r="R147" s="36"/>
      <c r="S147" s="46"/>
      <c r="T147" s="36"/>
      <c r="U147" s="46"/>
      <c r="V147" s="36"/>
      <c r="W147" s="47"/>
      <c r="X147" s="36"/>
      <c r="Y147" s="46"/>
      <c r="Z147" s="36"/>
      <c r="AA147" s="36"/>
      <c r="AB147" s="36"/>
      <c r="AC147" s="46"/>
      <c r="AD147" s="48"/>
      <c r="AE147" s="35"/>
      <c r="AF147" s="33"/>
    </row>
    <row r="148" spans="2:32" ht="38.25">
      <c r="B148" s="116" t="s">
        <v>243</v>
      </c>
      <c r="C148" s="210" t="s">
        <v>497</v>
      </c>
      <c r="D148" s="210"/>
      <c r="E148" s="210" t="s">
        <v>497</v>
      </c>
      <c r="F148" s="210"/>
      <c r="G148" s="210" t="s">
        <v>497</v>
      </c>
      <c r="H148" s="210"/>
      <c r="I148" s="210" t="s">
        <v>497</v>
      </c>
      <c r="J148" s="210"/>
      <c r="K148" s="141" t="s">
        <v>524</v>
      </c>
      <c r="L148" s="141"/>
      <c r="M148" s="141"/>
      <c r="N148" s="141"/>
      <c r="O148" s="141"/>
      <c r="P148" s="141"/>
      <c r="Q148" s="45"/>
      <c r="R148" s="36"/>
      <c r="S148" s="46"/>
      <c r="T148" s="36"/>
      <c r="U148" s="46"/>
      <c r="V148" s="36"/>
      <c r="W148" s="47"/>
      <c r="X148" s="36"/>
      <c r="Y148" s="46"/>
      <c r="Z148" s="36"/>
      <c r="AA148" s="36"/>
      <c r="AB148" s="36"/>
      <c r="AC148" s="46"/>
      <c r="AD148" s="48"/>
      <c r="AE148" s="35"/>
      <c r="AF148" s="33"/>
    </row>
    <row r="149" spans="2:32" ht="18.75">
      <c r="B149" s="208" t="s">
        <v>244</v>
      </c>
      <c r="C149" s="209"/>
      <c r="D149" s="209"/>
      <c r="E149" s="209"/>
      <c r="F149" s="209"/>
      <c r="G149" s="209"/>
      <c r="H149" s="209"/>
      <c r="I149" s="209"/>
      <c r="J149" s="209"/>
      <c r="K149" s="65"/>
      <c r="L149" s="65"/>
      <c r="M149" s="65"/>
      <c r="N149" s="65"/>
      <c r="O149" s="65"/>
      <c r="P149" s="65"/>
      <c r="Q149" s="45"/>
      <c r="R149" s="36"/>
      <c r="S149" s="46"/>
      <c r="T149" s="36"/>
      <c r="U149" s="46"/>
      <c r="V149" s="36"/>
      <c r="W149" s="47"/>
      <c r="X149" s="36"/>
      <c r="Y149" s="46"/>
      <c r="Z149" s="36"/>
      <c r="AA149" s="36"/>
      <c r="AB149" s="36"/>
      <c r="AC149" s="46"/>
      <c r="AD149" s="48"/>
      <c r="AE149" s="35"/>
      <c r="AF149" s="33"/>
    </row>
    <row r="150" spans="2:32" ht="191.25">
      <c r="B150" s="123" t="s">
        <v>245</v>
      </c>
      <c r="C150" s="210" t="s">
        <v>604</v>
      </c>
      <c r="D150" s="210"/>
      <c r="E150" s="210" t="s">
        <v>498</v>
      </c>
      <c r="F150" s="210"/>
      <c r="G150" s="210" t="s">
        <v>516</v>
      </c>
      <c r="H150" s="210"/>
      <c r="I150" s="210" t="s">
        <v>498</v>
      </c>
      <c r="J150" s="210"/>
      <c r="K150" s="141" t="s">
        <v>526</v>
      </c>
      <c r="L150" s="141" t="s">
        <v>591</v>
      </c>
      <c r="M150" s="141" t="s">
        <v>592</v>
      </c>
      <c r="N150" s="141" t="s">
        <v>593</v>
      </c>
      <c r="O150" s="141" t="s">
        <v>594</v>
      </c>
      <c r="P150" s="141" t="s">
        <v>603</v>
      </c>
      <c r="Q150" s="45"/>
      <c r="R150" s="36"/>
      <c r="S150" s="46"/>
      <c r="T150" s="36"/>
      <c r="U150" s="46"/>
      <c r="V150" s="36"/>
      <c r="W150" s="47"/>
      <c r="X150" s="36"/>
      <c r="Y150" s="46"/>
      <c r="Z150" s="36"/>
      <c r="AA150" s="36"/>
      <c r="AB150" s="36"/>
      <c r="AC150" s="46"/>
      <c r="AD150" s="48"/>
      <c r="AE150" s="35"/>
      <c r="AF150" s="33"/>
    </row>
    <row r="151" spans="2:32" ht="18.75">
      <c r="B151" s="208" t="s">
        <v>246</v>
      </c>
      <c r="C151" s="209"/>
      <c r="D151" s="209"/>
      <c r="E151" s="209"/>
      <c r="F151" s="209"/>
      <c r="G151" s="209"/>
      <c r="H151" s="209"/>
      <c r="I151" s="209"/>
      <c r="J151" s="209"/>
      <c r="K151" s="65"/>
      <c r="L151" s="65"/>
      <c r="M151" s="65"/>
      <c r="N151" s="65"/>
      <c r="O151" s="65"/>
      <c r="P151" s="65"/>
      <c r="Q151" s="45"/>
      <c r="R151" s="36"/>
      <c r="S151" s="46"/>
      <c r="T151" s="36"/>
      <c r="U151" s="46"/>
      <c r="V151" s="36"/>
      <c r="W151" s="47"/>
      <c r="X151" s="36"/>
      <c r="Y151" s="46"/>
      <c r="Z151" s="36"/>
      <c r="AA151" s="36"/>
      <c r="AB151" s="36"/>
      <c r="AC151" s="46"/>
      <c r="AD151" s="48"/>
      <c r="AE151" s="35"/>
      <c r="AF151" s="33"/>
    </row>
    <row r="152" spans="2:32" ht="25.5">
      <c r="B152" s="124" t="s">
        <v>247</v>
      </c>
      <c r="C152" s="210" t="s">
        <v>298</v>
      </c>
      <c r="D152" s="210"/>
      <c r="E152" s="210" t="s">
        <v>298</v>
      </c>
      <c r="F152" s="210"/>
      <c r="G152" s="210" t="s">
        <v>298</v>
      </c>
      <c r="H152" s="210"/>
      <c r="I152" s="210" t="s">
        <v>298</v>
      </c>
      <c r="J152" s="210"/>
      <c r="K152" s="141"/>
      <c r="L152" s="141"/>
      <c r="M152" s="141"/>
      <c r="N152" s="141"/>
      <c r="O152" s="141"/>
      <c r="P152" s="141"/>
      <c r="Q152" s="45"/>
      <c r="R152" s="36"/>
      <c r="S152" s="46"/>
      <c r="T152" s="36"/>
      <c r="U152" s="46"/>
      <c r="V152" s="36"/>
      <c r="W152" s="47"/>
      <c r="X152" s="36"/>
      <c r="Y152" s="46"/>
      <c r="Z152" s="36"/>
      <c r="AA152" s="36"/>
      <c r="AB152" s="36"/>
      <c r="AC152" s="46"/>
      <c r="AD152" s="48"/>
      <c r="AE152" s="35"/>
      <c r="AF152" s="33"/>
    </row>
    <row r="153" spans="2:32" ht="18.75">
      <c r="B153" s="208" t="s">
        <v>248</v>
      </c>
      <c r="C153" s="209"/>
      <c r="D153" s="209"/>
      <c r="E153" s="209"/>
      <c r="F153" s="209"/>
      <c r="G153" s="209"/>
      <c r="H153" s="209"/>
      <c r="I153" s="209"/>
      <c r="J153" s="209"/>
      <c r="K153" s="65"/>
      <c r="L153" s="65"/>
      <c r="M153" s="65"/>
      <c r="N153" s="65"/>
      <c r="O153" s="65"/>
      <c r="P153" s="65"/>
      <c r="Q153" s="45"/>
      <c r="R153" s="36"/>
      <c r="S153" s="46"/>
      <c r="T153" s="36"/>
      <c r="U153" s="46"/>
      <c r="V153" s="36"/>
      <c r="W153" s="47"/>
      <c r="X153" s="36"/>
      <c r="Y153" s="46"/>
      <c r="Z153" s="36"/>
      <c r="AA153" s="36"/>
      <c r="AB153" s="36"/>
      <c r="AC153" s="46"/>
      <c r="AD153" s="48"/>
      <c r="AE153" s="35"/>
      <c r="AF153" s="33"/>
    </row>
    <row r="154" spans="2:32">
      <c r="B154" s="124" t="s">
        <v>5</v>
      </c>
      <c r="C154" s="210"/>
      <c r="D154" s="210"/>
      <c r="E154" s="222"/>
      <c r="F154" s="223"/>
      <c r="G154" s="222"/>
      <c r="H154" s="223"/>
      <c r="I154" s="210"/>
      <c r="J154" s="210"/>
      <c r="K154" s="141"/>
      <c r="L154" s="141"/>
      <c r="M154" s="141"/>
      <c r="N154" s="141"/>
      <c r="O154" s="141"/>
      <c r="P154" s="141"/>
      <c r="Q154" s="45"/>
      <c r="R154" s="36"/>
      <c r="S154" s="46"/>
      <c r="T154" s="36"/>
      <c r="U154" s="46"/>
      <c r="V154" s="36"/>
      <c r="W154" s="47"/>
      <c r="X154" s="36"/>
      <c r="Y154" s="46"/>
      <c r="Z154" s="36"/>
      <c r="AA154" s="36"/>
      <c r="AB154" s="36"/>
      <c r="AC154" s="46"/>
      <c r="AD154" s="48"/>
      <c r="AE154" s="35"/>
      <c r="AF154" s="33"/>
    </row>
    <row r="155" spans="2:32">
      <c r="B155" s="57"/>
      <c r="C155" s="58"/>
      <c r="D155" s="58"/>
      <c r="E155" s="58"/>
      <c r="F155" s="58"/>
      <c r="G155" s="58"/>
      <c r="H155" s="58"/>
      <c r="I155" s="57"/>
      <c r="J155" s="57"/>
      <c r="K155" s="60"/>
      <c r="L155" s="60"/>
      <c r="M155" s="60"/>
      <c r="N155" s="60"/>
      <c r="O155" s="60"/>
      <c r="P155" s="60"/>
      <c r="Q155" s="45"/>
      <c r="R155" s="36"/>
      <c r="S155" s="46"/>
      <c r="T155" s="36"/>
      <c r="U155" s="46"/>
      <c r="V155" s="36"/>
      <c r="W155" s="47"/>
      <c r="X155" s="36"/>
      <c r="Y155" s="46"/>
      <c r="Z155" s="36"/>
      <c r="AA155" s="36"/>
      <c r="AB155" s="36"/>
      <c r="AC155" s="46"/>
      <c r="AD155" s="48"/>
      <c r="AE155" s="35"/>
      <c r="AF155" s="33"/>
    </row>
    <row r="156" spans="2:32">
      <c r="B156" s="57"/>
      <c r="C156" s="58"/>
      <c r="D156" s="58"/>
      <c r="E156" s="58"/>
      <c r="F156" s="58"/>
      <c r="G156" s="58"/>
      <c r="H156" s="58"/>
      <c r="I156" s="57"/>
      <c r="J156" s="57"/>
      <c r="K156" s="60"/>
      <c r="L156" s="60"/>
      <c r="M156" s="60"/>
      <c r="N156" s="60"/>
      <c r="O156" s="60"/>
      <c r="P156" s="60"/>
      <c r="Q156" s="45"/>
      <c r="R156" s="36"/>
      <c r="S156" s="46"/>
      <c r="T156" s="36"/>
      <c r="U156" s="46"/>
      <c r="V156" s="36"/>
      <c r="W156" s="47"/>
      <c r="X156" s="36"/>
      <c r="Y156" s="46"/>
      <c r="Z156" s="36"/>
      <c r="AA156" s="36"/>
      <c r="AB156" s="36"/>
      <c r="AC156" s="46"/>
      <c r="AD156" s="48"/>
      <c r="AE156" s="35"/>
      <c r="AF156" s="33"/>
    </row>
    <row r="157" spans="2:32">
      <c r="B157" s="57"/>
      <c r="C157" s="58"/>
      <c r="D157" s="58"/>
      <c r="E157" s="58"/>
      <c r="F157" s="58"/>
      <c r="G157" s="58"/>
      <c r="H157" s="58"/>
      <c r="I157" s="57"/>
      <c r="J157" s="57"/>
      <c r="K157" s="60"/>
      <c r="L157" s="60"/>
      <c r="M157" s="60"/>
      <c r="N157" s="60"/>
      <c r="O157" s="60"/>
      <c r="P157" s="60"/>
      <c r="Q157" s="45"/>
      <c r="R157" s="36"/>
      <c r="S157" s="46"/>
      <c r="T157" s="36"/>
      <c r="U157" s="46"/>
      <c r="V157" s="36"/>
      <c r="W157" s="47"/>
      <c r="X157" s="36"/>
      <c r="Y157" s="46"/>
      <c r="Z157" s="36"/>
      <c r="AA157" s="36"/>
      <c r="AB157" s="36"/>
      <c r="AC157" s="46"/>
      <c r="AD157" s="48"/>
      <c r="AE157" s="35"/>
      <c r="AF157" s="33"/>
    </row>
    <row r="158" spans="2:32">
      <c r="B158" s="57"/>
      <c r="C158" s="58"/>
      <c r="D158" s="58"/>
      <c r="E158" s="58"/>
      <c r="F158" s="58"/>
      <c r="G158" s="58"/>
      <c r="H158" s="58"/>
      <c r="I158" s="57"/>
      <c r="J158" s="57"/>
      <c r="K158" s="60"/>
      <c r="L158" s="60"/>
      <c r="M158" s="60"/>
      <c r="N158" s="60"/>
      <c r="O158" s="60"/>
      <c r="P158" s="60"/>
      <c r="Q158" s="45"/>
      <c r="R158" s="36"/>
      <c r="S158" s="46"/>
      <c r="T158" s="36"/>
      <c r="U158" s="46"/>
      <c r="V158" s="36"/>
      <c r="W158" s="47"/>
      <c r="X158" s="36"/>
      <c r="Y158" s="46"/>
      <c r="Z158" s="36"/>
      <c r="AA158" s="36"/>
      <c r="AB158" s="36"/>
      <c r="AC158" s="46"/>
      <c r="AD158" s="48"/>
      <c r="AE158" s="35"/>
      <c r="AF158" s="33"/>
    </row>
    <row r="159" spans="2:32">
      <c r="B159" s="57"/>
      <c r="C159" s="58"/>
      <c r="D159" s="58"/>
      <c r="E159" s="58"/>
      <c r="F159" s="58"/>
      <c r="G159" s="58"/>
      <c r="H159" s="58"/>
      <c r="I159" s="57"/>
      <c r="J159" s="57"/>
      <c r="K159" s="60"/>
      <c r="L159" s="60"/>
      <c r="M159" s="60"/>
      <c r="N159" s="60"/>
      <c r="O159" s="60"/>
      <c r="P159" s="60"/>
      <c r="Q159" s="45"/>
      <c r="R159" s="36"/>
      <c r="S159" s="46"/>
      <c r="T159" s="36"/>
      <c r="U159" s="46"/>
      <c r="V159" s="36"/>
      <c r="W159" s="47"/>
      <c r="X159" s="36"/>
      <c r="Y159" s="46"/>
      <c r="Z159" s="36"/>
      <c r="AA159" s="36"/>
      <c r="AB159" s="36"/>
      <c r="AC159" s="46"/>
      <c r="AD159" s="48"/>
      <c r="AE159" s="35"/>
      <c r="AF159" s="33"/>
    </row>
    <row r="160" spans="2:32">
      <c r="B160" s="57"/>
      <c r="C160" s="58"/>
      <c r="D160" s="58"/>
      <c r="E160" s="58"/>
      <c r="F160" s="58"/>
      <c r="G160" s="58"/>
      <c r="H160" s="58"/>
      <c r="I160" s="57"/>
      <c r="J160" s="57"/>
      <c r="K160" s="60"/>
      <c r="L160" s="60"/>
      <c r="M160" s="60"/>
      <c r="N160" s="60"/>
      <c r="O160" s="60"/>
      <c r="P160" s="60"/>
      <c r="Q160" s="45"/>
      <c r="R160" s="36"/>
      <c r="S160" s="46"/>
      <c r="T160" s="36"/>
      <c r="U160" s="46"/>
      <c r="V160" s="36"/>
      <c r="W160" s="47"/>
      <c r="X160" s="36"/>
      <c r="Y160" s="46"/>
      <c r="Z160" s="36"/>
      <c r="AA160" s="36"/>
      <c r="AB160" s="36"/>
      <c r="AC160" s="46"/>
      <c r="AD160" s="48"/>
      <c r="AE160" s="35"/>
      <c r="AF160" s="33"/>
    </row>
    <row r="161" spans="2:32">
      <c r="B161" s="57"/>
      <c r="C161" s="58"/>
      <c r="D161" s="58"/>
      <c r="E161" s="58"/>
      <c r="F161" s="58"/>
      <c r="G161" s="58"/>
      <c r="H161" s="58"/>
      <c r="I161" s="57"/>
      <c r="J161" s="57"/>
      <c r="K161" s="60"/>
      <c r="L161" s="60"/>
      <c r="M161" s="60"/>
      <c r="N161" s="60"/>
      <c r="O161" s="60"/>
      <c r="P161" s="60"/>
      <c r="Q161" s="45"/>
      <c r="R161" s="36"/>
      <c r="S161" s="46"/>
      <c r="T161" s="36"/>
      <c r="U161" s="46"/>
      <c r="V161" s="36"/>
      <c r="W161" s="47"/>
      <c r="X161" s="36"/>
      <c r="Y161" s="46"/>
      <c r="Z161" s="36"/>
      <c r="AA161" s="36"/>
      <c r="AB161" s="36"/>
      <c r="AC161" s="46"/>
      <c r="AD161" s="48"/>
      <c r="AE161" s="35"/>
      <c r="AF161" s="33"/>
    </row>
    <row r="162" spans="2:32">
      <c r="B162" s="57"/>
      <c r="C162" s="58"/>
      <c r="D162" s="58"/>
      <c r="E162" s="58"/>
      <c r="F162" s="58"/>
      <c r="G162" s="58"/>
      <c r="H162" s="58"/>
      <c r="I162" s="57"/>
      <c r="J162" s="57"/>
      <c r="K162" s="60"/>
      <c r="L162" s="60"/>
      <c r="M162" s="60"/>
      <c r="N162" s="60"/>
      <c r="O162" s="60"/>
      <c r="P162" s="60"/>
      <c r="Q162" s="45"/>
      <c r="R162" s="36"/>
      <c r="S162" s="46"/>
      <c r="T162" s="36"/>
      <c r="U162" s="46"/>
      <c r="V162" s="36"/>
      <c r="W162" s="47"/>
      <c r="X162" s="36"/>
      <c r="Y162" s="46"/>
      <c r="Z162" s="36"/>
      <c r="AA162" s="36"/>
      <c r="AB162" s="36"/>
      <c r="AC162" s="46"/>
      <c r="AD162" s="48"/>
      <c r="AE162" s="35"/>
      <c r="AF162" s="33"/>
    </row>
    <row r="163" spans="2:32">
      <c r="B163" s="57"/>
      <c r="C163" s="58"/>
      <c r="D163" s="58"/>
      <c r="E163" s="58"/>
      <c r="F163" s="58"/>
      <c r="G163" s="58"/>
      <c r="H163" s="58"/>
      <c r="I163" s="57"/>
      <c r="J163" s="57"/>
      <c r="K163" s="60"/>
      <c r="L163" s="60"/>
      <c r="M163" s="60"/>
      <c r="N163" s="60"/>
      <c r="O163" s="60"/>
      <c r="P163" s="60"/>
      <c r="Q163" s="45"/>
      <c r="R163" s="36"/>
      <c r="S163" s="46"/>
      <c r="T163" s="36"/>
      <c r="U163" s="46"/>
      <c r="V163" s="36"/>
      <c r="W163" s="47"/>
      <c r="X163" s="36"/>
      <c r="Y163" s="46"/>
      <c r="Z163" s="36"/>
      <c r="AA163" s="36"/>
      <c r="AB163" s="36"/>
      <c r="AC163" s="46"/>
      <c r="AD163" s="48"/>
      <c r="AE163" s="35"/>
      <c r="AF163" s="33"/>
    </row>
    <row r="164" spans="2:32">
      <c r="B164" s="57"/>
      <c r="C164" s="58"/>
      <c r="D164" s="58"/>
      <c r="E164" s="58"/>
      <c r="F164" s="58"/>
      <c r="G164" s="58"/>
      <c r="H164" s="58"/>
      <c r="I164" s="57"/>
      <c r="J164" s="57"/>
      <c r="K164" s="60"/>
      <c r="L164" s="60"/>
      <c r="M164" s="60"/>
      <c r="N164" s="60"/>
      <c r="O164" s="60"/>
      <c r="P164" s="60"/>
      <c r="Q164" s="45"/>
      <c r="R164" s="36"/>
      <c r="S164" s="46"/>
      <c r="T164" s="36"/>
      <c r="U164" s="46"/>
      <c r="V164" s="36"/>
      <c r="W164" s="47"/>
      <c r="X164" s="36"/>
      <c r="Y164" s="46"/>
      <c r="Z164" s="36"/>
      <c r="AA164" s="36"/>
      <c r="AB164" s="36"/>
      <c r="AC164" s="46"/>
      <c r="AD164" s="48"/>
      <c r="AE164" s="35"/>
      <c r="AF164" s="33"/>
    </row>
    <row r="165" spans="2:32">
      <c r="D165" s="34"/>
      <c r="E165" s="34"/>
      <c r="F165" s="34"/>
      <c r="G165" s="34"/>
      <c r="H165" s="34"/>
      <c r="I165" s="34"/>
      <c r="J165" s="34"/>
      <c r="K165" s="34"/>
      <c r="L165" s="34"/>
      <c r="M165" s="34"/>
      <c r="N165" s="34"/>
      <c r="O165" s="34"/>
      <c r="P165" s="34"/>
      <c r="Q165" s="34"/>
      <c r="R165" s="36"/>
      <c r="S165" s="46"/>
      <c r="T165" s="36"/>
      <c r="U165" s="46"/>
      <c r="V165" s="36"/>
      <c r="W165" s="47"/>
      <c r="X165" s="36"/>
      <c r="Y165" s="46"/>
      <c r="Z165" s="36"/>
      <c r="AA165" s="36"/>
      <c r="AB165" s="36"/>
      <c r="AC165" s="46"/>
      <c r="AD165" s="48"/>
      <c r="AE165" s="35"/>
      <c r="AF165" s="33"/>
    </row>
    <row r="166" spans="2:32">
      <c r="D166" s="34"/>
      <c r="E166" s="34"/>
      <c r="F166" s="34"/>
      <c r="G166" s="34"/>
      <c r="H166" s="34"/>
      <c r="I166" s="34"/>
      <c r="J166" s="34"/>
      <c r="K166" s="34"/>
      <c r="L166" s="34"/>
      <c r="M166" s="34"/>
      <c r="N166" s="34"/>
      <c r="O166" s="34"/>
      <c r="P166" s="34"/>
      <c r="Q166" s="34"/>
      <c r="R166" s="36"/>
      <c r="S166" s="46"/>
      <c r="T166" s="36"/>
      <c r="U166" s="46"/>
      <c r="V166" s="36"/>
      <c r="W166" s="47"/>
      <c r="X166" s="36"/>
      <c r="Y166" s="46"/>
      <c r="Z166" s="36"/>
      <c r="AA166" s="36"/>
      <c r="AB166" s="36"/>
      <c r="AC166" s="46"/>
      <c r="AD166" s="48"/>
      <c r="AE166" s="35"/>
      <c r="AF166" s="33"/>
    </row>
    <row r="167" spans="2:32">
      <c r="D167" s="34"/>
      <c r="E167" s="34"/>
      <c r="F167" s="34"/>
      <c r="G167" s="34"/>
      <c r="H167" s="34"/>
      <c r="I167" s="34"/>
      <c r="J167" s="34"/>
      <c r="K167" s="34"/>
      <c r="L167" s="34"/>
      <c r="M167" s="34"/>
      <c r="N167" s="34"/>
      <c r="O167" s="34"/>
      <c r="P167" s="34"/>
      <c r="Q167" s="34"/>
      <c r="R167" s="36"/>
      <c r="S167" s="46"/>
      <c r="T167" s="36"/>
      <c r="U167" s="46"/>
      <c r="V167" s="36"/>
      <c r="W167" s="47"/>
      <c r="X167" s="36"/>
      <c r="Y167" s="46"/>
      <c r="Z167" s="36"/>
      <c r="AA167" s="36"/>
      <c r="AB167" s="36"/>
      <c r="AC167" s="46"/>
      <c r="AD167" s="48"/>
      <c r="AE167" s="35"/>
      <c r="AF167" s="33"/>
    </row>
    <row r="168" spans="2:32">
      <c r="D168" s="34"/>
      <c r="E168" s="34"/>
      <c r="F168" s="34"/>
      <c r="G168" s="34"/>
      <c r="H168" s="34"/>
      <c r="I168" s="34"/>
      <c r="J168" s="58"/>
      <c r="K168" s="57"/>
      <c r="L168" s="57"/>
      <c r="M168" s="57"/>
      <c r="N168" s="57"/>
      <c r="O168" s="57"/>
      <c r="P168" s="57"/>
      <c r="Q168" s="45"/>
      <c r="R168" s="36"/>
      <c r="S168" s="46"/>
      <c r="T168" s="36"/>
      <c r="U168" s="46"/>
      <c r="V168" s="36"/>
      <c r="W168" s="47"/>
      <c r="X168" s="36"/>
      <c r="Y168" s="46"/>
      <c r="Z168" s="36"/>
      <c r="AA168" s="36"/>
      <c r="AB168" s="36"/>
      <c r="AC168" s="46"/>
      <c r="AD168" s="48"/>
      <c r="AE168" s="35"/>
      <c r="AF168" s="33"/>
    </row>
    <row r="169" spans="2:32">
      <c r="B169" s="59"/>
      <c r="I169" s="34"/>
      <c r="J169" s="60"/>
      <c r="K169" s="59"/>
      <c r="L169" s="59"/>
      <c r="M169" s="59"/>
      <c r="N169" s="59"/>
      <c r="O169" s="59"/>
      <c r="P169" s="59"/>
      <c r="Q169" s="45"/>
      <c r="R169" s="36"/>
      <c r="S169" s="46"/>
      <c r="T169" s="36"/>
      <c r="U169" s="46"/>
      <c r="V169" s="36"/>
      <c r="W169" s="47"/>
      <c r="X169" s="36"/>
      <c r="Y169" s="46"/>
      <c r="Z169" s="36"/>
      <c r="AA169" s="36"/>
      <c r="AB169" s="36"/>
      <c r="AC169" s="46"/>
      <c r="AD169" s="48"/>
      <c r="AE169" s="35"/>
      <c r="AF169" s="33"/>
    </row>
    <row r="170" spans="2:32">
      <c r="B170" s="59"/>
      <c r="D170" s="60"/>
      <c r="E170" s="60"/>
      <c r="F170" s="60"/>
      <c r="G170" s="60"/>
      <c r="H170" s="60"/>
      <c r="I170" s="59"/>
      <c r="J170" s="59"/>
      <c r="K170" s="60"/>
      <c r="L170" s="60"/>
      <c r="M170" s="60"/>
      <c r="N170" s="60"/>
      <c r="O170" s="60"/>
      <c r="P170" s="60"/>
      <c r="Q170" s="45"/>
      <c r="R170" s="36"/>
      <c r="S170" s="46"/>
      <c r="T170" s="36"/>
      <c r="U170" s="46"/>
      <c r="V170" s="36"/>
      <c r="W170" s="47"/>
      <c r="X170" s="36"/>
      <c r="Y170" s="46"/>
      <c r="Z170" s="36"/>
      <c r="AA170" s="36"/>
      <c r="AB170" s="36"/>
      <c r="AC170" s="46"/>
      <c r="AD170" s="48"/>
      <c r="AE170" s="35"/>
      <c r="AF170" s="33"/>
    </row>
    <row r="171" spans="2:32">
      <c r="B171" s="59"/>
      <c r="D171" s="60"/>
      <c r="E171" s="60"/>
      <c r="F171" s="60"/>
      <c r="G171" s="60"/>
      <c r="H171" s="60"/>
      <c r="I171" s="59"/>
      <c r="J171" s="59"/>
      <c r="K171" s="60"/>
      <c r="L171" s="60"/>
      <c r="M171" s="60"/>
      <c r="N171" s="60"/>
      <c r="O171" s="60"/>
      <c r="P171" s="60"/>
      <c r="Q171" s="45"/>
      <c r="R171" s="36"/>
      <c r="S171" s="46"/>
      <c r="T171" s="36"/>
      <c r="U171" s="46"/>
      <c r="V171" s="36"/>
      <c r="W171" s="47"/>
      <c r="X171" s="36"/>
      <c r="Y171" s="46"/>
      <c r="Z171" s="36"/>
      <c r="AA171" s="36"/>
      <c r="AB171" s="36"/>
      <c r="AC171" s="46"/>
      <c r="AD171" s="48"/>
      <c r="AE171" s="35"/>
      <c r="AF171" s="33"/>
    </row>
    <row r="172" spans="2:32">
      <c r="D172" s="60"/>
      <c r="E172" s="60"/>
      <c r="F172" s="60"/>
      <c r="G172" s="60"/>
      <c r="H172" s="60"/>
      <c r="I172" s="59"/>
      <c r="J172" s="59"/>
      <c r="K172" s="60"/>
      <c r="L172" s="60"/>
      <c r="M172" s="60"/>
      <c r="N172" s="60"/>
      <c r="O172" s="60"/>
      <c r="P172" s="60"/>
      <c r="Q172" s="45"/>
      <c r="R172" s="36"/>
      <c r="S172" s="46"/>
      <c r="T172" s="36"/>
      <c r="U172" s="46"/>
      <c r="V172" s="36"/>
      <c r="W172" s="47"/>
      <c r="X172" s="36"/>
      <c r="Y172" s="46"/>
      <c r="Z172" s="36"/>
      <c r="AA172" s="36"/>
      <c r="AB172" s="36"/>
      <c r="AC172" s="46"/>
      <c r="AD172" s="48"/>
      <c r="AE172" s="35"/>
      <c r="AF172" s="33"/>
    </row>
    <row r="173" spans="2:32">
      <c r="D173" s="60"/>
      <c r="E173" s="60"/>
      <c r="F173" s="60"/>
      <c r="G173" s="60"/>
      <c r="H173" s="60"/>
      <c r="I173" s="59"/>
      <c r="J173" s="59"/>
      <c r="K173" s="60"/>
      <c r="L173" s="60"/>
      <c r="M173" s="60"/>
      <c r="N173" s="60"/>
      <c r="O173" s="60"/>
      <c r="P173" s="60"/>
      <c r="Q173" s="45"/>
      <c r="R173" s="36"/>
      <c r="S173" s="46"/>
      <c r="T173" s="36"/>
      <c r="U173" s="46"/>
      <c r="V173" s="36"/>
      <c r="W173" s="47"/>
      <c r="X173" s="36"/>
      <c r="Y173" s="46"/>
      <c r="Z173" s="36"/>
      <c r="AA173" s="36"/>
      <c r="AB173" s="36"/>
      <c r="AC173" s="46"/>
      <c r="AD173" s="48"/>
      <c r="AE173" s="35"/>
      <c r="AF173" s="33"/>
    </row>
    <row r="174" spans="2:32">
      <c r="B174" s="59"/>
      <c r="D174" s="60"/>
      <c r="E174" s="60"/>
      <c r="F174" s="60"/>
      <c r="G174" s="60"/>
      <c r="H174" s="60"/>
      <c r="I174" s="59"/>
      <c r="J174" s="59"/>
      <c r="K174" s="60"/>
      <c r="L174" s="60"/>
      <c r="M174" s="60"/>
      <c r="N174" s="60"/>
      <c r="O174" s="60"/>
      <c r="P174" s="60"/>
      <c r="Q174" s="45"/>
      <c r="R174" s="36"/>
      <c r="S174" s="46"/>
      <c r="T174" s="36"/>
      <c r="U174" s="46"/>
      <c r="V174" s="36"/>
      <c r="W174" s="47"/>
      <c r="X174" s="36"/>
      <c r="Y174" s="46"/>
      <c r="Z174" s="36"/>
      <c r="AA174" s="36"/>
      <c r="AB174" s="36"/>
      <c r="AC174" s="46"/>
      <c r="AD174" s="48"/>
      <c r="AE174" s="35"/>
      <c r="AF174" s="33"/>
    </row>
    <row r="175" spans="2:32">
      <c r="B175" s="59"/>
      <c r="D175" s="60"/>
      <c r="E175" s="60"/>
      <c r="F175" s="60"/>
      <c r="G175" s="60"/>
      <c r="H175" s="60"/>
      <c r="I175" s="59"/>
      <c r="J175" s="59"/>
      <c r="K175" s="60"/>
      <c r="L175" s="60"/>
      <c r="M175" s="60"/>
      <c r="N175" s="60"/>
      <c r="O175" s="60"/>
      <c r="P175" s="60"/>
      <c r="Q175" s="45"/>
      <c r="R175" s="36"/>
      <c r="S175" s="46"/>
      <c r="T175" s="36"/>
      <c r="U175" s="46"/>
      <c r="V175" s="36"/>
      <c r="W175" s="47"/>
      <c r="X175" s="36"/>
      <c r="Y175" s="46"/>
      <c r="Z175" s="36"/>
      <c r="AA175" s="36"/>
      <c r="AB175" s="36"/>
      <c r="AC175" s="46"/>
      <c r="AD175" s="48"/>
      <c r="AE175" s="35"/>
      <c r="AF175" s="33"/>
    </row>
    <row r="176" spans="2:32">
      <c r="B176" s="59"/>
      <c r="D176" s="60"/>
      <c r="E176" s="60"/>
      <c r="F176" s="60"/>
      <c r="G176" s="60"/>
      <c r="H176" s="60"/>
      <c r="I176" s="59"/>
      <c r="J176" s="59"/>
      <c r="K176" s="60"/>
      <c r="L176" s="60"/>
      <c r="M176" s="60"/>
      <c r="N176" s="60"/>
      <c r="O176" s="60"/>
      <c r="P176" s="60"/>
      <c r="Q176" s="45"/>
      <c r="R176" s="36"/>
      <c r="S176" s="46"/>
      <c r="T176" s="36"/>
      <c r="U176" s="46"/>
      <c r="V176" s="36"/>
      <c r="W176" s="47"/>
      <c r="X176" s="36"/>
      <c r="Y176" s="46"/>
      <c r="Z176" s="36"/>
      <c r="AA176" s="36"/>
      <c r="AB176" s="36"/>
      <c r="AC176" s="46"/>
      <c r="AD176" s="48"/>
      <c r="AE176" s="35"/>
      <c r="AF176" s="33"/>
    </row>
    <row r="177" spans="2:32">
      <c r="B177" s="59"/>
      <c r="D177" s="60"/>
      <c r="E177" s="60"/>
      <c r="F177" s="60"/>
      <c r="G177" s="60"/>
      <c r="H177" s="60"/>
      <c r="I177" s="59"/>
      <c r="J177" s="59"/>
      <c r="K177" s="60"/>
      <c r="L177" s="60"/>
      <c r="M177" s="60"/>
      <c r="N177" s="60"/>
      <c r="O177" s="60"/>
      <c r="P177" s="60"/>
      <c r="Q177" s="45"/>
      <c r="R177" s="36"/>
      <c r="S177" s="46"/>
      <c r="T177" s="36"/>
      <c r="U177" s="46"/>
      <c r="V177" s="36"/>
      <c r="W177" s="47"/>
      <c r="X177" s="36"/>
      <c r="Y177" s="46"/>
      <c r="Z177" s="36"/>
      <c r="AA177" s="36"/>
      <c r="AB177" s="36"/>
      <c r="AC177" s="46"/>
      <c r="AD177" s="48"/>
      <c r="AE177" s="35"/>
      <c r="AF177" s="33"/>
    </row>
    <row r="178" spans="2:32">
      <c r="B178" s="59"/>
      <c r="D178" s="60"/>
      <c r="E178" s="60"/>
      <c r="F178" s="60"/>
      <c r="G178" s="60"/>
      <c r="H178" s="60"/>
      <c r="I178" s="59"/>
      <c r="J178" s="59"/>
      <c r="K178" s="60"/>
      <c r="L178" s="60"/>
      <c r="M178" s="60"/>
      <c r="N178" s="60"/>
      <c r="O178" s="60"/>
      <c r="P178" s="60"/>
      <c r="Q178" s="45"/>
      <c r="R178" s="36"/>
      <c r="S178" s="46"/>
      <c r="T178" s="36"/>
      <c r="U178" s="46"/>
      <c r="V178" s="36"/>
      <c r="W178" s="47"/>
      <c r="X178" s="36"/>
      <c r="Y178" s="46"/>
      <c r="Z178" s="36"/>
      <c r="AA178" s="36"/>
      <c r="AB178" s="36"/>
      <c r="AC178" s="46"/>
      <c r="AD178" s="48"/>
      <c r="AE178" s="35"/>
      <c r="AF178" s="33"/>
    </row>
    <row r="179" spans="2:32">
      <c r="B179" s="59"/>
      <c r="D179" s="60"/>
      <c r="E179" s="60"/>
      <c r="F179" s="60"/>
      <c r="G179" s="60"/>
      <c r="H179" s="60"/>
      <c r="I179" s="59"/>
      <c r="J179" s="59"/>
      <c r="K179" s="60"/>
      <c r="L179" s="60"/>
      <c r="M179" s="60"/>
      <c r="N179" s="60"/>
      <c r="O179" s="60"/>
      <c r="P179" s="60"/>
      <c r="Q179" s="45"/>
      <c r="R179" s="36"/>
      <c r="S179" s="46"/>
      <c r="T179" s="36"/>
      <c r="U179" s="46"/>
      <c r="V179" s="36"/>
      <c r="W179" s="47"/>
      <c r="X179" s="36"/>
      <c r="Y179" s="46"/>
      <c r="Z179" s="36"/>
      <c r="AA179" s="36"/>
      <c r="AB179" s="36"/>
      <c r="AC179" s="46"/>
      <c r="AD179" s="48"/>
      <c r="AE179" s="35"/>
      <c r="AF179" s="33"/>
    </row>
    <row r="180" spans="2:32">
      <c r="B180" s="59"/>
      <c r="D180" s="60"/>
      <c r="E180" s="60"/>
      <c r="F180" s="60"/>
      <c r="G180" s="60"/>
      <c r="H180" s="60"/>
      <c r="I180" s="59"/>
      <c r="J180" s="59"/>
      <c r="K180" s="60"/>
      <c r="L180" s="60"/>
      <c r="M180" s="60"/>
      <c r="N180" s="60"/>
      <c r="O180" s="60"/>
      <c r="P180" s="60"/>
      <c r="Q180" s="45"/>
      <c r="R180" s="36"/>
      <c r="S180" s="46"/>
      <c r="T180" s="36"/>
      <c r="U180" s="46"/>
      <c r="V180" s="36"/>
      <c r="W180" s="47"/>
      <c r="X180" s="36"/>
      <c r="Y180" s="46"/>
      <c r="Z180" s="36"/>
      <c r="AA180" s="36"/>
      <c r="AB180" s="36"/>
      <c r="AC180" s="46"/>
      <c r="AD180" s="48"/>
      <c r="AE180" s="35"/>
      <c r="AF180" s="33"/>
    </row>
    <row r="181" spans="2:32">
      <c r="B181" s="59"/>
      <c r="D181" s="60"/>
      <c r="E181" s="60"/>
      <c r="F181" s="60"/>
      <c r="G181" s="60"/>
      <c r="H181" s="60"/>
      <c r="I181" s="59"/>
      <c r="J181" s="59"/>
      <c r="K181" s="60"/>
      <c r="L181" s="60"/>
      <c r="M181" s="60"/>
      <c r="N181" s="60"/>
      <c r="O181" s="60"/>
      <c r="P181" s="60"/>
      <c r="Q181" s="45"/>
      <c r="R181" s="36"/>
      <c r="S181" s="46"/>
      <c r="T181" s="36"/>
      <c r="U181" s="46"/>
      <c r="V181" s="36"/>
      <c r="W181" s="47"/>
      <c r="X181" s="36"/>
      <c r="Y181" s="46"/>
      <c r="Z181" s="36"/>
      <c r="AA181" s="36"/>
      <c r="AB181" s="36"/>
      <c r="AC181" s="46"/>
      <c r="AD181" s="48"/>
      <c r="AE181" s="35"/>
      <c r="AF181" s="33"/>
    </row>
    <row r="182" spans="2:32">
      <c r="B182" s="59"/>
      <c r="D182" s="60"/>
      <c r="E182" s="60"/>
      <c r="F182" s="60"/>
      <c r="G182" s="60"/>
      <c r="H182" s="60"/>
      <c r="I182" s="59"/>
      <c r="J182" s="59"/>
      <c r="K182" s="60"/>
      <c r="L182" s="60"/>
      <c r="M182" s="60"/>
      <c r="N182" s="60"/>
      <c r="O182" s="60"/>
      <c r="P182" s="60"/>
      <c r="Q182" s="45"/>
      <c r="R182" s="36"/>
      <c r="S182" s="46"/>
      <c r="T182" s="36"/>
      <c r="U182" s="46"/>
      <c r="V182" s="36"/>
      <c r="W182" s="47"/>
      <c r="X182" s="36"/>
      <c r="Y182" s="46"/>
      <c r="Z182" s="36"/>
      <c r="AA182" s="36"/>
      <c r="AB182" s="36"/>
      <c r="AC182" s="46"/>
      <c r="AD182" s="48"/>
      <c r="AE182" s="35"/>
      <c r="AF182" s="33"/>
    </row>
    <row r="183" spans="2:32">
      <c r="B183" s="59"/>
      <c r="D183" s="60"/>
      <c r="E183" s="60"/>
      <c r="F183" s="60"/>
      <c r="G183" s="60"/>
      <c r="H183" s="60"/>
      <c r="I183" s="59"/>
      <c r="J183" s="59"/>
      <c r="K183" s="60"/>
      <c r="L183" s="60"/>
      <c r="M183" s="60"/>
      <c r="N183" s="60"/>
      <c r="O183" s="60"/>
      <c r="P183" s="60"/>
      <c r="Q183" s="45"/>
      <c r="R183" s="36"/>
      <c r="S183" s="46"/>
      <c r="T183" s="36"/>
      <c r="U183" s="46"/>
      <c r="V183" s="36"/>
      <c r="W183" s="47"/>
      <c r="X183" s="36"/>
      <c r="Y183" s="46"/>
      <c r="Z183" s="36"/>
      <c r="AA183" s="36"/>
      <c r="AB183" s="36"/>
      <c r="AC183" s="46"/>
      <c r="AD183" s="48"/>
      <c r="AE183" s="35"/>
      <c r="AF183" s="33"/>
    </row>
    <row r="184" spans="2:32">
      <c r="B184" s="59"/>
      <c r="D184" s="60"/>
      <c r="E184" s="60"/>
      <c r="F184" s="60"/>
      <c r="G184" s="60"/>
      <c r="H184" s="60"/>
      <c r="I184" s="59"/>
      <c r="J184" s="59"/>
      <c r="K184" s="60"/>
      <c r="L184" s="60"/>
      <c r="M184" s="60"/>
      <c r="N184" s="60"/>
      <c r="O184" s="60"/>
      <c r="P184" s="60"/>
      <c r="Q184" s="45"/>
      <c r="R184" s="36"/>
      <c r="S184" s="46"/>
      <c r="T184" s="36"/>
      <c r="U184" s="46"/>
      <c r="V184" s="36"/>
      <c r="W184" s="47"/>
      <c r="X184" s="36"/>
      <c r="Y184" s="46"/>
      <c r="Z184" s="36"/>
      <c r="AA184" s="36"/>
      <c r="AB184" s="36"/>
      <c r="AC184" s="46"/>
      <c r="AD184" s="48"/>
      <c r="AE184" s="35"/>
      <c r="AF184" s="33"/>
    </row>
    <row r="185" spans="2:32">
      <c r="B185" s="59"/>
      <c r="D185" s="60"/>
      <c r="E185" s="60"/>
      <c r="F185" s="60"/>
      <c r="G185" s="60"/>
      <c r="H185" s="60"/>
      <c r="I185" s="59"/>
      <c r="J185" s="59"/>
      <c r="K185" s="60"/>
      <c r="L185" s="60"/>
      <c r="M185" s="60"/>
      <c r="N185" s="60"/>
      <c r="O185" s="60"/>
      <c r="P185" s="60"/>
      <c r="Q185" s="45"/>
      <c r="R185" s="36"/>
      <c r="S185" s="46"/>
      <c r="T185" s="36"/>
      <c r="U185" s="46"/>
      <c r="V185" s="36"/>
      <c r="W185" s="47"/>
      <c r="X185" s="36"/>
      <c r="Y185" s="46"/>
      <c r="Z185" s="36"/>
      <c r="AA185" s="36"/>
      <c r="AB185" s="36"/>
      <c r="AC185" s="46"/>
      <c r="AD185" s="48"/>
      <c r="AE185" s="35"/>
      <c r="AF185" s="33"/>
    </row>
    <row r="186" spans="2:32">
      <c r="B186" s="59"/>
      <c r="D186" s="60"/>
      <c r="E186" s="60"/>
      <c r="F186" s="60"/>
      <c r="G186" s="60"/>
      <c r="H186" s="60"/>
      <c r="I186" s="59"/>
      <c r="J186" s="59"/>
      <c r="K186" s="60"/>
      <c r="L186" s="60"/>
      <c r="M186" s="60"/>
      <c r="N186" s="60"/>
      <c r="O186" s="60"/>
      <c r="P186" s="60"/>
      <c r="Q186" s="45"/>
      <c r="R186" s="36"/>
      <c r="S186" s="46"/>
      <c r="T186" s="36"/>
      <c r="U186" s="46"/>
      <c r="V186" s="36"/>
      <c r="W186" s="47"/>
      <c r="X186" s="36"/>
      <c r="Y186" s="46"/>
      <c r="Z186" s="36"/>
      <c r="AA186" s="36"/>
      <c r="AB186" s="36"/>
      <c r="AC186" s="46"/>
      <c r="AD186" s="48"/>
      <c r="AE186" s="35"/>
      <c r="AF186" s="33"/>
    </row>
    <row r="187" spans="2:32">
      <c r="B187" s="59"/>
      <c r="D187" s="60"/>
      <c r="E187" s="60"/>
      <c r="F187" s="60"/>
      <c r="G187" s="60"/>
      <c r="H187" s="60"/>
      <c r="I187" s="59"/>
      <c r="J187" s="59"/>
      <c r="K187" s="60"/>
      <c r="L187" s="60"/>
      <c r="M187" s="60"/>
      <c r="N187" s="60"/>
      <c r="O187" s="60"/>
      <c r="P187" s="60"/>
      <c r="Q187" s="45"/>
      <c r="R187" s="36"/>
      <c r="S187" s="46"/>
      <c r="T187" s="36"/>
      <c r="U187" s="46"/>
      <c r="V187" s="36"/>
      <c r="W187" s="47"/>
      <c r="X187" s="36"/>
      <c r="Y187" s="46"/>
      <c r="Z187" s="36"/>
      <c r="AA187" s="36"/>
      <c r="AB187" s="36"/>
      <c r="AC187" s="46"/>
      <c r="AD187" s="48"/>
      <c r="AE187" s="35"/>
      <c r="AF187" s="33"/>
    </row>
    <row r="188" spans="2:32">
      <c r="B188" s="59"/>
      <c r="D188" s="60"/>
      <c r="E188" s="60"/>
      <c r="F188" s="60"/>
      <c r="G188" s="60"/>
      <c r="H188" s="60"/>
      <c r="I188" s="59"/>
      <c r="J188" s="59"/>
      <c r="K188" s="60"/>
      <c r="L188" s="60"/>
      <c r="M188" s="60"/>
      <c r="N188" s="60"/>
      <c r="O188" s="60"/>
      <c r="P188" s="60"/>
      <c r="Q188" s="45"/>
      <c r="R188" s="36"/>
      <c r="S188" s="46"/>
      <c r="T188" s="36"/>
      <c r="U188" s="46"/>
      <c r="V188" s="36"/>
      <c r="W188" s="47"/>
      <c r="X188" s="36"/>
      <c r="Y188" s="46"/>
      <c r="Z188" s="36"/>
      <c r="AA188" s="36"/>
      <c r="AB188" s="36"/>
      <c r="AC188" s="46"/>
      <c r="AD188" s="48"/>
      <c r="AE188" s="35"/>
      <c r="AF188" s="33"/>
    </row>
    <row r="189" spans="2:32">
      <c r="B189" s="59"/>
      <c r="D189" s="60"/>
      <c r="E189" s="60"/>
      <c r="F189" s="60"/>
      <c r="G189" s="60"/>
      <c r="H189" s="60"/>
      <c r="I189" s="59"/>
      <c r="J189" s="59"/>
      <c r="K189" s="60"/>
      <c r="L189" s="60"/>
      <c r="M189" s="60"/>
      <c r="N189" s="60"/>
      <c r="O189" s="60"/>
      <c r="P189" s="60"/>
      <c r="Q189" s="45"/>
      <c r="R189" s="36"/>
      <c r="S189" s="46"/>
      <c r="T189" s="36"/>
      <c r="U189" s="46"/>
      <c r="V189" s="36"/>
      <c r="W189" s="47"/>
      <c r="X189" s="36"/>
      <c r="Y189" s="46"/>
      <c r="Z189" s="36"/>
      <c r="AA189" s="36"/>
      <c r="AB189" s="36"/>
      <c r="AC189" s="46"/>
      <c r="AD189" s="48"/>
      <c r="AE189" s="35"/>
      <c r="AF189" s="33"/>
    </row>
    <row r="190" spans="2:32">
      <c r="B190" s="59"/>
      <c r="D190" s="60"/>
      <c r="E190" s="60"/>
      <c r="F190" s="60"/>
      <c r="G190" s="60"/>
      <c r="H190" s="60"/>
      <c r="I190" s="59"/>
      <c r="J190" s="59"/>
      <c r="K190" s="60"/>
      <c r="L190" s="60"/>
      <c r="M190" s="60"/>
      <c r="N190" s="60"/>
      <c r="O190" s="60"/>
      <c r="P190" s="60"/>
      <c r="Q190" s="45"/>
      <c r="R190" s="36"/>
      <c r="S190" s="46"/>
      <c r="T190" s="36"/>
      <c r="U190" s="46"/>
      <c r="V190" s="36"/>
      <c r="W190" s="47"/>
      <c r="X190" s="36"/>
      <c r="Y190" s="46"/>
      <c r="Z190" s="36"/>
      <c r="AA190" s="36"/>
      <c r="AB190" s="36"/>
      <c r="AC190" s="46"/>
      <c r="AD190" s="48"/>
      <c r="AE190" s="35"/>
      <c r="AF190" s="33"/>
    </row>
    <row r="191" spans="2:32">
      <c r="B191" s="59"/>
      <c r="D191" s="60"/>
      <c r="E191" s="60"/>
      <c r="F191" s="60"/>
      <c r="G191" s="60"/>
      <c r="H191" s="60"/>
      <c r="I191" s="59"/>
      <c r="J191" s="59"/>
      <c r="K191" s="60"/>
      <c r="L191" s="60"/>
      <c r="M191" s="60"/>
      <c r="N191" s="60"/>
      <c r="O191" s="60"/>
      <c r="P191" s="60"/>
      <c r="Q191" s="45"/>
      <c r="R191" s="36"/>
      <c r="S191" s="46"/>
      <c r="T191" s="36"/>
      <c r="U191" s="46"/>
      <c r="V191" s="36"/>
      <c r="W191" s="47"/>
      <c r="X191" s="36"/>
      <c r="Y191" s="46"/>
      <c r="Z191" s="36"/>
      <c r="AA191" s="36"/>
      <c r="AB191" s="36"/>
      <c r="AC191" s="46"/>
      <c r="AD191" s="48"/>
      <c r="AE191" s="35"/>
      <c r="AF191" s="33"/>
    </row>
    <row r="192" spans="2:32">
      <c r="B192" s="59"/>
      <c r="D192" s="60"/>
      <c r="E192" s="60"/>
      <c r="F192" s="60"/>
      <c r="G192" s="60"/>
      <c r="H192" s="60"/>
      <c r="I192" s="59"/>
      <c r="J192" s="59"/>
      <c r="K192" s="60"/>
      <c r="L192" s="60"/>
      <c r="M192" s="60"/>
      <c r="N192" s="60"/>
      <c r="O192" s="60"/>
      <c r="P192" s="60"/>
      <c r="Q192" s="45"/>
      <c r="R192" s="36"/>
      <c r="S192" s="46"/>
      <c r="T192" s="36"/>
      <c r="U192" s="46"/>
      <c r="V192" s="36"/>
      <c r="W192" s="47"/>
      <c r="X192" s="36"/>
      <c r="Y192" s="46"/>
      <c r="Z192" s="36"/>
      <c r="AA192" s="36"/>
      <c r="AB192" s="36"/>
      <c r="AC192" s="46"/>
      <c r="AD192" s="48"/>
      <c r="AE192" s="35"/>
      <c r="AF192" s="33"/>
    </row>
    <row r="193" spans="2:32">
      <c r="B193" s="59"/>
      <c r="D193" s="60"/>
      <c r="E193" s="60"/>
      <c r="F193" s="60"/>
      <c r="G193" s="60"/>
      <c r="H193" s="60"/>
      <c r="I193" s="59"/>
      <c r="J193" s="59"/>
      <c r="K193" s="60"/>
      <c r="L193" s="60"/>
      <c r="M193" s="60"/>
      <c r="N193" s="60"/>
      <c r="O193" s="60"/>
      <c r="P193" s="60"/>
      <c r="Q193" s="45"/>
      <c r="R193" s="36"/>
      <c r="S193" s="46"/>
      <c r="T193" s="36"/>
      <c r="U193" s="46"/>
      <c r="V193" s="36"/>
      <c r="W193" s="47"/>
      <c r="X193" s="36"/>
      <c r="Y193" s="46"/>
      <c r="Z193" s="36"/>
      <c r="AA193" s="36"/>
      <c r="AB193" s="36"/>
      <c r="AC193" s="46"/>
      <c r="AD193" s="48"/>
      <c r="AE193" s="35"/>
      <c r="AF193" s="33"/>
    </row>
    <row r="194" spans="2:32">
      <c r="B194" s="59"/>
      <c r="D194" s="60"/>
      <c r="E194" s="60"/>
      <c r="F194" s="60"/>
      <c r="G194" s="60"/>
      <c r="H194" s="60"/>
      <c r="I194" s="59"/>
      <c r="J194" s="59"/>
      <c r="K194" s="60"/>
      <c r="L194" s="60"/>
      <c r="M194" s="60"/>
      <c r="N194" s="60"/>
      <c r="O194" s="60"/>
      <c r="P194" s="60"/>
      <c r="Q194" s="45"/>
      <c r="R194" s="36"/>
      <c r="S194" s="46"/>
      <c r="T194" s="36"/>
      <c r="U194" s="46"/>
      <c r="V194" s="36"/>
      <c r="W194" s="47"/>
      <c r="X194" s="36"/>
      <c r="Y194" s="46"/>
      <c r="Z194" s="36"/>
      <c r="AA194" s="36"/>
      <c r="AB194" s="36"/>
      <c r="AC194" s="46"/>
      <c r="AD194" s="48"/>
      <c r="AE194" s="35"/>
      <c r="AF194" s="33"/>
    </row>
    <row r="195" spans="2:32">
      <c r="B195" s="59"/>
      <c r="C195" s="60"/>
      <c r="D195" s="60"/>
      <c r="E195" s="60"/>
      <c r="F195" s="60"/>
      <c r="G195" s="60"/>
      <c r="H195" s="60"/>
      <c r="I195" s="59"/>
      <c r="J195" s="59"/>
      <c r="K195" s="60"/>
      <c r="L195" s="60"/>
      <c r="M195" s="60"/>
      <c r="N195" s="60"/>
      <c r="O195" s="60"/>
      <c r="P195" s="60"/>
      <c r="Q195" s="45"/>
      <c r="R195" s="36"/>
      <c r="S195" s="46"/>
      <c r="T195" s="36"/>
      <c r="U195" s="46"/>
      <c r="V195" s="36"/>
      <c r="W195" s="47"/>
      <c r="X195" s="36"/>
      <c r="Y195" s="46"/>
      <c r="Z195" s="36"/>
      <c r="AA195" s="36"/>
      <c r="AB195" s="36"/>
      <c r="AC195" s="46"/>
      <c r="AD195" s="48"/>
      <c r="AE195" s="35"/>
      <c r="AF195" s="33"/>
    </row>
    <row r="196" spans="2:32">
      <c r="B196" s="59"/>
      <c r="C196" s="60"/>
      <c r="D196" s="60"/>
      <c r="E196" s="60"/>
      <c r="F196" s="60"/>
      <c r="G196" s="60"/>
      <c r="H196" s="60"/>
      <c r="I196" s="59"/>
      <c r="J196" s="59"/>
      <c r="K196" s="60"/>
      <c r="L196" s="60"/>
      <c r="M196" s="60"/>
      <c r="N196" s="60"/>
      <c r="O196" s="60"/>
      <c r="P196" s="60"/>
      <c r="Q196" s="45"/>
      <c r="R196" s="36"/>
      <c r="S196" s="46"/>
      <c r="T196" s="36"/>
      <c r="U196" s="46"/>
      <c r="V196" s="36"/>
      <c r="W196" s="47"/>
      <c r="X196" s="36"/>
      <c r="Y196" s="46"/>
      <c r="Z196" s="36"/>
      <c r="AA196" s="36"/>
      <c r="AB196" s="36"/>
      <c r="AC196" s="46"/>
      <c r="AD196" s="48"/>
      <c r="AE196" s="35"/>
      <c r="AF196" s="33"/>
    </row>
    <row r="197" spans="2:32">
      <c r="B197" s="59"/>
      <c r="C197" s="60"/>
      <c r="D197" s="60"/>
      <c r="E197" s="60"/>
      <c r="F197" s="60"/>
      <c r="G197" s="60"/>
      <c r="H197" s="60"/>
      <c r="I197" s="59"/>
      <c r="J197" s="59"/>
      <c r="K197" s="60"/>
      <c r="L197" s="60"/>
      <c r="M197" s="60"/>
      <c r="N197" s="60"/>
      <c r="O197" s="60"/>
      <c r="P197" s="60"/>
      <c r="Q197" s="45"/>
      <c r="R197" s="36"/>
      <c r="S197" s="46"/>
      <c r="T197" s="36"/>
      <c r="U197" s="46"/>
      <c r="V197" s="36"/>
      <c r="W197" s="47"/>
      <c r="X197" s="36"/>
      <c r="Y197" s="46"/>
      <c r="Z197" s="36"/>
      <c r="AA197" s="36"/>
      <c r="AB197" s="36"/>
      <c r="AC197" s="46"/>
      <c r="AD197" s="48"/>
      <c r="AE197" s="35"/>
      <c r="AF197" s="33"/>
    </row>
    <row r="198" spans="2:32">
      <c r="B198" s="59"/>
      <c r="C198" s="60"/>
      <c r="D198" s="60"/>
      <c r="E198" s="60"/>
      <c r="F198" s="60"/>
      <c r="G198" s="60"/>
      <c r="H198" s="60"/>
      <c r="I198" s="59"/>
      <c r="J198" s="59"/>
      <c r="K198" s="60"/>
      <c r="L198" s="60"/>
      <c r="M198" s="60"/>
      <c r="N198" s="60"/>
      <c r="O198" s="60"/>
      <c r="P198" s="60"/>
      <c r="Q198" s="45"/>
      <c r="R198" s="36"/>
      <c r="S198" s="46"/>
      <c r="T198" s="36"/>
      <c r="U198" s="46"/>
      <c r="V198" s="36"/>
      <c r="W198" s="47"/>
      <c r="X198" s="36"/>
      <c r="Y198" s="46"/>
      <c r="Z198" s="36"/>
      <c r="AA198" s="36"/>
      <c r="AB198" s="36"/>
      <c r="AC198" s="46"/>
      <c r="AD198" s="48"/>
      <c r="AE198" s="35"/>
      <c r="AF198" s="33"/>
    </row>
    <row r="199" spans="2:32">
      <c r="B199" s="59"/>
      <c r="C199" s="60"/>
      <c r="D199" s="60"/>
      <c r="E199" s="60"/>
      <c r="F199" s="60"/>
      <c r="G199" s="60"/>
      <c r="H199" s="60"/>
      <c r="I199" s="59"/>
      <c r="J199" s="59"/>
      <c r="K199" s="60"/>
      <c r="L199" s="60"/>
      <c r="M199" s="60"/>
      <c r="N199" s="60"/>
      <c r="O199" s="60"/>
      <c r="P199" s="60"/>
      <c r="Q199" s="45"/>
      <c r="R199" s="36"/>
      <c r="S199" s="46"/>
      <c r="T199" s="36"/>
      <c r="U199" s="46"/>
      <c r="V199" s="36"/>
      <c r="W199" s="47"/>
      <c r="X199" s="36"/>
      <c r="Y199" s="46"/>
      <c r="Z199" s="36"/>
      <c r="AA199" s="36"/>
      <c r="AB199" s="36"/>
      <c r="AC199" s="46"/>
      <c r="AD199" s="48"/>
      <c r="AE199" s="35"/>
      <c r="AF199" s="33"/>
    </row>
    <row r="200" spans="2:32">
      <c r="B200" s="59"/>
      <c r="C200" s="60"/>
      <c r="D200" s="60"/>
      <c r="E200" s="60"/>
      <c r="F200" s="60"/>
      <c r="G200" s="60"/>
      <c r="H200" s="60"/>
      <c r="I200" s="59"/>
      <c r="J200" s="59"/>
      <c r="K200" s="60"/>
      <c r="L200" s="60"/>
      <c r="M200" s="60"/>
      <c r="N200" s="60"/>
      <c r="O200" s="60"/>
      <c r="P200" s="60"/>
      <c r="Q200" s="45"/>
      <c r="R200" s="36"/>
      <c r="S200" s="46"/>
      <c r="T200" s="36"/>
      <c r="U200" s="46"/>
      <c r="V200" s="36"/>
      <c r="W200" s="47"/>
      <c r="X200" s="36"/>
      <c r="Y200" s="46"/>
      <c r="Z200" s="36"/>
      <c r="AA200" s="36"/>
      <c r="AB200" s="36"/>
      <c r="AC200" s="46"/>
      <c r="AD200" s="48"/>
      <c r="AE200" s="35"/>
      <c r="AF200" s="33"/>
    </row>
    <row r="201" spans="2:32">
      <c r="B201" s="59"/>
      <c r="C201" s="60"/>
      <c r="D201" s="60"/>
      <c r="E201" s="60"/>
      <c r="F201" s="60"/>
      <c r="G201" s="60"/>
      <c r="H201" s="60"/>
      <c r="I201" s="59"/>
      <c r="J201" s="59"/>
      <c r="K201" s="60"/>
      <c r="L201" s="60"/>
      <c r="M201" s="60"/>
      <c r="N201" s="60"/>
      <c r="O201" s="60"/>
      <c r="P201" s="60"/>
      <c r="Q201" s="45"/>
      <c r="R201" s="36"/>
      <c r="S201" s="46"/>
      <c r="T201" s="36"/>
      <c r="U201" s="46"/>
      <c r="V201" s="36"/>
      <c r="W201" s="47"/>
      <c r="X201" s="36"/>
      <c r="Y201" s="46"/>
      <c r="Z201" s="36"/>
      <c r="AA201" s="36"/>
      <c r="AB201" s="36"/>
      <c r="AC201" s="46"/>
      <c r="AD201" s="48"/>
      <c r="AE201" s="35"/>
      <c r="AF201" s="33"/>
    </row>
    <row r="202" spans="2:32">
      <c r="B202" s="59"/>
      <c r="C202" s="60"/>
      <c r="D202" s="60"/>
      <c r="E202" s="60"/>
      <c r="F202" s="60"/>
      <c r="G202" s="60"/>
      <c r="H202" s="60"/>
      <c r="I202" s="59"/>
      <c r="J202" s="59"/>
      <c r="K202" s="60"/>
      <c r="L202" s="60"/>
      <c r="M202" s="60"/>
      <c r="N202" s="60"/>
      <c r="O202" s="60"/>
      <c r="P202" s="60"/>
      <c r="Q202" s="45"/>
      <c r="R202" s="36"/>
      <c r="S202" s="46"/>
      <c r="T202" s="36"/>
      <c r="U202" s="46"/>
      <c r="V202" s="36"/>
      <c r="W202" s="47"/>
      <c r="X202" s="36"/>
      <c r="Y202" s="46"/>
      <c r="Z202" s="36"/>
      <c r="AA202" s="36"/>
      <c r="AB202" s="36"/>
      <c r="AC202" s="46"/>
      <c r="AD202" s="48"/>
      <c r="AE202" s="35"/>
      <c r="AF202" s="33"/>
    </row>
    <row r="203" spans="2:32">
      <c r="B203" s="59"/>
      <c r="C203" s="60"/>
      <c r="D203" s="60"/>
      <c r="E203" s="60"/>
      <c r="F203" s="60"/>
      <c r="G203" s="60"/>
      <c r="H203" s="60"/>
      <c r="I203" s="59"/>
      <c r="J203" s="59"/>
      <c r="K203" s="60"/>
      <c r="L203" s="60"/>
      <c r="M203" s="60"/>
      <c r="N203" s="60"/>
      <c r="O203" s="60"/>
      <c r="P203" s="60"/>
      <c r="Q203" s="45"/>
      <c r="R203" s="36"/>
      <c r="S203" s="46"/>
      <c r="T203" s="36"/>
      <c r="U203" s="46"/>
      <c r="V203" s="36"/>
      <c r="W203" s="47"/>
      <c r="X203" s="36"/>
      <c r="Y203" s="46"/>
      <c r="Z203" s="36"/>
      <c r="AA203" s="36"/>
      <c r="AB203" s="36"/>
      <c r="AC203" s="46"/>
      <c r="AD203" s="48"/>
      <c r="AE203" s="35"/>
      <c r="AF203" s="33"/>
    </row>
    <row r="204" spans="2:32">
      <c r="B204" s="59"/>
      <c r="C204" s="60"/>
      <c r="D204" s="60"/>
      <c r="E204" s="60"/>
      <c r="F204" s="60"/>
      <c r="G204" s="60"/>
      <c r="H204" s="60"/>
      <c r="I204" s="59"/>
      <c r="J204" s="59"/>
      <c r="K204" s="60"/>
      <c r="L204" s="60"/>
      <c r="M204" s="60"/>
      <c r="N204" s="60"/>
      <c r="O204" s="60"/>
      <c r="P204" s="60"/>
      <c r="Q204" s="45"/>
      <c r="R204" s="36"/>
      <c r="S204" s="46"/>
      <c r="T204" s="36"/>
      <c r="U204" s="46"/>
      <c r="V204" s="36"/>
      <c r="W204" s="47"/>
      <c r="X204" s="36"/>
      <c r="Y204" s="46"/>
      <c r="Z204" s="36"/>
      <c r="AA204" s="36"/>
      <c r="AB204" s="36"/>
      <c r="AC204" s="46"/>
      <c r="AD204" s="48"/>
      <c r="AE204" s="35"/>
      <c r="AF204" s="33"/>
    </row>
    <row r="205" spans="2:32">
      <c r="B205" s="59"/>
      <c r="C205" s="60"/>
      <c r="D205" s="60"/>
      <c r="E205" s="60"/>
      <c r="F205" s="60"/>
      <c r="G205" s="60"/>
      <c r="H205" s="60"/>
      <c r="I205" s="59"/>
      <c r="J205" s="59"/>
      <c r="K205" s="60"/>
      <c r="L205" s="60"/>
      <c r="M205" s="60"/>
      <c r="N205" s="60"/>
      <c r="O205" s="60"/>
      <c r="P205" s="60"/>
      <c r="Q205" s="45"/>
      <c r="R205" s="36"/>
      <c r="S205" s="46"/>
      <c r="T205" s="36"/>
      <c r="U205" s="46"/>
      <c r="V205" s="36"/>
      <c r="W205" s="47"/>
      <c r="X205" s="36"/>
      <c r="Y205" s="46"/>
      <c r="Z205" s="36"/>
      <c r="AA205" s="36"/>
      <c r="AB205" s="36"/>
      <c r="AC205" s="46"/>
      <c r="AD205" s="48"/>
      <c r="AE205" s="35"/>
      <c r="AF205" s="33"/>
    </row>
    <row r="206" spans="2:32">
      <c r="B206" s="59"/>
      <c r="C206" s="60"/>
      <c r="D206" s="60"/>
      <c r="E206" s="60"/>
      <c r="F206" s="60"/>
      <c r="G206" s="60"/>
      <c r="H206" s="60"/>
      <c r="I206" s="59"/>
      <c r="J206" s="59"/>
      <c r="K206" s="60"/>
      <c r="L206" s="60"/>
      <c r="M206" s="60"/>
      <c r="N206" s="60"/>
      <c r="O206" s="60"/>
      <c r="P206" s="60"/>
      <c r="Q206" s="45"/>
      <c r="R206" s="36"/>
      <c r="S206" s="46"/>
      <c r="T206" s="36"/>
      <c r="U206" s="46"/>
      <c r="V206" s="36"/>
      <c r="W206" s="47"/>
      <c r="X206" s="36"/>
      <c r="Y206" s="46"/>
      <c r="Z206" s="36"/>
      <c r="AA206" s="36"/>
      <c r="AB206" s="36"/>
      <c r="AC206" s="46"/>
      <c r="AD206" s="48"/>
      <c r="AE206" s="35"/>
      <c r="AF206" s="33"/>
    </row>
    <row r="207" spans="2:32">
      <c r="B207" s="59"/>
      <c r="C207" s="60"/>
      <c r="D207" s="60"/>
      <c r="E207" s="60"/>
      <c r="F207" s="60"/>
      <c r="G207" s="60"/>
      <c r="H207" s="60"/>
      <c r="I207" s="59"/>
      <c r="J207" s="59"/>
      <c r="K207" s="60"/>
      <c r="L207" s="60"/>
      <c r="M207" s="60"/>
      <c r="N207" s="60"/>
      <c r="O207" s="60"/>
      <c r="P207" s="60"/>
      <c r="Q207" s="45"/>
      <c r="R207" s="36"/>
      <c r="S207" s="46"/>
      <c r="T207" s="36"/>
      <c r="U207" s="46"/>
      <c r="V207" s="36"/>
      <c r="W207" s="47"/>
      <c r="X207" s="36"/>
      <c r="Y207" s="46"/>
      <c r="Z207" s="36"/>
      <c r="AA207" s="36"/>
      <c r="AB207" s="36"/>
      <c r="AC207" s="46"/>
      <c r="AD207" s="48"/>
      <c r="AE207" s="35"/>
      <c r="AF207" s="33"/>
    </row>
    <row r="208" spans="2:32">
      <c r="B208" s="59"/>
      <c r="C208" s="60"/>
      <c r="D208" s="60"/>
      <c r="E208" s="60"/>
      <c r="F208" s="60"/>
      <c r="G208" s="60"/>
      <c r="H208" s="60"/>
      <c r="I208" s="59"/>
      <c r="J208" s="59"/>
      <c r="K208" s="60"/>
      <c r="L208" s="60"/>
      <c r="M208" s="60"/>
      <c r="N208" s="60"/>
      <c r="O208" s="60"/>
      <c r="P208" s="60"/>
      <c r="Q208" s="45"/>
      <c r="R208" s="36"/>
      <c r="S208" s="46"/>
      <c r="T208" s="36"/>
      <c r="U208" s="46"/>
      <c r="V208" s="36"/>
      <c r="W208" s="47"/>
      <c r="X208" s="36"/>
      <c r="Y208" s="46"/>
      <c r="Z208" s="36"/>
      <c r="AA208" s="36"/>
      <c r="AB208" s="36"/>
      <c r="AC208" s="46"/>
      <c r="AD208" s="48"/>
      <c r="AE208" s="35"/>
      <c r="AF208" s="33"/>
    </row>
    <row r="209" spans="2:32">
      <c r="B209" s="59"/>
      <c r="C209" s="60"/>
      <c r="D209" s="60"/>
      <c r="E209" s="60"/>
      <c r="F209" s="60"/>
      <c r="G209" s="60"/>
      <c r="H209" s="60"/>
      <c r="I209" s="59"/>
      <c r="J209" s="59"/>
      <c r="K209" s="44"/>
      <c r="L209" s="44"/>
      <c r="M209" s="44"/>
      <c r="N209" s="44"/>
      <c r="O209" s="44"/>
      <c r="P209" s="44"/>
      <c r="Q209" s="45"/>
      <c r="R209" s="36"/>
      <c r="S209" s="46"/>
      <c r="T209" s="36"/>
      <c r="U209" s="46"/>
      <c r="V209" s="36"/>
      <c r="W209" s="47"/>
      <c r="X209" s="36"/>
      <c r="Y209" s="46"/>
      <c r="Z209" s="36"/>
      <c r="AA209" s="36"/>
      <c r="AB209" s="36"/>
      <c r="AC209" s="46"/>
      <c r="AD209" s="48"/>
      <c r="AE209" s="35"/>
      <c r="AF209" s="33"/>
    </row>
    <row r="210" spans="2:32">
      <c r="B210" s="59"/>
      <c r="C210" s="60"/>
      <c r="D210" s="60"/>
      <c r="E210" s="60"/>
      <c r="F210" s="60"/>
      <c r="G210" s="60"/>
      <c r="H210" s="60"/>
      <c r="I210" s="59"/>
      <c r="J210" s="59"/>
      <c r="K210" s="44"/>
      <c r="L210" s="44"/>
      <c r="M210" s="44"/>
      <c r="N210" s="44"/>
      <c r="O210" s="44"/>
      <c r="P210" s="44"/>
      <c r="Q210" s="45"/>
      <c r="R210" s="36"/>
      <c r="S210" s="46"/>
      <c r="T210" s="36"/>
      <c r="U210" s="46"/>
      <c r="V210" s="36"/>
      <c r="W210" s="47"/>
      <c r="X210" s="36"/>
      <c r="Y210" s="46"/>
      <c r="Z210" s="36"/>
      <c r="AA210" s="36"/>
      <c r="AB210" s="36"/>
      <c r="AC210" s="46"/>
      <c r="AD210" s="48"/>
      <c r="AE210" s="35"/>
      <c r="AF210" s="33"/>
    </row>
    <row r="211" spans="2:32">
      <c r="B211" s="59"/>
      <c r="C211" s="60"/>
      <c r="D211" s="60"/>
      <c r="E211" s="60"/>
      <c r="F211" s="60"/>
      <c r="G211" s="60"/>
      <c r="H211" s="60"/>
      <c r="I211" s="59"/>
      <c r="J211" s="59"/>
      <c r="K211" s="44"/>
      <c r="L211" s="44"/>
      <c r="M211" s="44"/>
      <c r="N211" s="44"/>
      <c r="O211" s="44"/>
      <c r="P211" s="44"/>
      <c r="Q211" s="45"/>
      <c r="R211" s="36"/>
      <c r="S211" s="46"/>
      <c r="T211" s="36"/>
      <c r="U211" s="46"/>
      <c r="V211" s="36"/>
      <c r="W211" s="47"/>
      <c r="X211" s="36"/>
      <c r="Y211" s="46"/>
      <c r="Z211" s="36"/>
      <c r="AA211" s="36"/>
      <c r="AB211" s="36"/>
      <c r="AC211" s="46"/>
      <c r="AD211" s="48"/>
      <c r="AE211" s="35"/>
      <c r="AF211" s="33"/>
    </row>
    <row r="212" spans="2:32">
      <c r="B212" s="59"/>
      <c r="C212" s="60"/>
      <c r="D212" s="60"/>
      <c r="E212" s="60"/>
      <c r="F212" s="60"/>
      <c r="G212" s="60"/>
      <c r="H212" s="60"/>
      <c r="I212" s="59"/>
      <c r="J212" s="59"/>
      <c r="K212" s="44"/>
      <c r="L212" s="44"/>
      <c r="M212" s="44"/>
      <c r="N212" s="44"/>
      <c r="O212" s="44"/>
      <c r="P212" s="44"/>
      <c r="Q212" s="45"/>
      <c r="R212" s="36"/>
      <c r="S212" s="46"/>
      <c r="T212" s="36"/>
      <c r="U212" s="46"/>
      <c r="V212" s="36"/>
      <c r="W212" s="47"/>
      <c r="X212" s="36"/>
      <c r="Y212" s="46"/>
      <c r="Z212" s="36"/>
      <c r="AA212" s="36"/>
      <c r="AB212" s="36"/>
      <c r="AC212" s="46"/>
      <c r="AD212" s="48"/>
      <c r="AE212" s="35"/>
      <c r="AF212" s="33"/>
    </row>
    <row r="213" spans="2:32">
      <c r="B213" s="59"/>
      <c r="C213" s="60"/>
      <c r="D213" s="60"/>
      <c r="E213" s="60"/>
      <c r="F213" s="60"/>
      <c r="G213" s="60"/>
      <c r="H213" s="60"/>
      <c r="I213" s="59"/>
      <c r="J213" s="59"/>
      <c r="K213" s="44"/>
      <c r="L213" s="44"/>
      <c r="M213" s="44"/>
      <c r="N213" s="44"/>
      <c r="O213" s="44"/>
      <c r="P213" s="44"/>
      <c r="Q213" s="45"/>
      <c r="R213" s="36"/>
      <c r="S213" s="46"/>
      <c r="T213" s="36"/>
      <c r="U213" s="46"/>
      <c r="V213" s="36"/>
      <c r="W213" s="47"/>
      <c r="X213" s="36"/>
      <c r="Y213" s="46"/>
      <c r="Z213" s="36"/>
      <c r="AA213" s="36"/>
      <c r="AB213" s="36"/>
      <c r="AC213" s="46"/>
      <c r="AD213" s="48"/>
      <c r="AE213" s="35"/>
      <c r="AF213" s="33"/>
    </row>
    <row r="214" spans="2:32">
      <c r="B214" s="59"/>
      <c r="C214" s="60"/>
      <c r="D214" s="60"/>
      <c r="E214" s="60"/>
      <c r="F214" s="60"/>
      <c r="G214" s="60"/>
      <c r="H214" s="60"/>
      <c r="I214" s="59"/>
      <c r="J214" s="59"/>
      <c r="K214" s="44"/>
      <c r="L214" s="44"/>
      <c r="M214" s="44"/>
      <c r="N214" s="44"/>
      <c r="O214" s="44"/>
      <c r="P214" s="44"/>
      <c r="Q214" s="45"/>
      <c r="R214" s="36"/>
      <c r="S214" s="46"/>
      <c r="T214" s="36"/>
      <c r="U214" s="46"/>
      <c r="V214" s="36"/>
      <c r="W214" s="47"/>
      <c r="X214" s="36"/>
      <c r="Y214" s="46"/>
      <c r="Z214" s="36"/>
      <c r="AA214" s="36"/>
      <c r="AB214" s="36"/>
      <c r="AC214" s="46"/>
      <c r="AD214" s="48"/>
      <c r="AE214" s="35"/>
      <c r="AF214" s="33"/>
    </row>
    <row r="215" spans="2:32">
      <c r="B215" s="59"/>
      <c r="C215" s="60"/>
      <c r="D215" s="60"/>
      <c r="E215" s="60"/>
      <c r="F215" s="60"/>
      <c r="G215" s="60"/>
      <c r="H215" s="60"/>
      <c r="I215" s="59"/>
      <c r="J215" s="59"/>
      <c r="K215" s="44"/>
      <c r="L215" s="44"/>
      <c r="M215" s="44"/>
      <c r="N215" s="44"/>
      <c r="O215" s="44"/>
      <c r="P215" s="44"/>
      <c r="Q215" s="45"/>
      <c r="R215" s="36"/>
      <c r="S215" s="46"/>
      <c r="T215" s="36"/>
      <c r="U215" s="46"/>
      <c r="V215" s="36"/>
      <c r="W215" s="47"/>
      <c r="X215" s="36"/>
      <c r="Y215" s="46"/>
      <c r="Z215" s="36"/>
      <c r="AA215" s="36"/>
      <c r="AB215" s="36"/>
      <c r="AC215" s="46"/>
      <c r="AD215" s="48"/>
      <c r="AE215" s="35"/>
      <c r="AF215" s="33"/>
    </row>
    <row r="216" spans="2:32">
      <c r="B216" s="59"/>
      <c r="C216" s="60"/>
      <c r="D216" s="60"/>
      <c r="E216" s="60"/>
      <c r="F216" s="60"/>
      <c r="G216" s="60"/>
      <c r="H216" s="60"/>
      <c r="I216" s="59"/>
      <c r="J216" s="59"/>
      <c r="K216" s="44"/>
      <c r="L216" s="44"/>
      <c r="M216" s="44"/>
      <c r="N216" s="44"/>
      <c r="O216" s="44"/>
      <c r="P216" s="44"/>
      <c r="Q216" s="45"/>
      <c r="R216" s="36"/>
      <c r="S216" s="46"/>
      <c r="T216" s="36"/>
      <c r="U216" s="46"/>
      <c r="V216" s="36"/>
      <c r="W216" s="47"/>
      <c r="X216" s="36"/>
      <c r="Y216" s="46"/>
      <c r="Z216" s="36"/>
      <c r="AA216" s="36"/>
      <c r="AB216" s="36"/>
      <c r="AC216" s="46"/>
      <c r="AD216" s="48"/>
      <c r="AE216" s="35"/>
      <c r="AF216" s="33"/>
    </row>
    <row r="217" spans="2:32">
      <c r="B217" s="59"/>
      <c r="C217" s="60"/>
      <c r="D217" s="60"/>
      <c r="E217" s="60"/>
      <c r="F217" s="60"/>
      <c r="G217" s="60"/>
      <c r="H217" s="60"/>
      <c r="I217" s="59"/>
      <c r="J217" s="59"/>
      <c r="K217" s="44"/>
      <c r="L217" s="44"/>
      <c r="M217" s="44"/>
      <c r="N217" s="44"/>
      <c r="O217" s="44"/>
      <c r="P217" s="44"/>
      <c r="Q217" s="45"/>
      <c r="R217" s="36"/>
      <c r="S217" s="46"/>
      <c r="T217" s="36"/>
      <c r="U217" s="46"/>
      <c r="V217" s="36"/>
      <c r="W217" s="47"/>
      <c r="X217" s="36"/>
      <c r="Y217" s="46"/>
      <c r="Z217" s="36"/>
      <c r="AA217" s="36"/>
      <c r="AB217" s="36"/>
      <c r="AC217" s="46"/>
      <c r="AD217" s="48"/>
      <c r="AE217" s="35"/>
      <c r="AF217" s="33"/>
    </row>
    <row r="218" spans="2:32">
      <c r="B218" s="59"/>
      <c r="C218" s="60"/>
      <c r="D218" s="60"/>
      <c r="E218" s="60"/>
      <c r="F218" s="60"/>
      <c r="G218" s="60"/>
      <c r="H218" s="60"/>
      <c r="I218" s="59"/>
      <c r="J218" s="59"/>
      <c r="K218" s="44"/>
      <c r="L218" s="44"/>
      <c r="M218" s="44"/>
      <c r="N218" s="44"/>
      <c r="O218" s="44"/>
      <c r="P218" s="44"/>
      <c r="Q218" s="45"/>
      <c r="R218" s="36"/>
      <c r="S218" s="46"/>
      <c r="T218" s="36"/>
      <c r="U218" s="46"/>
      <c r="V218" s="36"/>
      <c r="W218" s="47"/>
      <c r="X218" s="36"/>
      <c r="Y218" s="46"/>
      <c r="Z218" s="36"/>
      <c r="AA218" s="36"/>
      <c r="AB218" s="36"/>
      <c r="AC218" s="46"/>
      <c r="AD218" s="48"/>
      <c r="AE218" s="35"/>
      <c r="AF218" s="33"/>
    </row>
    <row r="219" spans="2:32">
      <c r="B219" s="59"/>
      <c r="C219" s="60"/>
      <c r="D219" s="60"/>
      <c r="E219" s="60"/>
      <c r="F219" s="60"/>
      <c r="G219" s="60"/>
      <c r="H219" s="60"/>
      <c r="I219" s="59"/>
      <c r="J219" s="59"/>
      <c r="K219" s="44"/>
      <c r="L219" s="44"/>
      <c r="M219" s="44"/>
      <c r="N219" s="44"/>
      <c r="O219" s="44"/>
      <c r="P219" s="44"/>
      <c r="Q219" s="45"/>
      <c r="R219" s="36"/>
      <c r="S219" s="46"/>
      <c r="T219" s="36"/>
      <c r="U219" s="46"/>
      <c r="V219" s="36"/>
      <c r="W219" s="47"/>
      <c r="X219" s="36"/>
      <c r="Y219" s="46"/>
      <c r="Z219" s="36"/>
      <c r="AA219" s="36"/>
      <c r="AB219" s="36"/>
      <c r="AC219" s="46"/>
      <c r="AD219" s="48"/>
      <c r="AE219" s="35"/>
      <c r="AF219" s="33"/>
    </row>
    <row r="220" spans="2:32">
      <c r="B220" s="59"/>
      <c r="C220" s="60"/>
      <c r="D220" s="60"/>
      <c r="E220" s="60"/>
      <c r="F220" s="60"/>
      <c r="G220" s="60"/>
      <c r="H220" s="60"/>
      <c r="I220" s="59"/>
      <c r="J220" s="59"/>
      <c r="K220" s="44"/>
      <c r="L220" s="44"/>
      <c r="M220" s="44"/>
      <c r="N220" s="44"/>
      <c r="O220" s="44"/>
      <c r="P220" s="44"/>
      <c r="Q220" s="45"/>
      <c r="R220" s="36"/>
      <c r="S220" s="46"/>
      <c r="T220" s="36"/>
      <c r="U220" s="46"/>
      <c r="V220" s="36"/>
      <c r="W220" s="47"/>
      <c r="X220" s="36"/>
      <c r="Y220" s="46"/>
      <c r="Z220" s="36"/>
      <c r="AA220" s="36"/>
      <c r="AB220" s="36"/>
      <c r="AC220" s="46"/>
      <c r="AD220" s="48"/>
      <c r="AE220" s="35"/>
      <c r="AF220" s="33"/>
    </row>
    <row r="221" spans="2:32">
      <c r="B221" s="59"/>
      <c r="C221" s="60"/>
      <c r="D221" s="60"/>
      <c r="E221" s="60"/>
      <c r="F221" s="60"/>
      <c r="G221" s="60"/>
      <c r="H221" s="60"/>
      <c r="I221" s="59"/>
      <c r="J221" s="59"/>
      <c r="K221" s="44"/>
      <c r="L221" s="44"/>
      <c r="M221" s="44"/>
      <c r="N221" s="44"/>
      <c r="O221" s="44"/>
      <c r="P221" s="44"/>
      <c r="Q221" s="45"/>
      <c r="R221" s="36"/>
      <c r="S221" s="46"/>
      <c r="T221" s="36"/>
      <c r="U221" s="46"/>
      <c r="V221" s="36"/>
      <c r="W221" s="47"/>
      <c r="X221" s="36"/>
      <c r="Y221" s="46"/>
      <c r="Z221" s="36"/>
      <c r="AA221" s="36"/>
      <c r="AB221" s="36"/>
      <c r="AC221" s="46"/>
      <c r="AD221" s="48"/>
      <c r="AE221" s="35"/>
      <c r="AF221" s="33"/>
    </row>
    <row r="222" spans="2:32">
      <c r="B222" s="59"/>
      <c r="C222" s="60"/>
      <c r="D222" s="60"/>
      <c r="E222" s="60"/>
      <c r="F222" s="60"/>
      <c r="G222" s="60"/>
      <c r="H222" s="60"/>
      <c r="I222" s="59"/>
      <c r="J222" s="59"/>
      <c r="K222" s="44"/>
      <c r="L222" s="44"/>
      <c r="M222" s="44"/>
      <c r="N222" s="44"/>
      <c r="O222" s="44"/>
      <c r="P222" s="44"/>
      <c r="Q222" s="45"/>
      <c r="R222" s="36"/>
      <c r="S222" s="46"/>
      <c r="T222" s="36"/>
      <c r="U222" s="46"/>
      <c r="V222" s="36"/>
      <c r="W222" s="47"/>
      <c r="X222" s="36"/>
      <c r="Y222" s="46"/>
      <c r="Z222" s="36"/>
      <c r="AA222" s="36"/>
      <c r="AB222" s="36"/>
      <c r="AC222" s="46"/>
      <c r="AD222" s="48"/>
      <c r="AE222" s="35"/>
      <c r="AF222" s="33"/>
    </row>
    <row r="223" spans="2:32">
      <c r="B223" s="59"/>
      <c r="C223" s="60"/>
      <c r="D223" s="60"/>
      <c r="E223" s="60"/>
      <c r="F223" s="60"/>
      <c r="G223" s="60"/>
      <c r="H223" s="60"/>
      <c r="I223" s="59"/>
      <c r="J223" s="59"/>
      <c r="K223" s="44"/>
      <c r="L223" s="44"/>
      <c r="M223" s="44"/>
      <c r="N223" s="44"/>
      <c r="O223" s="44"/>
      <c r="P223" s="44"/>
      <c r="Q223" s="45"/>
      <c r="R223" s="36"/>
      <c r="S223" s="46"/>
      <c r="T223" s="36"/>
      <c r="U223" s="46"/>
      <c r="V223" s="36"/>
      <c r="W223" s="47"/>
      <c r="X223" s="36"/>
      <c r="Y223" s="46"/>
      <c r="Z223" s="36"/>
      <c r="AA223" s="36"/>
      <c r="AB223" s="36"/>
      <c r="AC223" s="46"/>
      <c r="AD223" s="48"/>
      <c r="AE223" s="35"/>
      <c r="AF223" s="33"/>
    </row>
    <row r="224" spans="2:32">
      <c r="B224" s="59"/>
      <c r="C224" s="60"/>
      <c r="D224" s="60"/>
      <c r="E224" s="60"/>
      <c r="F224" s="60"/>
      <c r="G224" s="60"/>
      <c r="H224" s="60"/>
      <c r="I224" s="59"/>
      <c r="J224" s="59"/>
      <c r="K224" s="44"/>
      <c r="L224" s="44"/>
      <c r="M224" s="44"/>
      <c r="N224" s="44"/>
      <c r="O224" s="44"/>
      <c r="P224" s="44"/>
      <c r="Q224" s="45"/>
      <c r="R224" s="36"/>
      <c r="S224" s="46"/>
      <c r="T224" s="36"/>
      <c r="U224" s="46"/>
      <c r="V224" s="36"/>
      <c r="W224" s="47"/>
      <c r="X224" s="36"/>
      <c r="Y224" s="46"/>
      <c r="Z224" s="36"/>
      <c r="AA224" s="36"/>
      <c r="AB224" s="36"/>
      <c r="AC224" s="46"/>
      <c r="AD224" s="48"/>
      <c r="AE224" s="35"/>
      <c r="AF224" s="33"/>
    </row>
    <row r="225" spans="2:32">
      <c r="B225" s="59"/>
      <c r="C225" s="60"/>
      <c r="D225" s="60"/>
      <c r="E225" s="60"/>
      <c r="F225" s="60"/>
      <c r="G225" s="60"/>
      <c r="H225" s="60"/>
      <c r="I225" s="59"/>
      <c r="J225" s="59"/>
      <c r="K225" s="44"/>
      <c r="L225" s="44"/>
      <c r="M225" s="44"/>
      <c r="N225" s="44"/>
      <c r="O225" s="44"/>
      <c r="P225" s="44"/>
      <c r="Q225" s="45"/>
      <c r="R225" s="36"/>
      <c r="S225" s="46"/>
      <c r="T225" s="36"/>
      <c r="U225" s="46"/>
      <c r="V225" s="36"/>
      <c r="W225" s="47"/>
      <c r="X225" s="36"/>
      <c r="Y225" s="46"/>
      <c r="Z225" s="36"/>
      <c r="AA225" s="36"/>
      <c r="AB225" s="36"/>
      <c r="AC225" s="46"/>
      <c r="AD225" s="48"/>
      <c r="AE225" s="35"/>
      <c r="AF225" s="33"/>
    </row>
    <row r="226" spans="2:32">
      <c r="B226" s="59"/>
      <c r="C226" s="60"/>
      <c r="D226" s="60"/>
      <c r="E226" s="60"/>
      <c r="F226" s="60"/>
      <c r="G226" s="60"/>
      <c r="H226" s="60"/>
      <c r="I226" s="59"/>
      <c r="J226" s="59"/>
      <c r="K226" s="44"/>
      <c r="L226" s="44"/>
      <c r="M226" s="44"/>
      <c r="N226" s="44"/>
      <c r="O226" s="44"/>
      <c r="P226" s="44"/>
      <c r="Q226" s="45"/>
      <c r="R226" s="36"/>
      <c r="S226" s="46"/>
      <c r="T226" s="36"/>
      <c r="U226" s="46"/>
      <c r="V226" s="36"/>
      <c r="W226" s="47"/>
      <c r="X226" s="36"/>
      <c r="Y226" s="46"/>
      <c r="Z226" s="36"/>
      <c r="AA226" s="36"/>
      <c r="AB226" s="36"/>
      <c r="AC226" s="46"/>
      <c r="AD226" s="48"/>
      <c r="AE226" s="35"/>
      <c r="AF226" s="33"/>
    </row>
    <row r="227" spans="2:32">
      <c r="B227" s="59"/>
      <c r="C227" s="60"/>
      <c r="D227" s="60"/>
      <c r="E227" s="60"/>
      <c r="F227" s="60"/>
      <c r="G227" s="60"/>
      <c r="H227" s="60"/>
      <c r="I227" s="59"/>
      <c r="J227" s="59"/>
      <c r="K227" s="44"/>
      <c r="L227" s="44"/>
      <c r="M227" s="44"/>
      <c r="N227" s="44"/>
      <c r="O227" s="44"/>
      <c r="P227" s="44"/>
      <c r="Q227" s="45"/>
      <c r="R227" s="36"/>
      <c r="S227" s="46"/>
      <c r="T227" s="36"/>
      <c r="U227" s="46"/>
      <c r="V227" s="36"/>
      <c r="W227" s="47"/>
      <c r="X227" s="36"/>
      <c r="Y227" s="46"/>
      <c r="Z227" s="36"/>
      <c r="AA227" s="36"/>
      <c r="AB227" s="36"/>
      <c r="AC227" s="46"/>
      <c r="AD227" s="48"/>
      <c r="AE227" s="35"/>
      <c r="AF227" s="33"/>
    </row>
    <row r="228" spans="2:32">
      <c r="B228" s="59"/>
      <c r="C228" s="60"/>
      <c r="D228" s="60"/>
      <c r="E228" s="60"/>
      <c r="F228" s="60"/>
      <c r="G228" s="60"/>
      <c r="H228" s="60"/>
      <c r="I228" s="59"/>
      <c r="J228" s="59"/>
      <c r="K228" s="44"/>
      <c r="L228" s="44"/>
      <c r="M228" s="44"/>
      <c r="N228" s="44"/>
      <c r="O228" s="44"/>
      <c r="P228" s="44"/>
      <c r="Q228" s="45"/>
      <c r="R228" s="36"/>
      <c r="S228" s="46"/>
      <c r="T228" s="36"/>
      <c r="U228" s="46"/>
      <c r="V228" s="36"/>
      <c r="W228" s="47"/>
      <c r="X228" s="36"/>
      <c r="Y228" s="46"/>
      <c r="Z228" s="36"/>
      <c r="AA228" s="36"/>
      <c r="AB228" s="36"/>
      <c r="AC228" s="46"/>
      <c r="AD228" s="48"/>
      <c r="AE228" s="35"/>
      <c r="AF228" s="33"/>
    </row>
    <row r="229" spans="2:32">
      <c r="B229" s="59"/>
      <c r="C229" s="60"/>
      <c r="D229" s="60"/>
      <c r="E229" s="60"/>
      <c r="F229" s="60"/>
      <c r="G229" s="60"/>
      <c r="H229" s="60"/>
      <c r="I229" s="59"/>
      <c r="J229" s="59"/>
      <c r="K229" s="44"/>
      <c r="L229" s="44"/>
      <c r="M229" s="44"/>
      <c r="N229" s="44"/>
      <c r="O229" s="44"/>
      <c r="P229" s="44"/>
      <c r="Q229" s="45"/>
      <c r="R229" s="36"/>
      <c r="S229" s="46"/>
      <c r="T229" s="36"/>
      <c r="U229" s="46"/>
      <c r="V229" s="36"/>
      <c r="W229" s="47"/>
      <c r="X229" s="36"/>
      <c r="Y229" s="46"/>
      <c r="Z229" s="36"/>
      <c r="AA229" s="36"/>
      <c r="AB229" s="36"/>
      <c r="AC229" s="46"/>
      <c r="AD229" s="48"/>
      <c r="AE229" s="35"/>
      <c r="AF229" s="33"/>
    </row>
    <row r="230" spans="2:32">
      <c r="B230" s="59"/>
      <c r="C230" s="60"/>
      <c r="D230" s="60"/>
      <c r="E230" s="60"/>
      <c r="F230" s="60"/>
      <c r="G230" s="60"/>
      <c r="H230" s="60"/>
      <c r="I230" s="59"/>
      <c r="J230" s="59"/>
      <c r="K230" s="44"/>
      <c r="L230" s="44"/>
      <c r="M230" s="44"/>
      <c r="N230" s="44"/>
      <c r="O230" s="44"/>
      <c r="P230" s="44"/>
      <c r="Q230" s="45"/>
      <c r="R230" s="36"/>
      <c r="S230" s="46"/>
      <c r="T230" s="36"/>
      <c r="U230" s="46"/>
      <c r="V230" s="36"/>
      <c r="W230" s="47"/>
      <c r="X230" s="36"/>
      <c r="Y230" s="46"/>
      <c r="Z230" s="36"/>
      <c r="AA230" s="36"/>
      <c r="AB230" s="36"/>
      <c r="AC230" s="46"/>
      <c r="AD230" s="48"/>
      <c r="AE230" s="35"/>
      <c r="AF230" s="33"/>
    </row>
    <row r="231" spans="2:32">
      <c r="B231" s="59"/>
      <c r="C231" s="60"/>
      <c r="D231" s="60"/>
      <c r="E231" s="60"/>
      <c r="F231" s="60"/>
      <c r="G231" s="60"/>
      <c r="H231" s="60"/>
      <c r="I231" s="59"/>
      <c r="J231" s="59"/>
      <c r="K231" s="44"/>
      <c r="L231" s="44"/>
      <c r="M231" s="44"/>
      <c r="N231" s="44"/>
      <c r="O231" s="44"/>
      <c r="P231" s="44"/>
      <c r="Q231" s="45"/>
      <c r="R231" s="36"/>
      <c r="S231" s="46"/>
      <c r="T231" s="36"/>
      <c r="U231" s="46"/>
      <c r="V231" s="36"/>
      <c r="W231" s="47"/>
      <c r="X231" s="36"/>
      <c r="Y231" s="46"/>
      <c r="Z231" s="36"/>
      <c r="AA231" s="36"/>
      <c r="AB231" s="36"/>
      <c r="AC231" s="46"/>
      <c r="AD231" s="48"/>
      <c r="AE231" s="35"/>
      <c r="AF231" s="33"/>
    </row>
    <row r="232" spans="2:32">
      <c r="B232" s="59"/>
      <c r="C232" s="60"/>
      <c r="D232" s="60"/>
      <c r="E232" s="60"/>
      <c r="F232" s="60"/>
      <c r="G232" s="60"/>
      <c r="H232" s="60"/>
      <c r="I232" s="59"/>
      <c r="J232" s="59"/>
      <c r="K232" s="44"/>
      <c r="L232" s="44"/>
      <c r="M232" s="44"/>
      <c r="N232" s="44"/>
      <c r="O232" s="44"/>
      <c r="P232" s="44"/>
      <c r="Q232" s="45"/>
      <c r="R232" s="36"/>
      <c r="S232" s="46"/>
      <c r="T232" s="36"/>
      <c r="U232" s="46"/>
      <c r="V232" s="36"/>
      <c r="W232" s="47"/>
      <c r="X232" s="36"/>
      <c r="Y232" s="46"/>
      <c r="Z232" s="36"/>
      <c r="AA232" s="36"/>
      <c r="AB232" s="36"/>
      <c r="AC232" s="46"/>
      <c r="AD232" s="48"/>
      <c r="AE232" s="35"/>
      <c r="AF232" s="33"/>
    </row>
    <row r="233" spans="2:32">
      <c r="B233" s="59"/>
      <c r="C233" s="60"/>
      <c r="D233" s="60"/>
      <c r="E233" s="60"/>
      <c r="F233" s="60"/>
      <c r="G233" s="60"/>
      <c r="H233" s="60"/>
      <c r="I233" s="59"/>
      <c r="J233" s="59"/>
      <c r="K233" s="44"/>
      <c r="L233" s="44"/>
      <c r="M233" s="44"/>
      <c r="N233" s="44"/>
      <c r="O233" s="44"/>
      <c r="P233" s="44"/>
      <c r="Q233" s="45"/>
      <c r="R233" s="36"/>
      <c r="S233" s="46"/>
      <c r="T233" s="36"/>
      <c r="U233" s="46"/>
      <c r="V233" s="36"/>
      <c r="W233" s="47"/>
      <c r="X233" s="36"/>
      <c r="Y233" s="46"/>
      <c r="Z233" s="36"/>
      <c r="AA233" s="36"/>
      <c r="AB233" s="36"/>
      <c r="AC233" s="46"/>
      <c r="AD233" s="48"/>
      <c r="AE233" s="35"/>
      <c r="AF233" s="33"/>
    </row>
    <row r="234" spans="2:32">
      <c r="B234" s="59"/>
      <c r="C234" s="60"/>
      <c r="D234" s="60"/>
      <c r="E234" s="60"/>
      <c r="F234" s="60"/>
      <c r="G234" s="60"/>
      <c r="H234" s="60"/>
      <c r="I234" s="59"/>
      <c r="J234" s="59"/>
      <c r="K234" s="44"/>
      <c r="L234" s="44"/>
      <c r="M234" s="44"/>
      <c r="N234" s="44"/>
      <c r="O234" s="44"/>
      <c r="P234" s="44"/>
      <c r="Q234" s="45"/>
      <c r="R234" s="36"/>
      <c r="S234" s="46"/>
      <c r="T234" s="36"/>
      <c r="U234" s="46"/>
      <c r="V234" s="36"/>
      <c r="W234" s="47"/>
      <c r="X234" s="36"/>
      <c r="Y234" s="46"/>
      <c r="Z234" s="36"/>
      <c r="AA234" s="36"/>
      <c r="AB234" s="36"/>
      <c r="AC234" s="46"/>
      <c r="AD234" s="48"/>
      <c r="AE234" s="35"/>
      <c r="AF234" s="33"/>
    </row>
    <row r="235" spans="2:32">
      <c r="B235" s="59"/>
      <c r="C235" s="60"/>
      <c r="D235" s="60"/>
      <c r="E235" s="60"/>
      <c r="F235" s="60"/>
      <c r="G235" s="60"/>
      <c r="H235" s="60"/>
      <c r="I235" s="59"/>
      <c r="J235" s="59"/>
      <c r="K235" s="44"/>
      <c r="L235" s="44"/>
      <c r="M235" s="44"/>
      <c r="N235" s="44"/>
      <c r="O235" s="44"/>
      <c r="P235" s="44"/>
      <c r="Q235" s="45"/>
      <c r="R235" s="36"/>
      <c r="S235" s="46"/>
      <c r="T235" s="36"/>
      <c r="U235" s="46"/>
      <c r="V235" s="36"/>
      <c r="W235" s="47"/>
      <c r="X235" s="36"/>
      <c r="Y235" s="46"/>
      <c r="Z235" s="36"/>
      <c r="AA235" s="36"/>
      <c r="AB235" s="36"/>
      <c r="AC235" s="46"/>
      <c r="AD235" s="48"/>
      <c r="AE235" s="35"/>
      <c r="AF235" s="33"/>
    </row>
    <row r="236" spans="2:32">
      <c r="B236" s="59"/>
      <c r="C236" s="60"/>
      <c r="D236" s="60"/>
      <c r="E236" s="60"/>
      <c r="F236" s="60"/>
      <c r="G236" s="60"/>
      <c r="H236" s="60"/>
      <c r="I236" s="59"/>
      <c r="J236" s="59"/>
      <c r="K236" s="44"/>
      <c r="L236" s="44"/>
      <c r="M236" s="44"/>
      <c r="N236" s="44"/>
      <c r="O236" s="44"/>
      <c r="P236" s="44"/>
      <c r="Q236" s="45"/>
      <c r="R236" s="36"/>
      <c r="S236" s="46"/>
      <c r="T236" s="36"/>
      <c r="U236" s="46"/>
      <c r="V236" s="36"/>
      <c r="W236" s="47"/>
      <c r="X236" s="36"/>
      <c r="Y236" s="46"/>
      <c r="Z236" s="36"/>
      <c r="AA236" s="36"/>
      <c r="AB236" s="36"/>
      <c r="AC236" s="46"/>
      <c r="AD236" s="48"/>
      <c r="AE236" s="35"/>
      <c r="AF236" s="33"/>
    </row>
    <row r="237" spans="2:32">
      <c r="B237" s="59"/>
      <c r="C237" s="60"/>
      <c r="D237" s="60"/>
      <c r="E237" s="60"/>
      <c r="F237" s="60"/>
      <c r="G237" s="60"/>
      <c r="H237" s="60"/>
      <c r="I237" s="59"/>
      <c r="J237" s="59"/>
      <c r="K237" s="44"/>
      <c r="L237" s="44"/>
      <c r="M237" s="44"/>
      <c r="N237" s="44"/>
      <c r="O237" s="44"/>
      <c r="P237" s="44"/>
      <c r="Q237" s="45"/>
      <c r="R237" s="36"/>
      <c r="S237" s="46"/>
      <c r="T237" s="36"/>
      <c r="U237" s="46"/>
      <c r="V237" s="36"/>
      <c r="W237" s="47"/>
      <c r="X237" s="36"/>
      <c r="Y237" s="46"/>
      <c r="Z237" s="36"/>
      <c r="AA237" s="36"/>
      <c r="AB237" s="36"/>
      <c r="AC237" s="46"/>
      <c r="AD237" s="48"/>
      <c r="AE237" s="35"/>
      <c r="AF237" s="33"/>
    </row>
    <row r="238" spans="2:32">
      <c r="B238" s="59"/>
      <c r="C238" s="60"/>
      <c r="D238" s="60"/>
      <c r="E238" s="60"/>
      <c r="F238" s="60"/>
      <c r="G238" s="60"/>
      <c r="H238" s="60"/>
      <c r="I238" s="59"/>
      <c r="J238" s="59"/>
      <c r="K238" s="44"/>
      <c r="L238" s="44"/>
      <c r="M238" s="44"/>
      <c r="N238" s="44"/>
      <c r="O238" s="44"/>
      <c r="P238" s="44"/>
      <c r="Q238" s="45"/>
      <c r="R238" s="36"/>
      <c r="S238" s="46"/>
      <c r="T238" s="36"/>
      <c r="U238" s="46"/>
      <c r="V238" s="36"/>
      <c r="W238" s="47"/>
      <c r="X238" s="36"/>
      <c r="Y238" s="46"/>
      <c r="Z238" s="36"/>
      <c r="AA238" s="36"/>
      <c r="AB238" s="36"/>
      <c r="AC238" s="46"/>
      <c r="AD238" s="48"/>
      <c r="AE238" s="35"/>
      <c r="AF238" s="33"/>
    </row>
    <row r="239" spans="2:32">
      <c r="B239" s="59"/>
      <c r="C239" s="60"/>
      <c r="D239" s="60"/>
      <c r="E239" s="60"/>
      <c r="F239" s="60"/>
      <c r="G239" s="60"/>
      <c r="H239" s="60"/>
      <c r="I239" s="59"/>
      <c r="J239" s="59"/>
      <c r="K239" s="44"/>
      <c r="L239" s="44"/>
      <c r="M239" s="44"/>
      <c r="N239" s="44"/>
      <c r="O239" s="44"/>
      <c r="P239" s="44"/>
      <c r="Q239" s="45"/>
      <c r="R239" s="36"/>
      <c r="S239" s="46"/>
      <c r="T239" s="36"/>
      <c r="U239" s="46"/>
      <c r="V239" s="36"/>
      <c r="W239" s="47"/>
      <c r="X239" s="36"/>
      <c r="Y239" s="46"/>
      <c r="Z239" s="36"/>
      <c r="AA239" s="36"/>
      <c r="AB239" s="36"/>
      <c r="AC239" s="46"/>
      <c r="AD239" s="48"/>
      <c r="AE239" s="35"/>
      <c r="AF239" s="33"/>
    </row>
    <row r="240" spans="2:32">
      <c r="B240" s="59"/>
      <c r="C240" s="60"/>
      <c r="D240" s="60"/>
      <c r="E240" s="60"/>
      <c r="F240" s="60"/>
      <c r="G240" s="60"/>
      <c r="H240" s="60"/>
      <c r="I240" s="59"/>
      <c r="J240" s="59"/>
      <c r="K240" s="44"/>
      <c r="L240" s="44"/>
      <c r="M240" s="44"/>
      <c r="N240" s="44"/>
      <c r="O240" s="44"/>
      <c r="P240" s="44"/>
      <c r="Q240" s="45"/>
      <c r="R240" s="36"/>
      <c r="S240" s="46"/>
      <c r="T240" s="36"/>
      <c r="U240" s="46"/>
      <c r="V240" s="36"/>
      <c r="W240" s="47"/>
      <c r="X240" s="36"/>
      <c r="Y240" s="46"/>
      <c r="Z240" s="36"/>
      <c r="AA240" s="36"/>
      <c r="AB240" s="36"/>
      <c r="AC240" s="46"/>
      <c r="AD240" s="48"/>
      <c r="AE240" s="35"/>
      <c r="AF240" s="33"/>
    </row>
    <row r="241" spans="2:32">
      <c r="B241" s="59"/>
      <c r="C241" s="59"/>
      <c r="D241" s="59"/>
      <c r="E241" s="59"/>
      <c r="F241" s="59"/>
      <c r="G241" s="59"/>
      <c r="H241" s="59"/>
      <c r="I241" s="59"/>
      <c r="J241" s="59"/>
      <c r="K241" s="44"/>
      <c r="L241" s="44"/>
      <c r="M241" s="44"/>
      <c r="N241" s="44"/>
      <c r="O241" s="44"/>
      <c r="P241" s="44"/>
      <c r="Q241" s="45"/>
      <c r="R241" s="36"/>
      <c r="S241" s="46"/>
      <c r="T241" s="36"/>
      <c r="U241" s="46"/>
      <c r="V241" s="36"/>
      <c r="W241" s="47"/>
      <c r="X241" s="36"/>
      <c r="Y241" s="46"/>
      <c r="Z241" s="36"/>
      <c r="AA241" s="36"/>
      <c r="AB241" s="36"/>
      <c r="AC241" s="46"/>
      <c r="AD241" s="48"/>
      <c r="AE241" s="33"/>
      <c r="AF241" s="33"/>
    </row>
    <row r="242" spans="2:32">
      <c r="B242" s="59"/>
      <c r="C242" s="59"/>
      <c r="D242" s="59"/>
      <c r="E242" s="59"/>
      <c r="F242" s="59"/>
      <c r="G242" s="59"/>
      <c r="H242" s="59"/>
      <c r="I242" s="59"/>
      <c r="J242" s="59"/>
      <c r="K242" s="44"/>
      <c r="L242" s="44"/>
      <c r="M242" s="44"/>
      <c r="N242" s="44"/>
      <c r="O242" s="44"/>
      <c r="P242" s="44"/>
      <c r="Q242" s="45"/>
      <c r="R242" s="36"/>
      <c r="S242" s="46"/>
      <c r="T242" s="36"/>
      <c r="U242" s="46"/>
      <c r="V242" s="36"/>
      <c r="W242" s="47"/>
      <c r="X242" s="36"/>
      <c r="Y242" s="46"/>
      <c r="Z242" s="36"/>
      <c r="AA242" s="36"/>
      <c r="AB242" s="36"/>
      <c r="AC242" s="46"/>
      <c r="AD242" s="48"/>
      <c r="AE242" s="33"/>
      <c r="AF242" s="33"/>
    </row>
    <row r="243" spans="2:32">
      <c r="B243" s="59"/>
      <c r="C243" s="59"/>
      <c r="D243" s="59"/>
      <c r="E243" s="59"/>
      <c r="F243" s="59"/>
      <c r="G243" s="59"/>
      <c r="H243" s="59"/>
      <c r="I243" s="59"/>
      <c r="J243" s="59"/>
      <c r="K243" s="44"/>
      <c r="L243" s="44"/>
      <c r="M243" s="44"/>
      <c r="N243" s="44"/>
      <c r="O243" s="44"/>
      <c r="P243" s="44"/>
      <c r="Q243" s="45"/>
      <c r="R243" s="36"/>
      <c r="S243" s="46"/>
      <c r="T243" s="36"/>
      <c r="U243" s="46"/>
      <c r="V243" s="36"/>
      <c r="W243" s="47"/>
      <c r="X243" s="36"/>
      <c r="Y243" s="46"/>
      <c r="Z243" s="36"/>
      <c r="AA243" s="36"/>
      <c r="AB243" s="36"/>
      <c r="AC243" s="46"/>
      <c r="AD243" s="48"/>
      <c r="AE243" s="33"/>
      <c r="AF243" s="33"/>
    </row>
    <row r="244" spans="2:32">
      <c r="B244" s="59"/>
      <c r="C244" s="59"/>
      <c r="D244" s="59"/>
      <c r="E244" s="59"/>
      <c r="F244" s="59"/>
      <c r="G244" s="59"/>
      <c r="H244" s="59"/>
      <c r="I244" s="59"/>
      <c r="J244" s="59"/>
      <c r="K244" s="44"/>
      <c r="L244" s="44"/>
      <c r="M244" s="44"/>
      <c r="N244" s="44"/>
      <c r="O244" s="44"/>
      <c r="P244" s="44"/>
      <c r="Q244" s="45"/>
      <c r="R244" s="36"/>
      <c r="S244" s="46"/>
      <c r="T244" s="36"/>
      <c r="U244" s="46"/>
      <c r="V244" s="36"/>
      <c r="W244" s="47"/>
      <c r="X244" s="36"/>
      <c r="Y244" s="46"/>
      <c r="Z244" s="36"/>
      <c r="AA244" s="36"/>
      <c r="AB244" s="36"/>
      <c r="AC244" s="46"/>
      <c r="AD244" s="48"/>
      <c r="AE244" s="33"/>
      <c r="AF244" s="33"/>
    </row>
    <row r="245" spans="2:32">
      <c r="B245" s="59"/>
      <c r="C245" s="59"/>
      <c r="D245" s="59"/>
      <c r="E245" s="59"/>
      <c r="F245" s="59"/>
      <c r="G245" s="59"/>
      <c r="H245" s="59"/>
      <c r="I245" s="59"/>
      <c r="J245" s="59"/>
      <c r="K245" s="44"/>
      <c r="L245" s="44"/>
      <c r="M245" s="44"/>
      <c r="N245" s="44"/>
      <c r="O245" s="44"/>
      <c r="P245" s="44"/>
      <c r="Q245" s="45"/>
      <c r="R245" s="36"/>
      <c r="S245" s="46"/>
      <c r="T245" s="36"/>
      <c r="U245" s="46"/>
      <c r="V245" s="36"/>
      <c r="W245" s="47"/>
      <c r="X245" s="36"/>
      <c r="Y245" s="46"/>
      <c r="Z245" s="36"/>
      <c r="AA245" s="36"/>
      <c r="AB245" s="36"/>
      <c r="AC245" s="46"/>
      <c r="AD245" s="48"/>
      <c r="AE245" s="33"/>
      <c r="AF245" s="33"/>
    </row>
    <row r="246" spans="2:32">
      <c r="B246" s="59"/>
      <c r="C246" s="59"/>
      <c r="D246" s="59"/>
      <c r="E246" s="59"/>
      <c r="F246" s="59"/>
      <c r="G246" s="59"/>
      <c r="H246" s="59"/>
      <c r="I246" s="59"/>
      <c r="J246" s="59"/>
      <c r="K246" s="44"/>
      <c r="L246" s="44"/>
      <c r="M246" s="44"/>
      <c r="N246" s="44"/>
      <c r="O246" s="44"/>
      <c r="P246" s="44"/>
      <c r="Q246" s="45"/>
      <c r="R246" s="36"/>
      <c r="S246" s="46"/>
      <c r="T246" s="36"/>
      <c r="U246" s="46"/>
      <c r="V246" s="36"/>
      <c r="W246" s="47"/>
      <c r="X246" s="36"/>
      <c r="Y246" s="46"/>
      <c r="Z246" s="36"/>
      <c r="AA246" s="36"/>
      <c r="AB246" s="36"/>
      <c r="AC246" s="46"/>
      <c r="AD246" s="48"/>
      <c r="AE246" s="33"/>
      <c r="AF246" s="33"/>
    </row>
    <row r="247" spans="2:32">
      <c r="B247" s="59"/>
      <c r="C247" s="59"/>
      <c r="D247" s="59"/>
      <c r="E247" s="59"/>
      <c r="F247" s="59"/>
      <c r="G247" s="59"/>
      <c r="H247" s="59"/>
      <c r="I247" s="59"/>
      <c r="J247" s="59"/>
      <c r="K247" s="44"/>
      <c r="L247" s="44"/>
      <c r="M247" s="44"/>
      <c r="N247" s="44"/>
      <c r="O247" s="44"/>
      <c r="P247" s="44"/>
      <c r="Q247" s="45"/>
      <c r="R247" s="36"/>
      <c r="S247" s="46"/>
      <c r="T247" s="36"/>
      <c r="U247" s="46"/>
      <c r="V247" s="36"/>
      <c r="W247" s="47"/>
      <c r="X247" s="36"/>
      <c r="Y247" s="46"/>
      <c r="Z247" s="36"/>
      <c r="AA247" s="36"/>
      <c r="AB247" s="36"/>
      <c r="AC247" s="46"/>
      <c r="AD247" s="48"/>
      <c r="AE247" s="33"/>
      <c r="AF247" s="33"/>
    </row>
    <row r="248" spans="2:32">
      <c r="B248" s="59"/>
      <c r="C248" s="59"/>
      <c r="D248" s="59"/>
      <c r="E248" s="59"/>
      <c r="F248" s="59"/>
      <c r="G248" s="59"/>
      <c r="H248" s="59"/>
      <c r="I248" s="59"/>
      <c r="J248" s="59"/>
      <c r="K248" s="44"/>
      <c r="L248" s="44"/>
      <c r="M248" s="44"/>
      <c r="N248" s="44"/>
      <c r="O248" s="44"/>
      <c r="P248" s="44"/>
      <c r="Q248" s="45"/>
      <c r="R248" s="36"/>
      <c r="S248" s="46"/>
      <c r="T248" s="36"/>
      <c r="U248" s="46"/>
      <c r="V248" s="36"/>
      <c r="W248" s="47"/>
      <c r="X248" s="36"/>
      <c r="Y248" s="46"/>
      <c r="Z248" s="36"/>
      <c r="AA248" s="36"/>
      <c r="AB248" s="36"/>
      <c r="AC248" s="46"/>
      <c r="AD248" s="48"/>
      <c r="AE248" s="33"/>
      <c r="AF248" s="33"/>
    </row>
    <row r="249" spans="2:32">
      <c r="B249" s="59"/>
      <c r="C249" s="59"/>
      <c r="D249" s="59"/>
      <c r="E249" s="59"/>
      <c r="F249" s="59"/>
      <c r="G249" s="59"/>
      <c r="H249" s="59"/>
      <c r="I249" s="59"/>
      <c r="J249" s="59"/>
      <c r="K249" s="44"/>
      <c r="L249" s="44"/>
      <c r="M249" s="44"/>
      <c r="N249" s="44"/>
      <c r="O249" s="44"/>
      <c r="P249" s="44"/>
      <c r="Q249" s="45"/>
      <c r="R249" s="36"/>
      <c r="S249" s="46"/>
      <c r="T249" s="36"/>
      <c r="U249" s="46"/>
      <c r="V249" s="36"/>
      <c r="W249" s="47"/>
      <c r="X249" s="36"/>
      <c r="Y249" s="46"/>
      <c r="Z249" s="36"/>
      <c r="AA249" s="36"/>
      <c r="AB249" s="36"/>
      <c r="AC249" s="46"/>
      <c r="AD249" s="48"/>
      <c r="AE249" s="33"/>
      <c r="AF249" s="33"/>
    </row>
    <row r="250" spans="2:32">
      <c r="B250" s="59"/>
      <c r="C250" s="59"/>
      <c r="D250" s="59"/>
      <c r="E250" s="59"/>
      <c r="F250" s="59"/>
      <c r="G250" s="59"/>
      <c r="H250" s="59"/>
      <c r="I250" s="59"/>
      <c r="J250" s="59"/>
      <c r="K250" s="44"/>
      <c r="L250" s="44"/>
      <c r="M250" s="44"/>
      <c r="N250" s="44"/>
      <c r="O250" s="44"/>
      <c r="P250" s="44"/>
      <c r="Q250" s="45"/>
      <c r="R250" s="36"/>
      <c r="S250" s="46"/>
      <c r="T250" s="36"/>
      <c r="U250" s="46"/>
      <c r="V250" s="36"/>
      <c r="W250" s="47"/>
      <c r="X250" s="36"/>
      <c r="Y250" s="46"/>
      <c r="Z250" s="36"/>
      <c r="AA250" s="36"/>
      <c r="AB250" s="36"/>
      <c r="AC250" s="46"/>
      <c r="AD250" s="48"/>
      <c r="AE250" s="33"/>
      <c r="AF250" s="33"/>
    </row>
    <row r="251" spans="2:32">
      <c r="B251" s="59"/>
      <c r="C251" s="59"/>
      <c r="D251" s="59"/>
      <c r="E251" s="59"/>
      <c r="F251" s="59"/>
      <c r="G251" s="59"/>
      <c r="H251" s="59"/>
      <c r="I251" s="59"/>
      <c r="J251" s="59"/>
      <c r="K251" s="44"/>
      <c r="L251" s="44"/>
      <c r="M251" s="44"/>
      <c r="N251" s="44"/>
      <c r="O251" s="44"/>
      <c r="P251" s="44"/>
      <c r="Q251" s="45"/>
      <c r="R251" s="36"/>
      <c r="S251" s="46"/>
      <c r="T251" s="36"/>
      <c r="U251" s="46"/>
      <c r="V251" s="36"/>
      <c r="W251" s="47"/>
      <c r="X251" s="36"/>
      <c r="Y251" s="46"/>
      <c r="Z251" s="36"/>
      <c r="AA251" s="36"/>
      <c r="AB251" s="36"/>
      <c r="AC251" s="46"/>
      <c r="AD251" s="48"/>
      <c r="AE251" s="33"/>
      <c r="AF251" s="33"/>
    </row>
    <row r="252" spans="2:32">
      <c r="B252" s="59"/>
      <c r="C252" s="59"/>
      <c r="D252" s="59"/>
      <c r="E252" s="59"/>
      <c r="F252" s="59"/>
      <c r="G252" s="59"/>
      <c r="H252" s="59"/>
      <c r="I252" s="59"/>
      <c r="J252" s="59"/>
      <c r="K252" s="44"/>
      <c r="L252" s="44"/>
      <c r="M252" s="44"/>
      <c r="N252" s="44"/>
      <c r="O252" s="44"/>
      <c r="P252" s="44"/>
      <c r="Q252" s="45"/>
      <c r="R252" s="36"/>
      <c r="S252" s="46"/>
      <c r="T252" s="36"/>
      <c r="U252" s="46"/>
      <c r="V252" s="36"/>
      <c r="W252" s="47"/>
      <c r="X252" s="36"/>
      <c r="Y252" s="46"/>
      <c r="Z252" s="36"/>
      <c r="AA252" s="36"/>
      <c r="AB252" s="36"/>
      <c r="AC252" s="46"/>
      <c r="AD252" s="48"/>
      <c r="AE252" s="33"/>
      <c r="AF252" s="33"/>
    </row>
    <row r="253" spans="2:32">
      <c r="B253" s="59"/>
      <c r="C253" s="59"/>
      <c r="D253" s="59"/>
      <c r="E253" s="59"/>
      <c r="F253" s="59"/>
      <c r="G253" s="59"/>
      <c r="H253" s="59"/>
      <c r="I253" s="59"/>
      <c r="J253" s="59"/>
      <c r="K253" s="44"/>
      <c r="L253" s="44"/>
      <c r="M253" s="44"/>
      <c r="N253" s="44"/>
      <c r="O253" s="44"/>
      <c r="P253" s="44"/>
      <c r="Q253" s="45"/>
      <c r="R253" s="36"/>
      <c r="S253" s="46"/>
      <c r="T253" s="36"/>
      <c r="U253" s="46"/>
      <c r="V253" s="36"/>
      <c r="W253" s="47"/>
      <c r="X253" s="36"/>
      <c r="Y253" s="46"/>
      <c r="Z253" s="36"/>
      <c r="AA253" s="36"/>
      <c r="AB253" s="36"/>
      <c r="AC253" s="46"/>
      <c r="AD253" s="48"/>
      <c r="AE253" s="33"/>
      <c r="AF253" s="33"/>
    </row>
    <row r="254" spans="2:32">
      <c r="B254" s="59"/>
      <c r="C254" s="59"/>
      <c r="D254" s="59"/>
      <c r="E254" s="59"/>
      <c r="F254" s="59"/>
      <c r="G254" s="59"/>
      <c r="H254" s="59"/>
      <c r="I254" s="59"/>
      <c r="J254" s="59"/>
      <c r="K254" s="44"/>
      <c r="L254" s="44"/>
      <c r="M254" s="44"/>
      <c r="N254" s="44"/>
      <c r="O254" s="44"/>
      <c r="P254" s="44"/>
      <c r="Q254" s="45"/>
      <c r="R254" s="36"/>
      <c r="S254" s="46"/>
      <c r="T254" s="36"/>
      <c r="U254" s="46"/>
      <c r="V254" s="36"/>
      <c r="W254" s="47"/>
      <c r="X254" s="36"/>
      <c r="Y254" s="46"/>
      <c r="Z254" s="36"/>
      <c r="AA254" s="36"/>
      <c r="AB254" s="36"/>
      <c r="AC254" s="46"/>
      <c r="AD254" s="48"/>
      <c r="AE254" s="33"/>
      <c r="AF254" s="33"/>
    </row>
    <row r="255" spans="2:32">
      <c r="B255" s="59"/>
      <c r="C255" s="59"/>
      <c r="D255" s="59"/>
      <c r="E255" s="59"/>
      <c r="F255" s="59"/>
      <c r="G255" s="59"/>
      <c r="H255" s="59"/>
      <c r="I255" s="59"/>
      <c r="J255" s="59"/>
      <c r="K255" s="44"/>
      <c r="L255" s="44"/>
      <c r="M255" s="44"/>
      <c r="N255" s="44"/>
      <c r="O255" s="44"/>
      <c r="P255" s="44"/>
      <c r="Q255" s="45"/>
      <c r="R255" s="36"/>
      <c r="S255" s="46"/>
      <c r="T255" s="36"/>
      <c r="U255" s="46"/>
      <c r="V255" s="36"/>
      <c r="W255" s="47"/>
      <c r="X255" s="36"/>
      <c r="Y255" s="46"/>
      <c r="Z255" s="36"/>
      <c r="AA255" s="36"/>
      <c r="AB255" s="36"/>
      <c r="AC255" s="46"/>
      <c r="AD255" s="48"/>
      <c r="AE255" s="33"/>
      <c r="AF255" s="33"/>
    </row>
    <row r="256" spans="2:32">
      <c r="B256" s="59"/>
      <c r="C256" s="59"/>
      <c r="D256" s="59"/>
      <c r="E256" s="59"/>
      <c r="F256" s="59"/>
      <c r="G256" s="59"/>
      <c r="H256" s="59"/>
      <c r="I256" s="59"/>
      <c r="J256" s="59"/>
      <c r="K256" s="44"/>
      <c r="L256" s="44"/>
      <c r="M256" s="44"/>
      <c r="N256" s="44"/>
      <c r="O256" s="44"/>
      <c r="P256" s="44"/>
      <c r="Q256" s="45"/>
      <c r="R256" s="36"/>
      <c r="S256" s="46"/>
      <c r="T256" s="36"/>
      <c r="U256" s="46"/>
      <c r="V256" s="36"/>
      <c r="W256" s="47"/>
      <c r="X256" s="36"/>
      <c r="Y256" s="46"/>
      <c r="Z256" s="36"/>
      <c r="AA256" s="36"/>
      <c r="AB256" s="36"/>
      <c r="AC256" s="46"/>
      <c r="AD256" s="48"/>
      <c r="AE256" s="33"/>
      <c r="AF256" s="33"/>
    </row>
    <row r="257" spans="2:32">
      <c r="B257" s="59"/>
      <c r="C257" s="59"/>
      <c r="D257" s="59"/>
      <c r="E257" s="59"/>
      <c r="F257" s="59"/>
      <c r="G257" s="59"/>
      <c r="H257" s="59"/>
      <c r="I257" s="59"/>
      <c r="J257" s="59"/>
      <c r="K257" s="44"/>
      <c r="L257" s="44"/>
      <c r="M257" s="44"/>
      <c r="N257" s="44"/>
      <c r="O257" s="44"/>
      <c r="P257" s="44"/>
      <c r="Q257" s="45"/>
      <c r="R257" s="36"/>
      <c r="S257" s="46"/>
      <c r="T257" s="36"/>
      <c r="U257" s="46"/>
      <c r="V257" s="36"/>
      <c r="W257" s="47"/>
      <c r="X257" s="36"/>
      <c r="Y257" s="46"/>
      <c r="Z257" s="36"/>
      <c r="AA257" s="36"/>
      <c r="AB257" s="36"/>
      <c r="AC257" s="46"/>
      <c r="AD257" s="48"/>
      <c r="AE257" s="33"/>
      <c r="AF257" s="33"/>
    </row>
    <row r="258" spans="2:32">
      <c r="B258" s="59"/>
      <c r="C258" s="59"/>
      <c r="D258" s="59"/>
      <c r="E258" s="59"/>
      <c r="F258" s="59"/>
      <c r="G258" s="59"/>
      <c r="H258" s="59"/>
      <c r="I258" s="59"/>
      <c r="J258" s="59"/>
      <c r="K258" s="44"/>
      <c r="L258" s="44"/>
      <c r="M258" s="44"/>
      <c r="N258" s="44"/>
      <c r="O258" s="44"/>
      <c r="P258" s="44"/>
      <c r="Q258" s="45"/>
      <c r="R258" s="36"/>
      <c r="S258" s="46"/>
      <c r="T258" s="36"/>
      <c r="U258" s="46"/>
      <c r="V258" s="36"/>
      <c r="W258" s="47"/>
      <c r="X258" s="36"/>
      <c r="Y258" s="46"/>
      <c r="Z258" s="36"/>
      <c r="AA258" s="36"/>
      <c r="AB258" s="36"/>
      <c r="AC258" s="46"/>
      <c r="AD258" s="48"/>
      <c r="AE258" s="33"/>
      <c r="AF258" s="33"/>
    </row>
    <row r="259" spans="2:32">
      <c r="B259" s="59"/>
      <c r="C259" s="59"/>
      <c r="D259" s="59"/>
      <c r="E259" s="59"/>
      <c r="F259" s="59"/>
      <c r="G259" s="59"/>
      <c r="H259" s="59"/>
      <c r="I259" s="59"/>
      <c r="J259" s="59"/>
      <c r="K259" s="44"/>
      <c r="L259" s="44"/>
      <c r="M259" s="44"/>
      <c r="N259" s="44"/>
      <c r="O259" s="44"/>
      <c r="P259" s="44"/>
      <c r="Q259" s="45"/>
      <c r="R259" s="36"/>
      <c r="S259" s="46"/>
      <c r="T259" s="36"/>
      <c r="U259" s="46"/>
      <c r="V259" s="36"/>
      <c r="W259" s="47"/>
      <c r="X259" s="36"/>
      <c r="Y259" s="46"/>
      <c r="Z259" s="36"/>
      <c r="AA259" s="36"/>
      <c r="AB259" s="36"/>
      <c r="AC259" s="46"/>
      <c r="AD259" s="48"/>
      <c r="AE259" s="33"/>
      <c r="AF259" s="33"/>
    </row>
    <row r="260" spans="2:32">
      <c r="B260" s="59"/>
      <c r="C260" s="59"/>
      <c r="D260" s="59"/>
      <c r="E260" s="59"/>
      <c r="F260" s="59"/>
      <c r="G260" s="59"/>
      <c r="H260" s="59"/>
      <c r="I260" s="59"/>
      <c r="J260" s="59"/>
      <c r="K260" s="44"/>
      <c r="L260" s="44"/>
      <c r="M260" s="44"/>
      <c r="N260" s="44"/>
      <c r="O260" s="44"/>
      <c r="P260" s="44"/>
      <c r="Q260" s="45"/>
      <c r="R260" s="36"/>
      <c r="S260" s="46"/>
      <c r="T260" s="36"/>
      <c r="U260" s="46"/>
      <c r="V260" s="36"/>
      <c r="W260" s="47"/>
      <c r="X260" s="36"/>
      <c r="Y260" s="46"/>
      <c r="Z260" s="36"/>
      <c r="AA260" s="36"/>
      <c r="AB260" s="36"/>
      <c r="AC260" s="46"/>
      <c r="AD260" s="48"/>
      <c r="AE260" s="33"/>
      <c r="AF260" s="33"/>
    </row>
    <row r="261" spans="2:32">
      <c r="B261" s="59"/>
      <c r="C261" s="59"/>
      <c r="D261" s="59"/>
      <c r="E261" s="59"/>
      <c r="F261" s="59"/>
      <c r="G261" s="59"/>
      <c r="H261" s="59"/>
      <c r="I261" s="59"/>
      <c r="J261" s="59"/>
      <c r="K261" s="44"/>
      <c r="L261" s="44"/>
      <c r="M261" s="44"/>
      <c r="N261" s="44"/>
      <c r="O261" s="44"/>
      <c r="P261" s="44"/>
      <c r="Q261" s="45"/>
      <c r="R261" s="36"/>
      <c r="S261" s="46"/>
      <c r="T261" s="36"/>
      <c r="U261" s="46"/>
      <c r="V261" s="36"/>
      <c r="W261" s="47"/>
      <c r="X261" s="36"/>
      <c r="Y261" s="46"/>
      <c r="Z261" s="36"/>
      <c r="AA261" s="36"/>
      <c r="AB261" s="36"/>
      <c r="AC261" s="46"/>
      <c r="AD261" s="48"/>
      <c r="AE261" s="33"/>
      <c r="AF261" s="33"/>
    </row>
    <row r="262" spans="2:32">
      <c r="B262" s="59"/>
      <c r="C262" s="59"/>
      <c r="D262" s="59"/>
      <c r="E262" s="59"/>
      <c r="F262" s="59"/>
      <c r="G262" s="59"/>
      <c r="H262" s="59"/>
      <c r="I262" s="59"/>
      <c r="J262" s="59"/>
      <c r="K262" s="44"/>
      <c r="L262" s="44"/>
      <c r="M262" s="44"/>
      <c r="N262" s="44"/>
      <c r="O262" s="44"/>
      <c r="P262" s="44"/>
      <c r="Q262" s="45"/>
      <c r="R262" s="36"/>
      <c r="S262" s="46"/>
      <c r="T262" s="36"/>
      <c r="U262" s="46"/>
      <c r="V262" s="36"/>
      <c r="W262" s="47"/>
      <c r="X262" s="36"/>
      <c r="Y262" s="46"/>
      <c r="Z262" s="36"/>
      <c r="AA262" s="36"/>
      <c r="AB262" s="36"/>
      <c r="AC262" s="46"/>
      <c r="AD262" s="48"/>
      <c r="AE262" s="33"/>
      <c r="AF262" s="33"/>
    </row>
    <row r="263" spans="2:32">
      <c r="B263" s="59"/>
      <c r="C263" s="59"/>
      <c r="D263" s="59"/>
      <c r="E263" s="59"/>
      <c r="F263" s="59"/>
      <c r="G263" s="59"/>
      <c r="H263" s="59"/>
      <c r="I263" s="59"/>
      <c r="J263" s="59"/>
      <c r="K263" s="44"/>
      <c r="L263" s="44"/>
      <c r="M263" s="44"/>
      <c r="N263" s="44"/>
      <c r="O263" s="44"/>
      <c r="P263" s="44"/>
      <c r="Q263" s="45"/>
      <c r="R263" s="36"/>
      <c r="S263" s="46"/>
      <c r="T263" s="36"/>
      <c r="U263" s="46"/>
      <c r="V263" s="36"/>
      <c r="W263" s="47"/>
      <c r="X263" s="36"/>
      <c r="Y263" s="46"/>
      <c r="Z263" s="36"/>
      <c r="AA263" s="36"/>
      <c r="AB263" s="36"/>
      <c r="AC263" s="46"/>
      <c r="AD263" s="48"/>
      <c r="AE263" s="33"/>
      <c r="AF263" s="33"/>
    </row>
    <row r="264" spans="2:32">
      <c r="B264" s="59"/>
      <c r="C264" s="59"/>
      <c r="D264" s="59"/>
      <c r="E264" s="59"/>
      <c r="F264" s="59"/>
      <c r="G264" s="59"/>
      <c r="H264" s="59"/>
      <c r="I264" s="59"/>
      <c r="J264" s="59"/>
      <c r="K264" s="44"/>
      <c r="L264" s="44"/>
      <c r="M264" s="44"/>
      <c r="N264" s="44"/>
      <c r="O264" s="44"/>
      <c r="P264" s="44"/>
      <c r="Q264" s="45"/>
      <c r="R264" s="36"/>
      <c r="S264" s="46"/>
      <c r="T264" s="36"/>
      <c r="U264" s="46"/>
      <c r="V264" s="36"/>
      <c r="W264" s="47"/>
      <c r="X264" s="36"/>
      <c r="Y264" s="46"/>
      <c r="Z264" s="36"/>
      <c r="AA264" s="36"/>
      <c r="AB264" s="36"/>
      <c r="AC264" s="46"/>
      <c r="AD264" s="48"/>
      <c r="AE264" s="33"/>
      <c r="AF264" s="33"/>
    </row>
    <row r="265" spans="2:32">
      <c r="B265" s="59"/>
      <c r="C265" s="59"/>
      <c r="D265" s="59"/>
      <c r="E265" s="59"/>
      <c r="F265" s="59"/>
      <c r="G265" s="59"/>
      <c r="H265" s="59"/>
      <c r="I265" s="59"/>
      <c r="J265" s="59"/>
      <c r="K265" s="44"/>
      <c r="L265" s="44"/>
      <c r="M265" s="44"/>
      <c r="N265" s="44"/>
      <c r="O265" s="44"/>
      <c r="P265" s="44"/>
      <c r="Q265" s="45"/>
      <c r="R265" s="36"/>
      <c r="S265" s="46"/>
      <c r="T265" s="36"/>
      <c r="U265" s="46"/>
      <c r="V265" s="36"/>
      <c r="W265" s="47"/>
      <c r="X265" s="36"/>
      <c r="Y265" s="46"/>
      <c r="Z265" s="36"/>
      <c r="AA265" s="36"/>
      <c r="AB265" s="36"/>
      <c r="AC265" s="46"/>
      <c r="AD265" s="48"/>
      <c r="AE265" s="33"/>
      <c r="AF265" s="33"/>
    </row>
    <row r="266" spans="2:32">
      <c r="B266" s="59"/>
      <c r="C266" s="59"/>
      <c r="D266" s="59"/>
      <c r="E266" s="59"/>
      <c r="F266" s="59"/>
      <c r="G266" s="59"/>
      <c r="H266" s="59"/>
      <c r="I266" s="59"/>
      <c r="J266" s="59"/>
      <c r="K266" s="44"/>
      <c r="L266" s="44"/>
      <c r="M266" s="44"/>
      <c r="N266" s="44"/>
      <c r="O266" s="44"/>
      <c r="P266" s="44"/>
      <c r="Q266" s="45"/>
      <c r="R266" s="36"/>
      <c r="S266" s="46"/>
      <c r="T266" s="36"/>
      <c r="U266" s="46"/>
      <c r="V266" s="36"/>
      <c r="W266" s="47"/>
      <c r="X266" s="36"/>
      <c r="Y266" s="46"/>
      <c r="Z266" s="36"/>
      <c r="AA266" s="36"/>
      <c r="AB266" s="36"/>
      <c r="AC266" s="46"/>
      <c r="AD266" s="48"/>
      <c r="AE266" s="33"/>
      <c r="AF266" s="33"/>
    </row>
    <row r="267" spans="2:32">
      <c r="B267" s="59"/>
      <c r="C267" s="59"/>
      <c r="D267" s="59"/>
      <c r="E267" s="59"/>
      <c r="F267" s="59"/>
      <c r="G267" s="59"/>
      <c r="H267" s="59"/>
      <c r="I267" s="59"/>
      <c r="J267" s="59"/>
      <c r="K267" s="44"/>
      <c r="L267" s="44"/>
      <c r="M267" s="44"/>
      <c r="N267" s="44"/>
      <c r="O267" s="44"/>
      <c r="P267" s="44"/>
      <c r="Q267" s="45"/>
      <c r="R267" s="36"/>
      <c r="S267" s="46"/>
      <c r="T267" s="36"/>
      <c r="U267" s="46"/>
      <c r="V267" s="36"/>
      <c r="W267" s="47"/>
      <c r="X267" s="36"/>
      <c r="Y267" s="46"/>
      <c r="Z267" s="36"/>
      <c r="AA267" s="36"/>
      <c r="AB267" s="36"/>
      <c r="AC267" s="46"/>
      <c r="AD267" s="48"/>
      <c r="AE267" s="33"/>
      <c r="AF267" s="33"/>
    </row>
    <row r="268" spans="2:32">
      <c r="B268" s="59"/>
      <c r="C268" s="59"/>
      <c r="D268" s="59"/>
      <c r="E268" s="59"/>
      <c r="F268" s="59"/>
      <c r="G268" s="59"/>
      <c r="H268" s="59"/>
      <c r="I268" s="59"/>
      <c r="J268" s="59"/>
      <c r="K268" s="44"/>
      <c r="L268" s="44"/>
      <c r="M268" s="44"/>
      <c r="N268" s="44"/>
      <c r="O268" s="44"/>
      <c r="P268" s="44"/>
      <c r="Q268" s="45"/>
      <c r="R268" s="36"/>
      <c r="S268" s="46"/>
      <c r="T268" s="36"/>
      <c r="U268" s="46"/>
      <c r="V268" s="36"/>
      <c r="W268" s="47"/>
      <c r="X268" s="36"/>
      <c r="Y268" s="46"/>
      <c r="Z268" s="36"/>
      <c r="AA268" s="36"/>
      <c r="AB268" s="36"/>
      <c r="AC268" s="46"/>
      <c r="AD268" s="48"/>
      <c r="AE268" s="33"/>
      <c r="AF268" s="33"/>
    </row>
    <row r="269" spans="2:32">
      <c r="B269" s="59"/>
      <c r="C269" s="59"/>
      <c r="D269" s="59"/>
      <c r="E269" s="59"/>
      <c r="F269" s="59"/>
      <c r="G269" s="59"/>
      <c r="H269" s="59"/>
      <c r="I269" s="59"/>
      <c r="J269" s="59"/>
      <c r="K269" s="44"/>
      <c r="L269" s="44"/>
      <c r="M269" s="44"/>
      <c r="N269" s="44"/>
      <c r="O269" s="44"/>
      <c r="P269" s="44"/>
      <c r="Q269" s="45"/>
      <c r="R269" s="36"/>
      <c r="S269" s="46"/>
      <c r="T269" s="36"/>
      <c r="U269" s="46"/>
      <c r="V269" s="36"/>
      <c r="W269" s="47"/>
      <c r="X269" s="36"/>
      <c r="Y269" s="46"/>
      <c r="Z269" s="36"/>
      <c r="AA269" s="36"/>
      <c r="AB269" s="36"/>
      <c r="AC269" s="46"/>
      <c r="AD269" s="48"/>
      <c r="AE269" s="33"/>
      <c r="AF269" s="33"/>
    </row>
    <row r="270" spans="2:32">
      <c r="B270" s="59"/>
      <c r="C270" s="59"/>
      <c r="D270" s="59"/>
      <c r="E270" s="59"/>
      <c r="F270" s="59"/>
      <c r="G270" s="59"/>
      <c r="H270" s="59"/>
      <c r="I270" s="59"/>
      <c r="J270" s="59"/>
      <c r="K270" s="44"/>
      <c r="L270" s="44"/>
      <c r="M270" s="44"/>
      <c r="N270" s="44"/>
      <c r="O270" s="44"/>
      <c r="P270" s="44"/>
      <c r="Q270" s="45"/>
      <c r="R270" s="36"/>
      <c r="S270" s="46"/>
      <c r="T270" s="36"/>
      <c r="U270" s="46"/>
      <c r="V270" s="36"/>
      <c r="W270" s="47"/>
      <c r="X270" s="36"/>
      <c r="Y270" s="46"/>
      <c r="Z270" s="36"/>
      <c r="AA270" s="36"/>
      <c r="AB270" s="36"/>
      <c r="AC270" s="46"/>
      <c r="AD270" s="48"/>
      <c r="AE270" s="33"/>
      <c r="AF270" s="33"/>
    </row>
    <row r="271" spans="2:32">
      <c r="B271" s="59"/>
      <c r="C271" s="59"/>
      <c r="D271" s="59"/>
      <c r="E271" s="59"/>
      <c r="F271" s="59"/>
      <c r="G271" s="59"/>
      <c r="H271" s="59"/>
      <c r="I271" s="59"/>
      <c r="J271" s="59"/>
      <c r="K271" s="44"/>
      <c r="L271" s="44"/>
      <c r="M271" s="44"/>
      <c r="N271" s="44"/>
      <c r="O271" s="44"/>
      <c r="P271" s="44"/>
      <c r="Q271" s="45"/>
      <c r="R271" s="36"/>
      <c r="S271" s="46"/>
      <c r="T271" s="36"/>
      <c r="U271" s="46"/>
      <c r="V271" s="36"/>
      <c r="W271" s="47"/>
      <c r="X271" s="36"/>
      <c r="Y271" s="46"/>
      <c r="Z271" s="36"/>
      <c r="AA271" s="36"/>
      <c r="AB271" s="36"/>
      <c r="AC271" s="46"/>
      <c r="AD271" s="48"/>
      <c r="AE271" s="33"/>
      <c r="AF271" s="33"/>
    </row>
    <row r="272" spans="2:32">
      <c r="B272" s="59"/>
      <c r="C272" s="59"/>
      <c r="D272" s="59"/>
      <c r="E272" s="59"/>
      <c r="F272" s="59"/>
      <c r="G272" s="59"/>
      <c r="H272" s="59"/>
      <c r="I272" s="59"/>
      <c r="J272" s="59"/>
      <c r="K272" s="44"/>
      <c r="L272" s="44"/>
      <c r="M272" s="44"/>
      <c r="N272" s="44"/>
      <c r="O272" s="44"/>
      <c r="P272" s="44"/>
      <c r="Q272" s="45"/>
      <c r="R272" s="36"/>
      <c r="S272" s="46"/>
      <c r="T272" s="36"/>
      <c r="U272" s="46"/>
      <c r="V272" s="36"/>
      <c r="W272" s="47"/>
      <c r="X272" s="36"/>
      <c r="Y272" s="46"/>
      <c r="Z272" s="36"/>
      <c r="AA272" s="36"/>
      <c r="AB272" s="36"/>
      <c r="AC272" s="46"/>
      <c r="AD272" s="48"/>
      <c r="AE272" s="33"/>
      <c r="AF272" s="33"/>
    </row>
    <row r="273" spans="2:32">
      <c r="B273" s="59"/>
      <c r="C273" s="59"/>
      <c r="D273" s="59"/>
      <c r="E273" s="59"/>
      <c r="F273" s="59"/>
      <c r="G273" s="59"/>
      <c r="H273" s="59"/>
      <c r="I273" s="59"/>
      <c r="J273" s="59"/>
      <c r="K273" s="44"/>
      <c r="L273" s="44"/>
      <c r="M273" s="44"/>
      <c r="N273" s="44"/>
      <c r="O273" s="44"/>
      <c r="P273" s="44"/>
      <c r="Q273" s="45"/>
      <c r="R273" s="36"/>
      <c r="S273" s="46"/>
      <c r="T273" s="36"/>
      <c r="U273" s="46"/>
      <c r="V273" s="36"/>
      <c r="W273" s="47"/>
      <c r="X273" s="36"/>
      <c r="Y273" s="46"/>
      <c r="Z273" s="36"/>
      <c r="AA273" s="36"/>
      <c r="AB273" s="36"/>
      <c r="AC273" s="46"/>
      <c r="AD273" s="48"/>
      <c r="AE273" s="33"/>
      <c r="AF273" s="33"/>
    </row>
    <row r="274" spans="2:32">
      <c r="B274" s="59"/>
      <c r="C274" s="59"/>
      <c r="D274" s="59"/>
      <c r="E274" s="59"/>
      <c r="F274" s="59"/>
      <c r="G274" s="59"/>
      <c r="H274" s="59"/>
      <c r="I274" s="59"/>
      <c r="J274" s="59"/>
      <c r="K274" s="44"/>
      <c r="L274" s="44"/>
      <c r="M274" s="44"/>
      <c r="N274" s="44"/>
      <c r="O274" s="44"/>
      <c r="P274" s="44"/>
      <c r="Q274" s="45"/>
      <c r="R274" s="36"/>
      <c r="S274" s="46"/>
      <c r="T274" s="36"/>
      <c r="U274" s="46"/>
      <c r="V274" s="36"/>
      <c r="W274" s="47"/>
      <c r="X274" s="36"/>
      <c r="Y274" s="46"/>
      <c r="Z274" s="36"/>
      <c r="AA274" s="36"/>
      <c r="AB274" s="36"/>
      <c r="AC274" s="46"/>
      <c r="AD274" s="48"/>
      <c r="AE274" s="33"/>
      <c r="AF274" s="33"/>
    </row>
    <row r="275" spans="2:32">
      <c r="B275" s="59"/>
      <c r="C275" s="59"/>
      <c r="D275" s="59"/>
      <c r="E275" s="59"/>
      <c r="F275" s="59"/>
      <c r="G275" s="59"/>
      <c r="H275" s="59"/>
      <c r="I275" s="59"/>
      <c r="J275" s="59"/>
      <c r="K275" s="44"/>
      <c r="L275" s="44"/>
      <c r="M275" s="44"/>
      <c r="N275" s="44"/>
      <c r="O275" s="44"/>
      <c r="P275" s="44"/>
      <c r="Q275" s="45"/>
      <c r="R275" s="36"/>
      <c r="S275" s="46"/>
      <c r="T275" s="36"/>
      <c r="U275" s="46"/>
      <c r="V275" s="36"/>
      <c r="W275" s="47"/>
      <c r="X275" s="36"/>
      <c r="Y275" s="46"/>
      <c r="Z275" s="36"/>
      <c r="AA275" s="36"/>
      <c r="AB275" s="36"/>
      <c r="AC275" s="46"/>
      <c r="AD275" s="48"/>
      <c r="AE275" s="33"/>
      <c r="AF275" s="33"/>
    </row>
    <row r="276" spans="2:32">
      <c r="B276" s="59"/>
      <c r="C276" s="59"/>
      <c r="D276" s="59"/>
      <c r="E276" s="59"/>
      <c r="F276" s="59"/>
      <c r="G276" s="59"/>
      <c r="H276" s="59"/>
      <c r="I276" s="59"/>
      <c r="J276" s="59"/>
      <c r="K276" s="44"/>
      <c r="L276" s="44"/>
      <c r="M276" s="44"/>
      <c r="N276" s="44"/>
      <c r="O276" s="44"/>
      <c r="P276" s="44"/>
      <c r="Q276" s="45"/>
      <c r="R276" s="36"/>
      <c r="S276" s="46"/>
      <c r="T276" s="36"/>
      <c r="U276" s="46"/>
      <c r="V276" s="36"/>
      <c r="W276" s="47"/>
      <c r="X276" s="36"/>
      <c r="Y276" s="46"/>
      <c r="Z276" s="36"/>
      <c r="AA276" s="36"/>
      <c r="AB276" s="36"/>
      <c r="AC276" s="46"/>
      <c r="AD276" s="48"/>
      <c r="AE276" s="33"/>
      <c r="AF276" s="33"/>
    </row>
    <row r="277" spans="2:32">
      <c r="B277" s="59"/>
      <c r="C277" s="59"/>
      <c r="D277" s="59"/>
      <c r="E277" s="59"/>
      <c r="F277" s="59"/>
      <c r="G277" s="59"/>
      <c r="H277" s="59"/>
      <c r="I277" s="59"/>
      <c r="J277" s="59"/>
      <c r="K277" s="44"/>
      <c r="L277" s="44"/>
      <c r="M277" s="44"/>
      <c r="N277" s="44"/>
      <c r="O277" s="44"/>
      <c r="P277" s="44"/>
      <c r="Q277" s="45"/>
      <c r="R277" s="36"/>
      <c r="S277" s="46"/>
      <c r="T277" s="36"/>
      <c r="U277" s="46"/>
      <c r="V277" s="36"/>
      <c r="W277" s="47"/>
      <c r="X277" s="36"/>
      <c r="Y277" s="46"/>
      <c r="Z277" s="36"/>
      <c r="AA277" s="36"/>
      <c r="AB277" s="36"/>
      <c r="AC277" s="46"/>
      <c r="AD277" s="48"/>
      <c r="AE277" s="33"/>
      <c r="AF277" s="33"/>
    </row>
    <row r="278" spans="2:32">
      <c r="B278" s="59"/>
      <c r="C278" s="59"/>
      <c r="D278" s="59"/>
      <c r="E278" s="59"/>
      <c r="F278" s="59"/>
      <c r="G278" s="59"/>
      <c r="H278" s="59"/>
      <c r="I278" s="59"/>
      <c r="J278" s="59"/>
      <c r="K278" s="44"/>
      <c r="L278" s="44"/>
      <c r="M278" s="44"/>
      <c r="N278" s="44"/>
      <c r="O278" s="44"/>
      <c r="P278" s="44"/>
      <c r="Q278" s="45"/>
      <c r="R278" s="36"/>
      <c r="S278" s="46"/>
      <c r="T278" s="36"/>
      <c r="U278" s="46"/>
      <c r="V278" s="36"/>
      <c r="W278" s="47"/>
      <c r="X278" s="36"/>
      <c r="Y278" s="46"/>
      <c r="Z278" s="36"/>
      <c r="AA278" s="36"/>
      <c r="AB278" s="36"/>
      <c r="AC278" s="46"/>
      <c r="AD278" s="48"/>
      <c r="AE278" s="33"/>
      <c r="AF278" s="33"/>
    </row>
    <row r="279" spans="2:32">
      <c r="B279" s="59"/>
      <c r="C279" s="59"/>
      <c r="D279" s="59"/>
      <c r="E279" s="59"/>
      <c r="F279" s="59"/>
      <c r="G279" s="59"/>
      <c r="H279" s="59"/>
      <c r="I279" s="59"/>
      <c r="J279" s="59"/>
      <c r="K279" s="44"/>
      <c r="L279" s="44"/>
      <c r="M279" s="44"/>
      <c r="N279" s="44"/>
      <c r="O279" s="44"/>
      <c r="P279" s="44"/>
      <c r="Q279" s="45"/>
      <c r="R279" s="36"/>
      <c r="S279" s="46"/>
      <c r="T279" s="36"/>
      <c r="U279" s="46"/>
      <c r="V279" s="36"/>
      <c r="W279" s="47"/>
      <c r="X279" s="36"/>
      <c r="Y279" s="46"/>
      <c r="Z279" s="36"/>
      <c r="AA279" s="36"/>
      <c r="AB279" s="36"/>
      <c r="AC279" s="46"/>
      <c r="AD279" s="48"/>
      <c r="AE279" s="33"/>
      <c r="AF279" s="33"/>
    </row>
    <row r="280" spans="2:32">
      <c r="B280" s="59"/>
      <c r="C280" s="59"/>
      <c r="D280" s="59"/>
      <c r="E280" s="59"/>
      <c r="F280" s="59"/>
      <c r="G280" s="59"/>
      <c r="H280" s="59"/>
      <c r="I280" s="59"/>
      <c r="J280" s="59"/>
      <c r="K280" s="44"/>
      <c r="L280" s="44"/>
      <c r="M280" s="44"/>
      <c r="N280" s="44"/>
      <c r="O280" s="44"/>
      <c r="P280" s="44"/>
      <c r="Q280" s="45"/>
      <c r="R280" s="36"/>
      <c r="S280" s="46"/>
      <c r="T280" s="36"/>
      <c r="U280" s="46"/>
      <c r="V280" s="36"/>
      <c r="W280" s="47"/>
      <c r="X280" s="36"/>
      <c r="Y280" s="46"/>
      <c r="Z280" s="36"/>
      <c r="AA280" s="36"/>
      <c r="AB280" s="36"/>
      <c r="AC280" s="46"/>
      <c r="AD280" s="48"/>
      <c r="AE280" s="33"/>
      <c r="AF280" s="33"/>
    </row>
    <row r="281" spans="2:32">
      <c r="B281" s="59"/>
      <c r="C281" s="59"/>
      <c r="D281" s="59"/>
      <c r="E281" s="59"/>
      <c r="F281" s="59"/>
      <c r="G281" s="59"/>
      <c r="H281" s="59"/>
      <c r="I281" s="59"/>
      <c r="J281" s="59"/>
      <c r="K281" s="44"/>
      <c r="L281" s="44"/>
      <c r="M281" s="44"/>
      <c r="N281" s="44"/>
      <c r="O281" s="44"/>
      <c r="P281" s="44"/>
      <c r="Q281" s="45"/>
      <c r="R281" s="36"/>
      <c r="S281" s="46"/>
      <c r="T281" s="36"/>
      <c r="U281" s="46"/>
      <c r="V281" s="36"/>
      <c r="W281" s="47"/>
      <c r="X281" s="36"/>
      <c r="Y281" s="46"/>
      <c r="Z281" s="36"/>
      <c r="AA281" s="36"/>
      <c r="AB281" s="36"/>
      <c r="AC281" s="46"/>
      <c r="AD281" s="48"/>
      <c r="AE281" s="33"/>
      <c r="AF281" s="33"/>
    </row>
    <row r="282" spans="2:32">
      <c r="B282" s="59"/>
      <c r="C282" s="59"/>
      <c r="D282" s="59"/>
      <c r="E282" s="59"/>
      <c r="F282" s="59"/>
      <c r="G282" s="59"/>
      <c r="H282" s="59"/>
      <c r="I282" s="59"/>
      <c r="J282" s="59"/>
      <c r="K282" s="44"/>
      <c r="L282" s="44"/>
      <c r="M282" s="44"/>
      <c r="N282" s="44"/>
      <c r="O282" s="44"/>
      <c r="P282" s="44"/>
      <c r="Q282" s="45"/>
      <c r="R282" s="36"/>
      <c r="S282" s="46"/>
      <c r="T282" s="36"/>
      <c r="U282" s="46"/>
      <c r="V282" s="36"/>
      <c r="W282" s="47"/>
      <c r="X282" s="36"/>
      <c r="Y282" s="46"/>
      <c r="Z282" s="36"/>
      <c r="AA282" s="36"/>
      <c r="AB282" s="36"/>
      <c r="AC282" s="46"/>
      <c r="AD282" s="48"/>
      <c r="AE282" s="33"/>
      <c r="AF282" s="33"/>
    </row>
    <row r="283" spans="2:32">
      <c r="B283" s="59"/>
      <c r="C283" s="59"/>
      <c r="D283" s="59"/>
      <c r="E283" s="59"/>
      <c r="F283" s="59"/>
      <c r="G283" s="59"/>
      <c r="H283" s="59"/>
      <c r="I283" s="59"/>
      <c r="J283" s="59"/>
      <c r="K283" s="44"/>
      <c r="L283" s="44"/>
      <c r="M283" s="44"/>
      <c r="N283" s="44"/>
      <c r="O283" s="44"/>
      <c r="P283" s="44"/>
      <c r="Q283" s="45"/>
      <c r="R283" s="36"/>
      <c r="S283" s="46"/>
      <c r="T283" s="36"/>
      <c r="U283" s="46"/>
      <c r="V283" s="36"/>
      <c r="W283" s="47"/>
      <c r="X283" s="36"/>
      <c r="Y283" s="46"/>
      <c r="Z283" s="36"/>
      <c r="AA283" s="36"/>
      <c r="AB283" s="36"/>
      <c r="AC283" s="46"/>
      <c r="AD283" s="48"/>
      <c r="AE283" s="33"/>
      <c r="AF283" s="33"/>
    </row>
    <row r="284" spans="2:32">
      <c r="B284" s="59"/>
      <c r="C284" s="59"/>
      <c r="D284" s="59"/>
      <c r="E284" s="59"/>
      <c r="F284" s="59"/>
      <c r="G284" s="59"/>
      <c r="H284" s="59"/>
      <c r="I284" s="59"/>
      <c r="J284" s="59"/>
      <c r="K284" s="44"/>
      <c r="L284" s="44"/>
      <c r="M284" s="44"/>
      <c r="N284" s="44"/>
      <c r="O284" s="44"/>
      <c r="P284" s="44"/>
      <c r="Q284" s="45"/>
      <c r="R284" s="36"/>
      <c r="S284" s="46"/>
      <c r="T284" s="36"/>
      <c r="U284" s="46"/>
      <c r="V284" s="36"/>
      <c r="W284" s="47"/>
      <c r="X284" s="36"/>
      <c r="Y284" s="46"/>
      <c r="Z284" s="36"/>
      <c r="AA284" s="36"/>
      <c r="AB284" s="36"/>
      <c r="AC284" s="46"/>
      <c r="AD284" s="48"/>
      <c r="AE284" s="33"/>
      <c r="AF284" s="33"/>
    </row>
    <row r="285" spans="2:32">
      <c r="B285" s="59"/>
      <c r="C285" s="59"/>
      <c r="D285" s="59"/>
      <c r="E285" s="59"/>
      <c r="F285" s="59"/>
      <c r="G285" s="59"/>
      <c r="H285" s="59"/>
      <c r="I285" s="59"/>
      <c r="J285" s="59"/>
      <c r="K285" s="44"/>
      <c r="L285" s="44"/>
      <c r="M285" s="44"/>
      <c r="N285" s="44"/>
      <c r="O285" s="44"/>
      <c r="P285" s="44"/>
      <c r="Q285" s="45"/>
      <c r="R285" s="36"/>
      <c r="S285" s="46"/>
      <c r="T285" s="36"/>
      <c r="U285" s="46"/>
      <c r="V285" s="36"/>
      <c r="W285" s="47"/>
      <c r="X285" s="36"/>
      <c r="Y285" s="46"/>
      <c r="Z285" s="36"/>
      <c r="AA285" s="36"/>
      <c r="AB285" s="36"/>
      <c r="AC285" s="46"/>
      <c r="AD285" s="48"/>
      <c r="AE285" s="33"/>
      <c r="AF285" s="33"/>
    </row>
    <row r="286" spans="2:32">
      <c r="B286" s="59"/>
      <c r="C286" s="59"/>
      <c r="D286" s="59"/>
      <c r="E286" s="59"/>
      <c r="F286" s="59"/>
      <c r="G286" s="59"/>
      <c r="H286" s="59"/>
      <c r="I286" s="59"/>
      <c r="J286" s="59"/>
      <c r="K286" s="44"/>
      <c r="L286" s="44"/>
      <c r="M286" s="44"/>
      <c r="N286" s="44"/>
      <c r="O286" s="44"/>
      <c r="P286" s="44"/>
      <c r="Q286" s="45"/>
      <c r="R286" s="36"/>
      <c r="S286" s="46"/>
      <c r="T286" s="36"/>
      <c r="U286" s="46"/>
      <c r="V286" s="36"/>
      <c r="W286" s="47"/>
      <c r="X286" s="36"/>
      <c r="Y286" s="46"/>
      <c r="Z286" s="36"/>
      <c r="AA286" s="36"/>
      <c r="AB286" s="36"/>
      <c r="AC286" s="46"/>
      <c r="AD286" s="48"/>
      <c r="AE286" s="33"/>
      <c r="AF286" s="33"/>
    </row>
    <row r="287" spans="2:32">
      <c r="B287" s="59"/>
      <c r="C287" s="59"/>
      <c r="D287" s="59"/>
      <c r="E287" s="59"/>
      <c r="F287" s="59"/>
      <c r="G287" s="59"/>
      <c r="H287" s="59"/>
      <c r="I287" s="59"/>
      <c r="J287" s="59"/>
      <c r="K287" s="44"/>
      <c r="L287" s="44"/>
      <c r="M287" s="44"/>
      <c r="N287" s="44"/>
      <c r="O287" s="44"/>
      <c r="P287" s="44"/>
      <c r="Q287" s="45"/>
      <c r="R287" s="36"/>
      <c r="S287" s="46"/>
      <c r="T287" s="36"/>
      <c r="U287" s="46"/>
      <c r="V287" s="36"/>
      <c r="W287" s="47"/>
      <c r="X287" s="36"/>
      <c r="Y287" s="46"/>
      <c r="Z287" s="36"/>
      <c r="AA287" s="36"/>
      <c r="AB287" s="36"/>
      <c r="AC287" s="46"/>
      <c r="AD287" s="48"/>
      <c r="AE287" s="33"/>
      <c r="AF287" s="33"/>
    </row>
    <row r="288" spans="2:32">
      <c r="B288" s="59"/>
      <c r="C288" s="59"/>
      <c r="D288" s="59"/>
      <c r="E288" s="59"/>
      <c r="F288" s="59"/>
      <c r="G288" s="59"/>
      <c r="H288" s="59"/>
      <c r="I288" s="59"/>
      <c r="J288" s="59"/>
      <c r="K288" s="44"/>
      <c r="L288" s="44"/>
      <c r="M288" s="44"/>
      <c r="N288" s="44"/>
      <c r="O288" s="44"/>
      <c r="P288" s="44"/>
      <c r="Q288" s="45"/>
      <c r="R288" s="36"/>
      <c r="S288" s="46"/>
      <c r="T288" s="36"/>
      <c r="U288" s="46"/>
      <c r="V288" s="36"/>
      <c r="W288" s="47"/>
      <c r="X288" s="36"/>
      <c r="Y288" s="46"/>
      <c r="Z288" s="36"/>
      <c r="AA288" s="36"/>
      <c r="AB288" s="36"/>
      <c r="AC288" s="46"/>
      <c r="AD288" s="48"/>
      <c r="AE288" s="33"/>
      <c r="AF288" s="33"/>
    </row>
    <row r="289" spans="2:32">
      <c r="B289" s="59"/>
      <c r="C289" s="59"/>
      <c r="D289" s="59"/>
      <c r="E289" s="59"/>
      <c r="F289" s="59"/>
      <c r="G289" s="59"/>
      <c r="H289" s="59"/>
      <c r="I289" s="59"/>
      <c r="J289" s="59"/>
      <c r="K289" s="44"/>
      <c r="L289" s="44"/>
      <c r="M289" s="44"/>
      <c r="N289" s="44"/>
      <c r="O289" s="44"/>
      <c r="P289" s="44"/>
      <c r="Q289" s="45"/>
      <c r="R289" s="36"/>
      <c r="S289" s="46"/>
      <c r="T289" s="36"/>
      <c r="U289" s="46"/>
      <c r="V289" s="36"/>
      <c r="W289" s="47"/>
      <c r="X289" s="36"/>
      <c r="Y289" s="46"/>
      <c r="Z289" s="36"/>
      <c r="AA289" s="36"/>
      <c r="AB289" s="36"/>
      <c r="AC289" s="46"/>
      <c r="AD289" s="48"/>
      <c r="AE289" s="33"/>
      <c r="AF289" s="33"/>
    </row>
    <row r="290" spans="2:32">
      <c r="B290" s="59"/>
      <c r="C290" s="59"/>
      <c r="D290" s="59"/>
      <c r="E290" s="59"/>
      <c r="F290" s="59"/>
      <c r="G290" s="59"/>
      <c r="H290" s="59"/>
      <c r="I290" s="59"/>
      <c r="J290" s="59"/>
      <c r="K290" s="44"/>
      <c r="L290" s="44"/>
      <c r="M290" s="44"/>
      <c r="N290" s="44"/>
      <c r="O290" s="44"/>
      <c r="P290" s="44"/>
      <c r="Q290" s="45"/>
      <c r="R290" s="36"/>
      <c r="S290" s="46"/>
      <c r="T290" s="36"/>
      <c r="U290" s="46"/>
      <c r="V290" s="36"/>
      <c r="W290" s="47"/>
      <c r="X290" s="36"/>
      <c r="Y290" s="46"/>
      <c r="Z290" s="36"/>
      <c r="AA290" s="36"/>
      <c r="AB290" s="36"/>
      <c r="AC290" s="46"/>
      <c r="AD290" s="48"/>
      <c r="AE290" s="33"/>
      <c r="AF290" s="33"/>
    </row>
    <row r="291" spans="2:32">
      <c r="B291" s="59"/>
      <c r="C291" s="59"/>
      <c r="D291" s="59"/>
      <c r="E291" s="59"/>
      <c r="F291" s="59"/>
      <c r="G291" s="59"/>
      <c r="H291" s="59"/>
      <c r="I291" s="59"/>
      <c r="J291" s="59"/>
      <c r="K291" s="44"/>
      <c r="L291" s="44"/>
      <c r="M291" s="44"/>
      <c r="N291" s="44"/>
      <c r="O291" s="44"/>
      <c r="P291" s="44"/>
      <c r="Q291" s="45"/>
      <c r="R291" s="36"/>
      <c r="S291" s="46"/>
      <c r="T291" s="36"/>
      <c r="U291" s="46"/>
      <c r="V291" s="36"/>
      <c r="W291" s="47"/>
      <c r="X291" s="36"/>
      <c r="Y291" s="46"/>
      <c r="Z291" s="36"/>
      <c r="AA291" s="36"/>
      <c r="AB291" s="36"/>
      <c r="AC291" s="46"/>
      <c r="AD291" s="48"/>
      <c r="AE291" s="33"/>
      <c r="AF291" s="33"/>
    </row>
    <row r="292" spans="2:32">
      <c r="B292" s="59"/>
      <c r="C292" s="59"/>
      <c r="D292" s="59"/>
      <c r="E292" s="59"/>
      <c r="F292" s="59"/>
      <c r="G292" s="59"/>
      <c r="H292" s="59"/>
      <c r="I292" s="59"/>
      <c r="J292" s="59"/>
      <c r="K292" s="44"/>
      <c r="L292" s="44"/>
      <c r="M292" s="44"/>
      <c r="N292" s="44"/>
      <c r="O292" s="44"/>
      <c r="P292" s="44"/>
      <c r="Q292" s="45"/>
      <c r="R292" s="36"/>
      <c r="S292" s="46"/>
      <c r="T292" s="36"/>
      <c r="U292" s="46"/>
      <c r="V292" s="36"/>
      <c r="W292" s="47"/>
      <c r="X292" s="36"/>
      <c r="Y292" s="46"/>
      <c r="Z292" s="36"/>
      <c r="AA292" s="36"/>
      <c r="AB292" s="36"/>
      <c r="AC292" s="46"/>
      <c r="AD292" s="48"/>
      <c r="AE292" s="33"/>
      <c r="AF292" s="33"/>
    </row>
    <row r="293" spans="2:32">
      <c r="B293" s="59"/>
      <c r="C293" s="59"/>
      <c r="D293" s="59"/>
      <c r="E293" s="59"/>
      <c r="F293" s="59"/>
      <c r="G293" s="59"/>
      <c r="H293" s="59"/>
      <c r="I293" s="59"/>
      <c r="J293" s="59"/>
      <c r="K293" s="44"/>
      <c r="L293" s="44"/>
      <c r="M293" s="44"/>
      <c r="N293" s="44"/>
      <c r="O293" s="44"/>
      <c r="P293" s="44"/>
      <c r="Q293" s="45"/>
      <c r="R293" s="36"/>
      <c r="S293" s="46"/>
      <c r="T293" s="36"/>
      <c r="U293" s="46"/>
      <c r="V293" s="36"/>
      <c r="W293" s="47"/>
      <c r="X293" s="36"/>
      <c r="Y293" s="46"/>
      <c r="Z293" s="36"/>
      <c r="AA293" s="36"/>
      <c r="AB293" s="36"/>
      <c r="AC293" s="46"/>
      <c r="AD293" s="48"/>
      <c r="AE293" s="33"/>
      <c r="AF293" s="33"/>
    </row>
    <row r="294" spans="2:32">
      <c r="B294" s="59"/>
      <c r="C294" s="59"/>
      <c r="D294" s="59"/>
      <c r="E294" s="59"/>
      <c r="F294" s="59"/>
      <c r="G294" s="59"/>
      <c r="H294" s="59"/>
      <c r="I294" s="59"/>
      <c r="J294" s="59"/>
      <c r="K294" s="44"/>
      <c r="L294" s="44"/>
      <c r="M294" s="44"/>
      <c r="N294" s="44"/>
      <c r="O294" s="44"/>
      <c r="P294" s="44"/>
      <c r="Q294" s="45"/>
      <c r="R294" s="36"/>
      <c r="S294" s="46"/>
      <c r="T294" s="36"/>
      <c r="U294" s="46"/>
      <c r="V294" s="36"/>
      <c r="W294" s="47"/>
      <c r="X294" s="36"/>
      <c r="Y294" s="46"/>
      <c r="Z294" s="36"/>
      <c r="AA294" s="36"/>
      <c r="AB294" s="36"/>
      <c r="AC294" s="46"/>
      <c r="AD294" s="48"/>
      <c r="AE294" s="33"/>
      <c r="AF294" s="33"/>
    </row>
    <row r="295" spans="2:32">
      <c r="B295" s="59"/>
      <c r="C295" s="59"/>
      <c r="D295" s="59"/>
      <c r="E295" s="59"/>
      <c r="F295" s="59"/>
      <c r="G295" s="59"/>
      <c r="H295" s="59"/>
      <c r="I295" s="59"/>
      <c r="J295" s="59"/>
      <c r="K295" s="44"/>
      <c r="L295" s="44"/>
      <c r="M295" s="44"/>
      <c r="N295" s="44"/>
      <c r="O295" s="44"/>
      <c r="P295" s="44"/>
      <c r="Q295" s="45"/>
      <c r="R295" s="36"/>
      <c r="S295" s="46"/>
      <c r="T295" s="36"/>
      <c r="U295" s="46"/>
      <c r="V295" s="36"/>
      <c r="W295" s="47"/>
      <c r="X295" s="36"/>
      <c r="Y295" s="46"/>
      <c r="Z295" s="36"/>
      <c r="AA295" s="36"/>
      <c r="AB295" s="36"/>
      <c r="AC295" s="46"/>
      <c r="AD295" s="48"/>
      <c r="AE295" s="33"/>
      <c r="AF295" s="33"/>
    </row>
    <row r="296" spans="2:32">
      <c r="B296" s="59"/>
      <c r="C296" s="59"/>
      <c r="D296" s="59"/>
      <c r="E296" s="59"/>
      <c r="F296" s="59"/>
      <c r="G296" s="59"/>
      <c r="H296" s="59"/>
      <c r="I296" s="59"/>
      <c r="J296" s="59"/>
      <c r="K296" s="44"/>
      <c r="L296" s="44"/>
      <c r="M296" s="44"/>
      <c r="N296" s="44"/>
      <c r="O296" s="44"/>
      <c r="P296" s="44"/>
      <c r="Q296" s="45"/>
      <c r="R296" s="36"/>
      <c r="S296" s="46"/>
      <c r="T296" s="36"/>
      <c r="U296" s="46"/>
      <c r="V296" s="36"/>
      <c r="W296" s="47"/>
      <c r="X296" s="36"/>
      <c r="Y296" s="46"/>
      <c r="Z296" s="36"/>
      <c r="AA296" s="36"/>
      <c r="AB296" s="36"/>
      <c r="AC296" s="46"/>
      <c r="AD296" s="48"/>
      <c r="AE296" s="33"/>
      <c r="AF296" s="33"/>
    </row>
    <row r="297" spans="2:32">
      <c r="B297" s="59"/>
      <c r="C297" s="59"/>
      <c r="D297" s="59"/>
      <c r="E297" s="59"/>
      <c r="F297" s="59"/>
      <c r="G297" s="59"/>
      <c r="H297" s="59"/>
      <c r="I297" s="59"/>
      <c r="J297" s="59"/>
      <c r="K297" s="44"/>
      <c r="L297" s="44"/>
      <c r="M297" s="44"/>
      <c r="N297" s="44"/>
      <c r="O297" s="44"/>
      <c r="P297" s="44"/>
      <c r="Q297" s="45"/>
      <c r="R297" s="36"/>
      <c r="S297" s="46"/>
      <c r="T297" s="36"/>
      <c r="U297" s="46"/>
      <c r="V297" s="36"/>
      <c r="W297" s="47"/>
      <c r="X297" s="36"/>
      <c r="Y297" s="46"/>
      <c r="Z297" s="36"/>
      <c r="AA297" s="36"/>
      <c r="AB297" s="36"/>
      <c r="AC297" s="46"/>
      <c r="AD297" s="48"/>
      <c r="AE297" s="33"/>
      <c r="AF297" s="33"/>
    </row>
    <row r="298" spans="2:32">
      <c r="B298" s="59"/>
      <c r="C298" s="59"/>
      <c r="D298" s="59"/>
      <c r="E298" s="59"/>
      <c r="F298" s="59"/>
      <c r="G298" s="59"/>
      <c r="H298" s="59"/>
      <c r="I298" s="59"/>
      <c r="J298" s="59"/>
      <c r="K298" s="44"/>
      <c r="L298" s="44"/>
      <c r="M298" s="44"/>
      <c r="N298" s="44"/>
      <c r="O298" s="44"/>
      <c r="P298" s="44"/>
      <c r="Q298" s="45"/>
      <c r="R298" s="36"/>
      <c r="S298" s="46"/>
      <c r="T298" s="36"/>
      <c r="U298" s="46"/>
      <c r="V298" s="36"/>
      <c r="W298" s="47"/>
      <c r="X298" s="36"/>
      <c r="Y298" s="46"/>
      <c r="Z298" s="36"/>
      <c r="AA298" s="36"/>
      <c r="AB298" s="36"/>
      <c r="AC298" s="46"/>
      <c r="AD298" s="48"/>
      <c r="AE298" s="33"/>
      <c r="AF298" s="33"/>
    </row>
    <row r="299" spans="2:32">
      <c r="B299" s="59"/>
      <c r="C299" s="59"/>
      <c r="D299" s="59"/>
      <c r="E299" s="59"/>
      <c r="F299" s="59"/>
      <c r="G299" s="59"/>
      <c r="H299" s="59"/>
      <c r="I299" s="59"/>
      <c r="J299" s="59"/>
      <c r="K299" s="44"/>
      <c r="L299" s="44"/>
      <c r="M299" s="44"/>
      <c r="N299" s="44"/>
      <c r="O299" s="44"/>
      <c r="P299" s="44"/>
      <c r="Q299" s="45"/>
      <c r="R299" s="36"/>
      <c r="S299" s="46"/>
      <c r="T299" s="36"/>
      <c r="U299" s="46"/>
      <c r="V299" s="36"/>
      <c r="W299" s="47"/>
      <c r="X299" s="36"/>
      <c r="Y299" s="46"/>
      <c r="Z299" s="36"/>
      <c r="AA299" s="36"/>
      <c r="AB299" s="36"/>
      <c r="AC299" s="46"/>
      <c r="AD299" s="48"/>
      <c r="AE299" s="33"/>
      <c r="AF299" s="33"/>
    </row>
    <row r="300" spans="2:32">
      <c r="B300" s="59"/>
      <c r="C300" s="59"/>
      <c r="D300" s="59"/>
      <c r="E300" s="59"/>
      <c r="F300" s="59"/>
      <c r="G300" s="59"/>
      <c r="H300" s="59"/>
      <c r="I300" s="59"/>
      <c r="J300" s="59"/>
      <c r="K300" s="44"/>
      <c r="L300" s="44"/>
      <c r="M300" s="44"/>
      <c r="N300" s="44"/>
      <c r="O300" s="44"/>
      <c r="P300" s="44"/>
      <c r="Q300" s="45"/>
      <c r="R300" s="36"/>
      <c r="S300" s="46"/>
      <c r="T300" s="36"/>
      <c r="U300" s="46"/>
      <c r="V300" s="36"/>
      <c r="W300" s="47"/>
      <c r="X300" s="36"/>
      <c r="Y300" s="46"/>
      <c r="Z300" s="36"/>
      <c r="AA300" s="36"/>
      <c r="AB300" s="36"/>
      <c r="AC300" s="46"/>
      <c r="AD300" s="48"/>
      <c r="AE300" s="33"/>
      <c r="AF300" s="33"/>
    </row>
    <row r="301" spans="2:32">
      <c r="B301" s="59"/>
      <c r="C301" s="59"/>
      <c r="D301" s="59"/>
      <c r="E301" s="59"/>
      <c r="F301" s="59"/>
      <c r="G301" s="59"/>
      <c r="H301" s="59"/>
      <c r="I301" s="59"/>
      <c r="J301" s="59"/>
      <c r="K301" s="44"/>
      <c r="L301" s="44"/>
      <c r="M301" s="44"/>
      <c r="N301" s="44"/>
      <c r="O301" s="44"/>
      <c r="P301" s="44"/>
      <c r="Q301" s="45"/>
      <c r="R301" s="36"/>
      <c r="S301" s="46"/>
      <c r="T301" s="36"/>
      <c r="U301" s="46"/>
      <c r="V301" s="36"/>
      <c r="W301" s="47"/>
      <c r="X301" s="36"/>
      <c r="Y301" s="46"/>
      <c r="Z301" s="36"/>
      <c r="AA301" s="36"/>
      <c r="AB301" s="36"/>
      <c r="AC301" s="46"/>
      <c r="AD301" s="48"/>
      <c r="AE301" s="33"/>
      <c r="AF301" s="33"/>
    </row>
    <row r="302" spans="2:32">
      <c r="B302" s="59"/>
      <c r="C302" s="59"/>
      <c r="D302" s="59"/>
      <c r="E302" s="59"/>
      <c r="F302" s="59"/>
      <c r="G302" s="59"/>
      <c r="H302" s="59"/>
      <c r="I302" s="59"/>
      <c r="J302" s="59"/>
      <c r="K302" s="44"/>
      <c r="L302" s="44"/>
      <c r="M302" s="44"/>
      <c r="N302" s="44"/>
      <c r="O302" s="44"/>
      <c r="P302" s="44"/>
      <c r="Q302" s="45"/>
      <c r="R302" s="36"/>
      <c r="S302" s="46"/>
      <c r="T302" s="36"/>
      <c r="U302" s="46"/>
      <c r="V302" s="36"/>
      <c r="W302" s="47"/>
      <c r="X302" s="36"/>
      <c r="Y302" s="46"/>
      <c r="Z302" s="36"/>
      <c r="AA302" s="36"/>
      <c r="AB302" s="36"/>
      <c r="AC302" s="46"/>
      <c r="AD302" s="48"/>
      <c r="AE302" s="33"/>
      <c r="AF302" s="33"/>
    </row>
    <row r="303" spans="2:32">
      <c r="B303" s="59"/>
      <c r="C303" s="59"/>
      <c r="D303" s="59"/>
      <c r="E303" s="59"/>
      <c r="F303" s="59"/>
      <c r="G303" s="59"/>
      <c r="H303" s="59"/>
      <c r="I303" s="59"/>
      <c r="J303" s="59"/>
      <c r="K303" s="44"/>
      <c r="L303" s="44"/>
      <c r="M303" s="44"/>
      <c r="N303" s="44"/>
      <c r="O303" s="44"/>
      <c r="P303" s="44"/>
      <c r="Q303" s="45"/>
      <c r="R303" s="36"/>
      <c r="S303" s="46"/>
      <c r="T303" s="36"/>
      <c r="U303" s="46"/>
      <c r="V303" s="36"/>
      <c r="W303" s="47"/>
      <c r="X303" s="36"/>
      <c r="Y303" s="46"/>
      <c r="Z303" s="36"/>
      <c r="AA303" s="36"/>
      <c r="AB303" s="36"/>
      <c r="AC303" s="46"/>
      <c r="AD303" s="48"/>
      <c r="AE303" s="33"/>
      <c r="AF303" s="33"/>
    </row>
    <row r="304" spans="2:32">
      <c r="B304" s="59"/>
      <c r="C304" s="59"/>
      <c r="D304" s="59"/>
      <c r="E304" s="59"/>
      <c r="F304" s="59"/>
      <c r="G304" s="59"/>
      <c r="H304" s="59"/>
      <c r="I304" s="59"/>
      <c r="J304" s="59"/>
      <c r="K304" s="44"/>
      <c r="L304" s="44"/>
      <c r="M304" s="44"/>
      <c r="N304" s="44"/>
      <c r="O304" s="44"/>
      <c r="P304" s="44"/>
      <c r="Q304" s="45"/>
      <c r="R304" s="36"/>
      <c r="S304" s="46"/>
      <c r="T304" s="36"/>
      <c r="U304" s="46"/>
      <c r="V304" s="36"/>
      <c r="W304" s="47"/>
      <c r="X304" s="36"/>
      <c r="Y304" s="46"/>
      <c r="Z304" s="36"/>
      <c r="AA304" s="36"/>
      <c r="AB304" s="36"/>
      <c r="AC304" s="46"/>
      <c r="AD304" s="48"/>
      <c r="AE304" s="33"/>
      <c r="AF304" s="33"/>
    </row>
    <row r="305" spans="2:32">
      <c r="B305" s="59"/>
      <c r="C305" s="59"/>
      <c r="D305" s="59"/>
      <c r="E305" s="59"/>
      <c r="F305" s="59"/>
      <c r="G305" s="59"/>
      <c r="H305" s="59"/>
      <c r="I305" s="59"/>
      <c r="J305" s="59"/>
      <c r="K305" s="44"/>
      <c r="L305" s="44"/>
      <c r="M305" s="44"/>
      <c r="N305" s="44"/>
      <c r="O305" s="44"/>
      <c r="P305" s="44"/>
      <c r="Q305" s="45"/>
      <c r="R305" s="36"/>
      <c r="S305" s="46"/>
      <c r="T305" s="36"/>
      <c r="U305" s="46"/>
      <c r="V305" s="36"/>
      <c r="W305" s="47"/>
      <c r="X305" s="36"/>
      <c r="Y305" s="46"/>
      <c r="Z305" s="36"/>
      <c r="AA305" s="36"/>
      <c r="AB305" s="36"/>
      <c r="AC305" s="46"/>
      <c r="AD305" s="48"/>
      <c r="AE305" s="33"/>
      <c r="AF305" s="33"/>
    </row>
    <row r="306" spans="2:32">
      <c r="B306" s="59"/>
      <c r="C306" s="59"/>
      <c r="D306" s="59"/>
      <c r="E306" s="59"/>
      <c r="F306" s="59"/>
      <c r="G306" s="59"/>
      <c r="H306" s="59"/>
      <c r="I306" s="59"/>
      <c r="J306" s="59"/>
      <c r="K306" s="44"/>
      <c r="L306" s="44"/>
      <c r="M306" s="44"/>
      <c r="N306" s="44"/>
      <c r="O306" s="44"/>
      <c r="P306" s="44"/>
      <c r="Q306" s="45"/>
      <c r="R306" s="36"/>
      <c r="S306" s="46"/>
      <c r="T306" s="36"/>
      <c r="U306" s="46"/>
      <c r="V306" s="36"/>
      <c r="W306" s="47"/>
      <c r="X306" s="36"/>
      <c r="Y306" s="46"/>
      <c r="Z306" s="36"/>
      <c r="AA306" s="36"/>
      <c r="AB306" s="36"/>
      <c r="AC306" s="46"/>
      <c r="AD306" s="48"/>
      <c r="AE306" s="33"/>
      <c r="AF306" s="33"/>
    </row>
    <row r="307" spans="2:32">
      <c r="B307" s="59"/>
      <c r="C307" s="59"/>
      <c r="D307" s="59"/>
      <c r="E307" s="59"/>
      <c r="F307" s="59"/>
      <c r="G307" s="59"/>
      <c r="H307" s="59"/>
      <c r="I307" s="59"/>
      <c r="J307" s="59"/>
      <c r="K307" s="44"/>
      <c r="L307" s="44"/>
      <c r="M307" s="44"/>
      <c r="N307" s="44"/>
      <c r="O307" s="44"/>
      <c r="P307" s="44"/>
      <c r="Q307" s="45"/>
      <c r="R307" s="36"/>
      <c r="S307" s="46"/>
      <c r="T307" s="36"/>
      <c r="U307" s="46"/>
      <c r="V307" s="36"/>
      <c r="W307" s="47"/>
      <c r="X307" s="36"/>
      <c r="Y307" s="46"/>
      <c r="Z307" s="36"/>
      <c r="AA307" s="36"/>
      <c r="AB307" s="36"/>
      <c r="AC307" s="46"/>
      <c r="AD307" s="48"/>
      <c r="AE307" s="33"/>
      <c r="AF307" s="33"/>
    </row>
    <row r="308" spans="2:32">
      <c r="B308" s="59"/>
      <c r="C308" s="59"/>
      <c r="D308" s="59"/>
      <c r="E308" s="59"/>
      <c r="F308" s="59"/>
      <c r="G308" s="59"/>
      <c r="H308" s="59"/>
      <c r="I308" s="59"/>
      <c r="J308" s="59"/>
      <c r="K308" s="44"/>
      <c r="L308" s="44"/>
      <c r="M308" s="44"/>
      <c r="N308" s="44"/>
      <c r="O308" s="44"/>
      <c r="P308" s="44"/>
      <c r="Q308" s="45"/>
      <c r="R308" s="36"/>
      <c r="S308" s="46"/>
      <c r="T308" s="36"/>
      <c r="U308" s="46"/>
      <c r="V308" s="36"/>
      <c r="W308" s="47"/>
      <c r="X308" s="36"/>
      <c r="Y308" s="46"/>
      <c r="Z308" s="36"/>
      <c r="AA308" s="36"/>
      <c r="AB308" s="36"/>
      <c r="AC308" s="46"/>
      <c r="AD308" s="48"/>
      <c r="AE308" s="33"/>
      <c r="AF308" s="33"/>
    </row>
    <row r="309" spans="2:32">
      <c r="B309" s="59"/>
      <c r="C309" s="59"/>
      <c r="D309" s="59"/>
      <c r="E309" s="59"/>
      <c r="F309" s="59"/>
      <c r="G309" s="59"/>
      <c r="H309" s="59"/>
      <c r="I309" s="59"/>
      <c r="J309" s="59"/>
      <c r="K309" s="44"/>
      <c r="L309" s="44"/>
      <c r="M309" s="44"/>
      <c r="N309" s="44"/>
      <c r="O309" s="44"/>
      <c r="P309" s="44"/>
      <c r="Q309" s="45"/>
      <c r="R309" s="36"/>
      <c r="S309" s="46"/>
      <c r="T309" s="36"/>
      <c r="U309" s="46"/>
      <c r="V309" s="36"/>
      <c r="W309" s="47"/>
      <c r="X309" s="36"/>
      <c r="Y309" s="46"/>
      <c r="Z309" s="36"/>
      <c r="AA309" s="36"/>
      <c r="AB309" s="36"/>
      <c r="AC309" s="46"/>
      <c r="AD309" s="48"/>
      <c r="AE309" s="33"/>
      <c r="AF309" s="33"/>
    </row>
    <row r="310" spans="2:32">
      <c r="B310" s="59"/>
      <c r="C310" s="59"/>
      <c r="D310" s="59"/>
      <c r="E310" s="59"/>
      <c r="F310" s="59"/>
      <c r="G310" s="59"/>
      <c r="H310" s="59"/>
      <c r="I310" s="59"/>
      <c r="J310" s="59"/>
      <c r="K310" s="44"/>
      <c r="L310" s="44"/>
      <c r="M310" s="44"/>
      <c r="N310" s="44"/>
      <c r="O310" s="44"/>
      <c r="P310" s="44"/>
      <c r="Q310" s="45"/>
      <c r="R310" s="36"/>
      <c r="S310" s="46"/>
      <c r="T310" s="36"/>
      <c r="U310" s="46"/>
      <c r="V310" s="36"/>
      <c r="W310" s="47"/>
      <c r="X310" s="36"/>
      <c r="Y310" s="46"/>
      <c r="Z310" s="36"/>
      <c r="AA310" s="36"/>
      <c r="AB310" s="36"/>
      <c r="AC310" s="46"/>
      <c r="AD310" s="48"/>
      <c r="AE310" s="33"/>
      <c r="AF310" s="33"/>
    </row>
    <row r="311" spans="2:32">
      <c r="B311" s="33"/>
      <c r="C311" s="59"/>
      <c r="D311" s="59"/>
      <c r="E311" s="59"/>
      <c r="F311" s="59"/>
      <c r="G311" s="59"/>
      <c r="H311" s="59"/>
      <c r="I311" s="59"/>
      <c r="J311" s="59"/>
      <c r="K311" s="33"/>
      <c r="L311" s="33"/>
      <c r="M311" s="33"/>
      <c r="N311" s="33"/>
      <c r="O311" s="33"/>
      <c r="P311" s="33"/>
      <c r="Q311" s="40"/>
      <c r="R311" s="33"/>
      <c r="S311" s="33"/>
      <c r="T311" s="33"/>
      <c r="U311" s="33"/>
      <c r="V311" s="33"/>
      <c r="W311" s="61"/>
      <c r="X311" s="33"/>
      <c r="Y311" s="33"/>
      <c r="Z311" s="33"/>
      <c r="AA311" s="33"/>
      <c r="AB311" s="33"/>
      <c r="AC311" s="33"/>
      <c r="AD311" s="33"/>
      <c r="AE311" s="33"/>
      <c r="AF311" s="33"/>
    </row>
  </sheetData>
  <mergeCells count="113">
    <mergeCell ref="C143:D143"/>
    <mergeCell ref="I143:J143"/>
    <mergeCell ref="C141:D141"/>
    <mergeCell ref="I141:J141"/>
    <mergeCell ref="C145:D145"/>
    <mergeCell ref="C150:D150"/>
    <mergeCell ref="I150:J150"/>
    <mergeCell ref="G146:H146"/>
    <mergeCell ref="G147:H147"/>
    <mergeCell ref="G148:H148"/>
    <mergeCell ref="E141:F141"/>
    <mergeCell ref="E143:F143"/>
    <mergeCell ref="E144:F144"/>
    <mergeCell ref="E145:F145"/>
    <mergeCell ref="E146:F146"/>
    <mergeCell ref="E147:F147"/>
    <mergeCell ref="E148:F148"/>
    <mergeCell ref="G154:H154"/>
    <mergeCell ref="C100:C101"/>
    <mergeCell ref="E100:E101"/>
    <mergeCell ref="G100:G101"/>
    <mergeCell ref="B153:J153"/>
    <mergeCell ref="C154:D154"/>
    <mergeCell ref="I154:J154"/>
    <mergeCell ref="G140:H140"/>
    <mergeCell ref="G141:H141"/>
    <mergeCell ref="G143:H143"/>
    <mergeCell ref="G144:H144"/>
    <mergeCell ref="G145:H145"/>
    <mergeCell ref="G139:H139"/>
    <mergeCell ref="E140:F140"/>
    <mergeCell ref="G152:H152"/>
    <mergeCell ref="E154:F154"/>
    <mergeCell ref="E150:F150"/>
    <mergeCell ref="E152:F152"/>
    <mergeCell ref="I100:I101"/>
    <mergeCell ref="G150:H150"/>
    <mergeCell ref="I145:J145"/>
    <mergeCell ref="C140:D140"/>
    <mergeCell ref="I140:J140"/>
    <mergeCell ref="B142:J142"/>
    <mergeCell ref="C137:D137"/>
    <mergeCell ref="I137:J137"/>
    <mergeCell ref="B138:J138"/>
    <mergeCell ref="C139:D139"/>
    <mergeCell ref="I139:J139"/>
    <mergeCell ref="G137:H137"/>
    <mergeCell ref="I78:I79"/>
    <mergeCell ref="B95:J95"/>
    <mergeCell ref="C96:C97"/>
    <mergeCell ref="E96:E97"/>
    <mergeCell ref="G96:G97"/>
    <mergeCell ref="I96:I97"/>
    <mergeCell ref="E139:F139"/>
    <mergeCell ref="E137:F137"/>
    <mergeCell ref="B1:D1"/>
    <mergeCell ref="C6:D6"/>
    <mergeCell ref="I6:J6"/>
    <mergeCell ref="B46:J46"/>
    <mergeCell ref="C61:D61"/>
    <mergeCell ref="I61:J61"/>
    <mergeCell ref="G61:H61"/>
    <mergeCell ref="E61:F61"/>
    <mergeCell ref="I62:J62"/>
    <mergeCell ref="C2:J4"/>
    <mergeCell ref="C32:C33"/>
    <mergeCell ref="C47:C48"/>
    <mergeCell ref="I32:I33"/>
    <mergeCell ref="I47:I48"/>
    <mergeCell ref="E32:E33"/>
    <mergeCell ref="G32:G33"/>
    <mergeCell ref="E47:E48"/>
    <mergeCell ref="G47:G48"/>
    <mergeCell ref="G62:H62"/>
    <mergeCell ref="E62:F62"/>
    <mergeCell ref="C62:D62"/>
    <mergeCell ref="I64:I65"/>
    <mergeCell ref="B151:J151"/>
    <mergeCell ref="C152:D152"/>
    <mergeCell ref="I152:J152"/>
    <mergeCell ref="C92:C93"/>
    <mergeCell ref="I92:I93"/>
    <mergeCell ref="C146:D146"/>
    <mergeCell ref="I146:J146"/>
    <mergeCell ref="B149:J149"/>
    <mergeCell ref="C148:D148"/>
    <mergeCell ref="I148:J148"/>
    <mergeCell ref="C144:D144"/>
    <mergeCell ref="I144:J144"/>
    <mergeCell ref="C147:D147"/>
    <mergeCell ref="I147:J147"/>
    <mergeCell ref="E64:E65"/>
    <mergeCell ref="C64:C65"/>
    <mergeCell ref="G64:G65"/>
    <mergeCell ref="E92:E93"/>
    <mergeCell ref="G92:G93"/>
    <mergeCell ref="C78:C79"/>
    <mergeCell ref="E78:E79"/>
    <mergeCell ref="G78:G79"/>
    <mergeCell ref="B104:J104"/>
    <mergeCell ref="P2:P4"/>
    <mergeCell ref="K2:K4"/>
    <mergeCell ref="B31:J31"/>
    <mergeCell ref="C29:D29"/>
    <mergeCell ref="I29:J29"/>
    <mergeCell ref="I7:J7"/>
    <mergeCell ref="E6:F6"/>
    <mergeCell ref="G6:H6"/>
    <mergeCell ref="E29:F29"/>
    <mergeCell ref="G29:H29"/>
    <mergeCell ref="K17:K18"/>
    <mergeCell ref="K20:K21"/>
    <mergeCell ref="K23:K24"/>
  </mergeCells>
  <phoneticPr fontId="55" type="noConversion"/>
  <conditionalFormatting sqref="A1:J1 Y2:XFD3 A2:C2 R2:W2 Q3:W3 A3:B4 A5:J5 A6:B6 A165:A169 A170:B171 A172:A173 B169 A47:B48 A64:B65 A92:A94 Q92:XFD94 J168:J169 A32:B33 R165:XFD167 A195:J1048576 A174:B194 D170:J194 D32:D33 U10:XFD21 A137:B137 I137:J137 A155:J164 A154:E154 I154:J154 G154 I143:J143 A20:B21 F20:H20 A22:J22 A149:J153 Q10:Q21 Q137:XFD164 Q168:XFD1048576 Q1:XFD1 Q4:XFD9 K6 A138:J142 A143:B148 E144:J148 E143 A19:H19 A17:B18 D17:H18 D20 A23:B24 A31:J31 A30:B30 A25:J29 D30:J30 L168:O1048576 L1:O2 A7:J10 A66:J74 Q22:XFD77 L5:O164 P7:P77 K65:K77 A76:J77 A75:B75 D75 A34:J46 I12:J20 A12:H16 A11 D23:J24 A49:J63">
    <cfRule type="containsText" dxfId="712" priority="596" operator="containsText" text="Example:">
      <formula>NOT(ISERROR(SEARCH("Example:",A1)))</formula>
    </cfRule>
  </conditionalFormatting>
  <conditionalFormatting sqref="I66:J74 G66:G74 E66:E74 C66:C74 C76:C77 E76:E77 G76:G77 I76:J77 C34:I46">
    <cfRule type="containsText" dxfId="711" priority="595" operator="containsText" text="&quot;Example&quot;">
      <formula>NOT(ISERROR(SEARCH("""Example""",C34)))</formula>
    </cfRule>
  </conditionalFormatting>
  <conditionalFormatting sqref="D49:H60">
    <cfRule type="containsText" dxfId="710" priority="590" operator="containsText" text="&quot;Example&quot;">
      <formula>NOT(ISERROR(SEARCH("""Example""",D49)))</formula>
    </cfRule>
  </conditionalFormatting>
  <conditionalFormatting sqref="J49:J60">
    <cfRule type="containsText" dxfId="709" priority="589" operator="containsText" text="&quot;Example&quot;">
      <formula>NOT(ISERROR(SEARCH("""Example""",J49)))</formula>
    </cfRule>
  </conditionalFormatting>
  <conditionalFormatting sqref="B92:B94">
    <cfRule type="containsText" dxfId="708" priority="585" operator="containsText" text="Example:">
      <formula>NOT(ISERROR(SEARCH("Example:",B92)))</formula>
    </cfRule>
  </conditionalFormatting>
  <conditionalFormatting sqref="C6:E6 G6 I6:J6">
    <cfRule type="containsText" dxfId="707" priority="540" operator="containsText" text="Example">
      <formula>NOT(ISERROR(SEARCH("Example",C6)))</formula>
    </cfRule>
  </conditionalFormatting>
  <conditionalFormatting sqref="A104:J104 A135:A136 A118:J134 A105:B117 J106:J117 Q104:XFD136">
    <cfRule type="containsText" dxfId="706" priority="538" operator="containsText" text="Example:">
      <formula>NOT(ISERROR(SEARCH("Example:",A104)))</formula>
    </cfRule>
  </conditionalFormatting>
  <conditionalFormatting sqref="C104:I104">
    <cfRule type="containsText" dxfId="705" priority="537" operator="containsText" text="&quot;Example&quot;">
      <formula>NOT(ISERROR(SEARCH("""Example""",C104)))</formula>
    </cfRule>
  </conditionalFormatting>
  <conditionalFormatting sqref="D118:H134">
    <cfRule type="containsText" dxfId="704" priority="533" operator="containsText" text="&quot;Example&quot;">
      <formula>NOT(ISERROR(SEARCH("""Example""",D118)))</formula>
    </cfRule>
  </conditionalFormatting>
  <conditionalFormatting sqref="J106:J134">
    <cfRule type="containsText" dxfId="703" priority="532" operator="containsText" text="&quot;Example&quot;">
      <formula>NOT(ISERROR(SEARCH("""Example""",J106)))</formula>
    </cfRule>
  </conditionalFormatting>
  <conditionalFormatting sqref="B135:B136">
    <cfRule type="containsText" dxfId="702" priority="530" operator="containsText" text="Example:">
      <formula>NOT(ISERROR(SEARCH("Example:",B135)))</formula>
    </cfRule>
  </conditionalFormatting>
  <conditionalFormatting sqref="C32">
    <cfRule type="containsText" dxfId="701" priority="515" operator="containsText" text="Example:">
      <formula>NOT(ISERROR(SEARCH("Example:",C32)))</formula>
    </cfRule>
  </conditionalFormatting>
  <conditionalFormatting sqref="I32">
    <cfRule type="containsText" dxfId="700" priority="514" operator="containsText" text="Example:">
      <formula>NOT(ISERROR(SEARCH("Example:",I32)))</formula>
    </cfRule>
  </conditionalFormatting>
  <conditionalFormatting sqref="J32:J33">
    <cfRule type="containsText" dxfId="699" priority="512" operator="containsText" text="Example:">
      <formula>NOT(ISERROR(SEARCH("Example:",J32)))</formula>
    </cfRule>
  </conditionalFormatting>
  <conditionalFormatting sqref="D47:D48">
    <cfRule type="containsText" dxfId="698" priority="507" operator="containsText" text="Example:">
      <formula>NOT(ISERROR(SEARCH("Example:",D47)))</formula>
    </cfRule>
  </conditionalFormatting>
  <conditionalFormatting sqref="C47">
    <cfRule type="containsText" dxfId="697" priority="506" operator="containsText" text="Example:">
      <formula>NOT(ISERROR(SEARCH("Example:",C47)))</formula>
    </cfRule>
  </conditionalFormatting>
  <conditionalFormatting sqref="I47">
    <cfRule type="containsText" dxfId="696" priority="505" operator="containsText" text="Example:">
      <formula>NOT(ISERROR(SEARCH("Example:",I47)))</formula>
    </cfRule>
  </conditionalFormatting>
  <conditionalFormatting sqref="J47:J48">
    <cfRule type="containsText" dxfId="695" priority="504" operator="containsText" text="Example:">
      <formula>NOT(ISERROR(SEARCH("Example:",J47)))</formula>
    </cfRule>
  </conditionalFormatting>
  <conditionalFormatting sqref="D64:D65">
    <cfRule type="containsText" dxfId="694" priority="503" operator="containsText" text="Example:">
      <formula>NOT(ISERROR(SEARCH("Example:",D64)))</formula>
    </cfRule>
  </conditionalFormatting>
  <conditionalFormatting sqref="C64">
    <cfRule type="containsText" dxfId="693" priority="502" operator="containsText" text="Example:">
      <formula>NOT(ISERROR(SEARCH("Example:",C64)))</formula>
    </cfRule>
  </conditionalFormatting>
  <conditionalFormatting sqref="I64">
    <cfRule type="containsText" dxfId="692" priority="501" operator="containsText" text="Example:">
      <formula>NOT(ISERROR(SEARCH("Example:",I64)))</formula>
    </cfRule>
  </conditionalFormatting>
  <conditionalFormatting sqref="J65">
    <cfRule type="containsText" dxfId="691" priority="500" operator="containsText" text="Example:">
      <formula>NOT(ISERROR(SEARCH("Example:",J65)))</formula>
    </cfRule>
  </conditionalFormatting>
  <conditionalFormatting sqref="D92:D93">
    <cfRule type="containsText" dxfId="690" priority="499" operator="containsText" text="Example:">
      <formula>NOT(ISERROR(SEARCH("Example:",D92)))</formula>
    </cfRule>
  </conditionalFormatting>
  <conditionalFormatting sqref="C92">
    <cfRule type="containsText" dxfId="689" priority="498" operator="containsText" text="Example:">
      <formula>NOT(ISERROR(SEARCH("Example:",C92)))</formula>
    </cfRule>
  </conditionalFormatting>
  <conditionalFormatting sqref="I92">
    <cfRule type="containsText" dxfId="688" priority="497" operator="containsText" text="Example:">
      <formula>NOT(ISERROR(SEARCH("Example:",I92)))</formula>
    </cfRule>
  </conditionalFormatting>
  <conditionalFormatting sqref="J92:J93">
    <cfRule type="containsText" dxfId="687" priority="496" operator="containsText" text="Example:">
      <formula>NOT(ISERROR(SEARCH("Example:",J92)))</formula>
    </cfRule>
  </conditionalFormatting>
  <conditionalFormatting sqref="C105:J105">
    <cfRule type="containsText" dxfId="686" priority="495" operator="containsText" text="Example:">
      <formula>NOT(ISERROR(SEARCH("Example:",C105)))</formula>
    </cfRule>
  </conditionalFormatting>
  <conditionalFormatting sqref="C135:D135 I135:J135">
    <cfRule type="containsText" dxfId="685" priority="494" operator="containsText" text="Example:">
      <formula>NOT(ISERROR(SEARCH("Example:",C135)))</formula>
    </cfRule>
  </conditionalFormatting>
  <conditionalFormatting sqref="F32:F33">
    <cfRule type="containsText" dxfId="684" priority="491" operator="containsText" text="Example:">
      <formula>NOT(ISERROR(SEARCH("Example:",F32)))</formula>
    </cfRule>
  </conditionalFormatting>
  <conditionalFormatting sqref="E32">
    <cfRule type="containsText" dxfId="683" priority="490" operator="containsText" text="Example:">
      <formula>NOT(ISERROR(SEARCH("Example:",E32)))</formula>
    </cfRule>
  </conditionalFormatting>
  <conditionalFormatting sqref="H32:H33">
    <cfRule type="containsText" dxfId="682" priority="489" operator="containsText" text="Example:">
      <formula>NOT(ISERROR(SEARCH("Example:",H32)))</formula>
    </cfRule>
  </conditionalFormatting>
  <conditionalFormatting sqref="G32">
    <cfRule type="containsText" dxfId="681" priority="488" operator="containsText" text="Example:">
      <formula>NOT(ISERROR(SEARCH("Example:",G32)))</formula>
    </cfRule>
  </conditionalFormatting>
  <conditionalFormatting sqref="F47:F48">
    <cfRule type="containsText" dxfId="680" priority="483" operator="containsText" text="Example:">
      <formula>NOT(ISERROR(SEARCH("Example:",F47)))</formula>
    </cfRule>
  </conditionalFormatting>
  <conditionalFormatting sqref="E47">
    <cfRule type="containsText" dxfId="679" priority="482" operator="containsText" text="Example:">
      <formula>NOT(ISERROR(SEARCH("Example:",E47)))</formula>
    </cfRule>
  </conditionalFormatting>
  <conditionalFormatting sqref="H47:H48">
    <cfRule type="containsText" dxfId="678" priority="481" operator="containsText" text="Example:">
      <formula>NOT(ISERROR(SEARCH("Example:",H47)))</formula>
    </cfRule>
  </conditionalFormatting>
  <conditionalFormatting sqref="G47">
    <cfRule type="containsText" dxfId="677" priority="480" operator="containsText" text="Example:">
      <formula>NOT(ISERROR(SEARCH("Example:",G47)))</formula>
    </cfRule>
  </conditionalFormatting>
  <conditionalFormatting sqref="F64:F65">
    <cfRule type="containsText" dxfId="676" priority="479" operator="containsText" text="Example:">
      <formula>NOT(ISERROR(SEARCH("Example:",F64)))</formula>
    </cfRule>
  </conditionalFormatting>
  <conditionalFormatting sqref="E64">
    <cfRule type="containsText" dxfId="675" priority="478" operator="containsText" text="Example:">
      <formula>NOT(ISERROR(SEARCH("Example:",E64)))</formula>
    </cfRule>
  </conditionalFormatting>
  <conditionalFormatting sqref="H64:H65">
    <cfRule type="containsText" dxfId="674" priority="477" operator="containsText" text="Example:">
      <formula>NOT(ISERROR(SEARCH("Example:",H64)))</formula>
    </cfRule>
  </conditionalFormatting>
  <conditionalFormatting sqref="G64">
    <cfRule type="containsText" dxfId="673" priority="476" operator="containsText" text="Example:">
      <formula>NOT(ISERROR(SEARCH("Example:",G64)))</formula>
    </cfRule>
  </conditionalFormatting>
  <conditionalFormatting sqref="F92:F93">
    <cfRule type="containsText" dxfId="672" priority="475" operator="containsText" text="Example:">
      <formula>NOT(ISERROR(SEARCH("Example:",F92)))</formula>
    </cfRule>
  </conditionalFormatting>
  <conditionalFormatting sqref="E92">
    <cfRule type="containsText" dxfId="671" priority="474" operator="containsText" text="Example:">
      <formula>NOT(ISERROR(SEARCH("Example:",E92)))</formula>
    </cfRule>
  </conditionalFormatting>
  <conditionalFormatting sqref="H92:H93">
    <cfRule type="containsText" dxfId="670" priority="473" operator="containsText" text="Example:">
      <formula>NOT(ISERROR(SEARCH("Example:",H92)))</formula>
    </cfRule>
  </conditionalFormatting>
  <conditionalFormatting sqref="G92">
    <cfRule type="containsText" dxfId="669" priority="472" operator="containsText" text="Example:">
      <formula>NOT(ISERROR(SEARCH("Example:",G92)))</formula>
    </cfRule>
  </conditionalFormatting>
  <conditionalFormatting sqref="E135:F135">
    <cfRule type="containsText" dxfId="668" priority="469" operator="containsText" text="Example:">
      <formula>NOT(ISERROR(SEARCH("Example:",E135)))</formula>
    </cfRule>
  </conditionalFormatting>
  <conditionalFormatting sqref="G135:H135">
    <cfRule type="containsText" dxfId="667" priority="466" operator="containsText" text="Example:">
      <formula>NOT(ISERROR(SEARCH("Example:",G135)))</formula>
    </cfRule>
  </conditionalFormatting>
  <conditionalFormatting sqref="H49:H60">
    <cfRule type="containsText" dxfId="666" priority="463" operator="containsText" text="&quot;Example&quot;">
      <formula>NOT(ISERROR(SEARCH("""Example""",H49)))</formula>
    </cfRule>
  </conditionalFormatting>
  <conditionalFormatting sqref="F49:F60">
    <cfRule type="containsText" dxfId="665" priority="454" operator="containsText" text="&quot;Example&quot;">
      <formula>NOT(ISERROR(SEARCH("""Example""",F49)))</formula>
    </cfRule>
  </conditionalFormatting>
  <conditionalFormatting sqref="E94">
    <cfRule type="containsText" dxfId="664" priority="451" operator="containsText" text="Example:">
      <formula>NOT(ISERROR(SEARCH("Example:",E94)))</formula>
    </cfRule>
  </conditionalFormatting>
  <conditionalFormatting sqref="F94">
    <cfRule type="containsText" dxfId="663" priority="450" operator="containsText" text="Example:">
      <formula>NOT(ISERROR(SEARCH("Example:",F94)))</formula>
    </cfRule>
  </conditionalFormatting>
  <conditionalFormatting sqref="I49:I60">
    <cfRule type="containsText" dxfId="662" priority="442" operator="containsText" text="&quot;Example&quot;">
      <formula>NOT(ISERROR(SEARCH("""Example""",I49)))</formula>
    </cfRule>
  </conditionalFormatting>
  <conditionalFormatting sqref="I49:I60">
    <cfRule type="containsText" dxfId="661" priority="438" operator="containsText" text="&quot;Example&quot;">
      <formula>NOT(ISERROR(SEARCH("""Example""",I49)))</formula>
    </cfRule>
  </conditionalFormatting>
  <conditionalFormatting sqref="A78:B91 J80:J91 Q78:XFD91">
    <cfRule type="containsText" dxfId="660" priority="435" operator="containsText" text="Example:">
      <formula>NOT(ISERROR(SEARCH("Example:",A78)))</formula>
    </cfRule>
  </conditionalFormatting>
  <conditionalFormatting sqref="D78:D79">
    <cfRule type="containsText" dxfId="659" priority="434" operator="containsText" text="Example:">
      <formula>NOT(ISERROR(SEARCH("Example:",D78)))</formula>
    </cfRule>
  </conditionalFormatting>
  <conditionalFormatting sqref="C78">
    <cfRule type="containsText" dxfId="658" priority="433" operator="containsText" text="Example:">
      <formula>NOT(ISERROR(SEARCH("Example:",C78)))</formula>
    </cfRule>
  </conditionalFormatting>
  <conditionalFormatting sqref="I78">
    <cfRule type="containsText" dxfId="657" priority="432" operator="containsText" text="Example:">
      <formula>NOT(ISERROR(SEARCH("Example:",I78)))</formula>
    </cfRule>
  </conditionalFormatting>
  <conditionalFormatting sqref="J78:J79">
    <cfRule type="containsText" dxfId="656" priority="431" operator="containsText" text="Example:">
      <formula>NOT(ISERROR(SEARCH("Example:",J78)))</formula>
    </cfRule>
  </conditionalFormatting>
  <conditionalFormatting sqref="F78:F79">
    <cfRule type="containsText" dxfId="655" priority="430" operator="containsText" text="Example:">
      <formula>NOT(ISERROR(SEARCH("Example:",F78)))</formula>
    </cfRule>
  </conditionalFormatting>
  <conditionalFormatting sqref="E78">
    <cfRule type="containsText" dxfId="654" priority="429" operator="containsText" text="Example:">
      <formula>NOT(ISERROR(SEARCH("Example:",E78)))</formula>
    </cfRule>
  </conditionalFormatting>
  <conditionalFormatting sqref="H78:H79">
    <cfRule type="containsText" dxfId="653" priority="428" operator="containsText" text="Example:">
      <formula>NOT(ISERROR(SEARCH("Example:",H78)))</formula>
    </cfRule>
  </conditionalFormatting>
  <conditionalFormatting sqref="G78">
    <cfRule type="containsText" dxfId="652" priority="427" operator="containsText" text="Example:">
      <formula>NOT(ISERROR(SEARCH("Example:",G78)))</formula>
    </cfRule>
  </conditionalFormatting>
  <conditionalFormatting sqref="J80:J91">
    <cfRule type="containsText" dxfId="651" priority="426" operator="containsText" text="&quot;Example&quot;">
      <formula>NOT(ISERROR(SEARCH("""Example""",J80)))</formula>
    </cfRule>
  </conditionalFormatting>
  <conditionalFormatting sqref="A96:B97 A95:J95 A98:J99 Q95:XFD99">
    <cfRule type="containsText" dxfId="650" priority="418" operator="containsText" text="Example:">
      <formula>NOT(ISERROR(SEARCH("Example:",A95)))</formula>
    </cfRule>
  </conditionalFormatting>
  <conditionalFormatting sqref="C95:I95">
    <cfRule type="containsText" dxfId="649" priority="417" operator="containsText" text="&quot;Example&quot;">
      <formula>NOT(ISERROR(SEARCH("""Example""",C95)))</formula>
    </cfRule>
  </conditionalFormatting>
  <conditionalFormatting sqref="D98:H99">
    <cfRule type="containsText" dxfId="648" priority="416" operator="containsText" text="&quot;Example&quot;">
      <formula>NOT(ISERROR(SEARCH("""Example""",D98)))</formula>
    </cfRule>
  </conditionalFormatting>
  <conditionalFormatting sqref="J98:J99">
    <cfRule type="containsText" dxfId="647" priority="415" operator="containsText" text="&quot;Example&quot;">
      <formula>NOT(ISERROR(SEARCH("""Example""",J98)))</formula>
    </cfRule>
  </conditionalFormatting>
  <conditionalFormatting sqref="D96:D97">
    <cfRule type="containsText" dxfId="646" priority="414" operator="containsText" text="Example:">
      <formula>NOT(ISERROR(SEARCH("Example:",D96)))</formula>
    </cfRule>
  </conditionalFormatting>
  <conditionalFormatting sqref="H98:H99">
    <cfRule type="containsText" dxfId="645" priority="406" operator="containsText" text="&quot;Example&quot;">
      <formula>NOT(ISERROR(SEARCH("""Example""",H98)))</formula>
    </cfRule>
  </conditionalFormatting>
  <conditionalFormatting sqref="F98:F99">
    <cfRule type="containsText" dxfId="644" priority="405" operator="containsText" text="&quot;Example&quot;">
      <formula>NOT(ISERROR(SEARCH("""Example""",F98)))</formula>
    </cfRule>
  </conditionalFormatting>
  <conditionalFormatting sqref="I98:I99">
    <cfRule type="containsText" dxfId="643" priority="404" operator="containsText" text="&quot;Example&quot;">
      <formula>NOT(ISERROR(SEARCH("""Example""",I98)))</formula>
    </cfRule>
  </conditionalFormatting>
  <conditionalFormatting sqref="I98:I99">
    <cfRule type="containsText" dxfId="642" priority="403" operator="containsText" text="&quot;Example&quot;">
      <formula>NOT(ISERROR(SEARCH("""Example""",I98)))</formula>
    </cfRule>
  </conditionalFormatting>
  <conditionalFormatting sqref="F97">
    <cfRule type="containsText" dxfId="641" priority="402" operator="containsText" text="Example:">
      <formula>NOT(ISERROR(SEARCH("Example:",F97)))</formula>
    </cfRule>
  </conditionalFormatting>
  <conditionalFormatting sqref="H97">
    <cfRule type="containsText" dxfId="640" priority="401" operator="containsText" text="Example:">
      <formula>NOT(ISERROR(SEARCH("Example:",H97)))</formula>
    </cfRule>
  </conditionalFormatting>
  <conditionalFormatting sqref="J97">
    <cfRule type="containsText" dxfId="639" priority="400" operator="containsText" text="Example:">
      <formula>NOT(ISERROR(SEARCH("Example:",J97)))</formula>
    </cfRule>
  </conditionalFormatting>
  <conditionalFormatting sqref="C96">
    <cfRule type="containsText" dxfId="638" priority="397" operator="containsText" text="Example:">
      <formula>NOT(ISERROR(SEARCH("Example:",C96)))</formula>
    </cfRule>
  </conditionalFormatting>
  <conditionalFormatting sqref="E96">
    <cfRule type="containsText" dxfId="637" priority="377" operator="containsText" text="Example:">
      <formula>NOT(ISERROR(SEARCH("Example:",E96)))</formula>
    </cfRule>
  </conditionalFormatting>
  <conditionalFormatting sqref="G96">
    <cfRule type="containsText" dxfId="636" priority="376" operator="containsText" text="Example:">
      <formula>NOT(ISERROR(SEARCH("Example:",G96)))</formula>
    </cfRule>
  </conditionalFormatting>
  <conditionalFormatting sqref="I96">
    <cfRule type="containsText" dxfId="635" priority="375" operator="containsText" text="Example:">
      <formula>NOT(ISERROR(SEARCH("Example:",I96)))</formula>
    </cfRule>
  </conditionalFormatting>
  <conditionalFormatting sqref="B100:B103">
    <cfRule type="containsText" dxfId="634" priority="373" operator="containsText" text="Example:">
      <formula>NOT(ISERROR(SEARCH("Example:",B100)))</formula>
    </cfRule>
  </conditionalFormatting>
  <conditionalFormatting sqref="A100:A103 Q100:XFD103">
    <cfRule type="containsText" dxfId="633" priority="374" operator="containsText" text="Example:">
      <formula>NOT(ISERROR(SEARCH("Example:",A100)))</formula>
    </cfRule>
  </conditionalFormatting>
  <conditionalFormatting sqref="D100:D101">
    <cfRule type="containsText" dxfId="632" priority="367" operator="containsText" text="Example:">
      <formula>NOT(ISERROR(SEARCH("Example:",D100)))</formula>
    </cfRule>
  </conditionalFormatting>
  <conditionalFormatting sqref="I100">
    <cfRule type="containsText" dxfId="631" priority="365" operator="containsText" text="Example:">
      <formula>NOT(ISERROR(SEARCH("Example:",I100)))</formula>
    </cfRule>
  </conditionalFormatting>
  <conditionalFormatting sqref="J100:J101">
    <cfRule type="containsText" dxfId="630" priority="364" operator="containsText" text="Example:">
      <formula>NOT(ISERROR(SEARCH("Example:",J100)))</formula>
    </cfRule>
  </conditionalFormatting>
  <conditionalFormatting sqref="F100:F101">
    <cfRule type="containsText" dxfId="629" priority="363" operator="containsText" text="Example:">
      <formula>NOT(ISERROR(SEARCH("Example:",F100)))</formula>
    </cfRule>
  </conditionalFormatting>
  <conditionalFormatting sqref="H100:H101">
    <cfRule type="containsText" dxfId="628" priority="361" operator="containsText" text="Example:">
      <formula>NOT(ISERROR(SEARCH("Example:",H100)))</formula>
    </cfRule>
  </conditionalFormatting>
  <conditionalFormatting sqref="H96">
    <cfRule type="containsText" dxfId="627" priority="354" operator="containsText" text="Example:">
      <formula>NOT(ISERROR(SEARCH("Example:",H96)))</formula>
    </cfRule>
  </conditionalFormatting>
  <conditionalFormatting sqref="F96">
    <cfRule type="containsText" dxfId="626" priority="355" operator="containsText" text="Example:">
      <formula>NOT(ISERROR(SEARCH("Example:",F96)))</formula>
    </cfRule>
  </conditionalFormatting>
  <conditionalFormatting sqref="J96">
    <cfRule type="containsText" dxfId="625" priority="353" operator="containsText" text="Example:">
      <formula>NOT(ISERROR(SEARCH("Example:",J96)))</formula>
    </cfRule>
  </conditionalFormatting>
  <conditionalFormatting sqref="I102:I103">
    <cfRule type="containsText" dxfId="624" priority="342" operator="containsText" text="Example:">
      <formula>NOT(ISERROR(SEARCH("Example:",I102)))</formula>
    </cfRule>
  </conditionalFormatting>
  <conditionalFormatting sqref="J102:J103">
    <cfRule type="containsText" dxfId="623" priority="341" operator="containsText" text="Example:">
      <formula>NOT(ISERROR(SEARCH("Example:",J102)))</formula>
    </cfRule>
  </conditionalFormatting>
  <conditionalFormatting sqref="G100">
    <cfRule type="containsText" dxfId="622" priority="333" operator="containsText" text="Example:">
      <formula>NOT(ISERROR(SEARCH("Example:",G100)))</formula>
    </cfRule>
  </conditionalFormatting>
  <conditionalFormatting sqref="E100">
    <cfRule type="containsText" dxfId="621" priority="332" operator="containsText" text="Example:">
      <formula>NOT(ISERROR(SEARCH("Example:",E100)))</formula>
    </cfRule>
  </conditionalFormatting>
  <conditionalFormatting sqref="C100">
    <cfRule type="containsText" dxfId="620" priority="331" operator="containsText" text="Example:">
      <formula>NOT(ISERROR(SEARCH("Example:",C100)))</formula>
    </cfRule>
  </conditionalFormatting>
  <conditionalFormatting sqref="I94:J94">
    <cfRule type="containsText" dxfId="619" priority="328" operator="containsText" text="Example:">
      <formula>NOT(ISERROR(SEARCH("Example:",I94)))</formula>
    </cfRule>
  </conditionalFormatting>
  <conditionalFormatting sqref="I136:J136">
    <cfRule type="containsText" dxfId="618" priority="329" operator="containsText" text="Example:">
      <formula>NOT(ISERROR(SEARCH("Example:",I136)))</formula>
    </cfRule>
  </conditionalFormatting>
  <conditionalFormatting sqref="G49:G60">
    <cfRule type="containsText" dxfId="617" priority="327" operator="containsText" text="&quot;Example&quot;">
      <formula>NOT(ISERROR(SEARCH("""Example""",G49)))</formula>
    </cfRule>
  </conditionalFormatting>
  <conditionalFormatting sqref="I98:I99">
    <cfRule type="containsText" dxfId="616" priority="318" operator="containsText" text="&quot;Example&quot;">
      <formula>NOT(ISERROR(SEARCH("""Example""",I98)))</formula>
    </cfRule>
  </conditionalFormatting>
  <conditionalFormatting sqref="H98:H99">
    <cfRule type="containsText" dxfId="615" priority="307" operator="containsText" text="&quot;Example&quot;">
      <formula>NOT(ISERROR(SEARCH("""Example""",H98)))</formula>
    </cfRule>
  </conditionalFormatting>
  <conditionalFormatting sqref="E49:E60">
    <cfRule type="containsText" dxfId="614" priority="294" operator="containsText" text="&quot;Example&quot;">
      <formula>NOT(ISERROR(SEARCH("""Example""",E49)))</formula>
    </cfRule>
  </conditionalFormatting>
  <conditionalFormatting sqref="F80:F91">
    <cfRule type="containsText" dxfId="613" priority="290" operator="containsText" text="Example:">
      <formula>NOT(ISERROR(SEARCH("Example:",F80)))</formula>
    </cfRule>
  </conditionalFormatting>
  <conditionalFormatting sqref="F98:F99">
    <cfRule type="containsText" dxfId="612" priority="285" operator="containsText" text="&quot;Example&quot;">
      <formula>NOT(ISERROR(SEARCH("""Example""",F98)))</formula>
    </cfRule>
  </conditionalFormatting>
  <conditionalFormatting sqref="F98:F99">
    <cfRule type="containsText" dxfId="611" priority="284" operator="containsText" text="&quot;Example&quot;">
      <formula>NOT(ISERROR(SEARCH("""Example""",F98)))</formula>
    </cfRule>
  </conditionalFormatting>
  <conditionalFormatting sqref="F108">
    <cfRule type="containsText" dxfId="610" priority="279" operator="containsText" text="Example:">
      <formula>NOT(ISERROR(SEARCH("Example:",F108)))</formula>
    </cfRule>
  </conditionalFormatting>
  <conditionalFormatting sqref="F102:F103">
    <cfRule type="containsText" dxfId="609" priority="280" operator="containsText" text="Example:">
      <formula>NOT(ISERROR(SEARCH("Example:",F102)))</formula>
    </cfRule>
  </conditionalFormatting>
  <conditionalFormatting sqref="F108">
    <cfRule type="containsText" dxfId="608" priority="278" operator="containsText" text="&quot;Example&quot;">
      <formula>NOT(ISERROR(SEARCH("""Example""",F108)))</formula>
    </cfRule>
  </conditionalFormatting>
  <conditionalFormatting sqref="D21 F21:J21">
    <cfRule type="containsText" dxfId="607" priority="271" operator="containsText" text="Example:">
      <formula>NOT(ISERROR(SEARCH("Example:",D21)))</formula>
    </cfRule>
  </conditionalFormatting>
  <conditionalFormatting sqref="I49:I60">
    <cfRule type="containsText" dxfId="606" priority="270" operator="containsText" text="&quot;Example&quot;">
      <formula>NOT(ISERROR(SEARCH("""Example""",I49)))</formula>
    </cfRule>
  </conditionalFormatting>
  <conditionalFormatting sqref="G49:G60">
    <cfRule type="containsText" dxfId="605" priority="269" operator="containsText" text="&quot;Example&quot;">
      <formula>NOT(ISERROR(SEARCH("""Example""",G49)))</formula>
    </cfRule>
  </conditionalFormatting>
  <conditionalFormatting sqref="E49:E60">
    <cfRule type="containsText" dxfId="604" priority="268" operator="containsText" text="&quot;Example&quot;">
      <formula>NOT(ISERROR(SEARCH("""Example""",E49)))</formula>
    </cfRule>
  </conditionalFormatting>
  <conditionalFormatting sqref="C49:C60">
    <cfRule type="containsText" dxfId="603" priority="267" operator="containsText" text="&quot;Example&quot;">
      <formula>NOT(ISERROR(SEARCH("""Example""",C49)))</formula>
    </cfRule>
  </conditionalFormatting>
  <conditionalFormatting sqref="I80:I91">
    <cfRule type="containsText" dxfId="602" priority="254" operator="containsText" text="Example:">
      <formula>NOT(ISERROR(SEARCH("Example:",I80)))</formula>
    </cfRule>
  </conditionalFormatting>
  <conditionalFormatting sqref="I80:I91">
    <cfRule type="containsText" dxfId="601" priority="253" operator="containsText" text="&quot;Example&quot;">
      <formula>NOT(ISERROR(SEARCH("""Example""",I80)))</formula>
    </cfRule>
  </conditionalFormatting>
  <conditionalFormatting sqref="I80:I91">
    <cfRule type="containsText" dxfId="600" priority="252" operator="containsText" text="&quot;Example&quot;">
      <formula>NOT(ISERROR(SEARCH("""Example""",I80)))</formula>
    </cfRule>
  </conditionalFormatting>
  <conditionalFormatting sqref="I80:I91">
    <cfRule type="containsText" dxfId="599" priority="251" operator="containsText" text="&quot;Example&quot;">
      <formula>NOT(ISERROR(SEARCH("""Example""",I80)))</formula>
    </cfRule>
  </conditionalFormatting>
  <conditionalFormatting sqref="I80:I91">
    <cfRule type="containsText" dxfId="598" priority="250" operator="containsText" text="&quot;Example&quot;">
      <formula>NOT(ISERROR(SEARCH("""Example""",I80)))</formula>
    </cfRule>
  </conditionalFormatting>
  <conditionalFormatting sqref="I80:I91">
    <cfRule type="containsText" dxfId="597" priority="249" operator="containsText" text="&quot;Example&quot;">
      <formula>NOT(ISERROR(SEARCH("""Example""",I80)))</formula>
    </cfRule>
  </conditionalFormatting>
  <conditionalFormatting sqref="I80:I91">
    <cfRule type="containsText" dxfId="596" priority="248" operator="containsText" text="&quot;Example&quot;">
      <formula>NOT(ISERROR(SEARCH("""Example""",I80)))</formula>
    </cfRule>
  </conditionalFormatting>
  <conditionalFormatting sqref="G80:G91">
    <cfRule type="containsText" dxfId="595" priority="247" operator="containsText" text="Example:">
      <formula>NOT(ISERROR(SEARCH("Example:",G80)))</formula>
    </cfRule>
  </conditionalFormatting>
  <conditionalFormatting sqref="G80:G91">
    <cfRule type="containsText" dxfId="594" priority="246" operator="containsText" text="&quot;Example&quot;">
      <formula>NOT(ISERROR(SEARCH("""Example""",G80)))</formula>
    </cfRule>
  </conditionalFormatting>
  <conditionalFormatting sqref="G80:G91">
    <cfRule type="containsText" dxfId="593" priority="245" operator="containsText" text="&quot;Example&quot;">
      <formula>NOT(ISERROR(SEARCH("""Example""",G80)))</formula>
    </cfRule>
  </conditionalFormatting>
  <conditionalFormatting sqref="G80:G91">
    <cfRule type="containsText" dxfId="592" priority="244" operator="containsText" text="&quot;Example&quot;">
      <formula>NOT(ISERROR(SEARCH("""Example""",G80)))</formula>
    </cfRule>
  </conditionalFormatting>
  <conditionalFormatting sqref="G80:G91">
    <cfRule type="containsText" dxfId="591" priority="243" operator="containsText" text="&quot;Example&quot;">
      <formula>NOT(ISERROR(SEARCH("""Example""",G80)))</formula>
    </cfRule>
  </conditionalFormatting>
  <conditionalFormatting sqref="G80:G91">
    <cfRule type="containsText" dxfId="590" priority="242" operator="containsText" text="&quot;Example&quot;">
      <formula>NOT(ISERROR(SEARCH("""Example""",G80)))</formula>
    </cfRule>
  </conditionalFormatting>
  <conditionalFormatting sqref="G80:G91">
    <cfRule type="containsText" dxfId="589" priority="241" operator="containsText" text="&quot;Example&quot;">
      <formula>NOT(ISERROR(SEARCH("""Example""",G80)))</formula>
    </cfRule>
  </conditionalFormatting>
  <conditionalFormatting sqref="E80:E91">
    <cfRule type="containsText" dxfId="588" priority="240" operator="containsText" text="Example:">
      <formula>NOT(ISERROR(SEARCH("Example:",E80)))</formula>
    </cfRule>
  </conditionalFormatting>
  <conditionalFormatting sqref="E80:E91">
    <cfRule type="containsText" dxfId="587" priority="239" operator="containsText" text="&quot;Example&quot;">
      <formula>NOT(ISERROR(SEARCH("""Example""",E80)))</formula>
    </cfRule>
  </conditionalFormatting>
  <conditionalFormatting sqref="E80:E91">
    <cfRule type="containsText" dxfId="586" priority="238" operator="containsText" text="&quot;Example&quot;">
      <formula>NOT(ISERROR(SEARCH("""Example""",E80)))</formula>
    </cfRule>
  </conditionalFormatting>
  <conditionalFormatting sqref="E80:E91">
    <cfRule type="containsText" dxfId="585" priority="237" operator="containsText" text="&quot;Example&quot;">
      <formula>NOT(ISERROR(SEARCH("""Example""",E80)))</formula>
    </cfRule>
  </conditionalFormatting>
  <conditionalFormatting sqref="E80:E91">
    <cfRule type="containsText" dxfId="584" priority="236" operator="containsText" text="&quot;Example&quot;">
      <formula>NOT(ISERROR(SEARCH("""Example""",E80)))</formula>
    </cfRule>
  </conditionalFormatting>
  <conditionalFormatting sqref="E80:E91">
    <cfRule type="containsText" dxfId="583" priority="235" operator="containsText" text="&quot;Example&quot;">
      <formula>NOT(ISERROR(SEARCH("""Example""",E80)))</formula>
    </cfRule>
  </conditionalFormatting>
  <conditionalFormatting sqref="E80:E91">
    <cfRule type="containsText" dxfId="582" priority="234" operator="containsText" text="&quot;Example&quot;">
      <formula>NOT(ISERROR(SEARCH("""Example""",E80)))</formula>
    </cfRule>
  </conditionalFormatting>
  <conditionalFormatting sqref="C80:C91">
    <cfRule type="containsText" dxfId="581" priority="233" operator="containsText" text="Example:">
      <formula>NOT(ISERROR(SEARCH("Example:",C80)))</formula>
    </cfRule>
  </conditionalFormatting>
  <conditionalFormatting sqref="C80:C91">
    <cfRule type="containsText" dxfId="580" priority="232" operator="containsText" text="&quot;Example&quot;">
      <formula>NOT(ISERROR(SEARCH("""Example""",C80)))</formula>
    </cfRule>
  </conditionalFormatting>
  <conditionalFormatting sqref="C80:C91">
    <cfRule type="containsText" dxfId="579" priority="231" operator="containsText" text="&quot;Example&quot;">
      <formula>NOT(ISERROR(SEARCH("""Example""",C80)))</formula>
    </cfRule>
  </conditionalFormatting>
  <conditionalFormatting sqref="C80:C91">
    <cfRule type="containsText" dxfId="578" priority="230" operator="containsText" text="&quot;Example&quot;">
      <formula>NOT(ISERROR(SEARCH("""Example""",C80)))</formula>
    </cfRule>
  </conditionalFormatting>
  <conditionalFormatting sqref="C80:C91">
    <cfRule type="containsText" dxfId="577" priority="229" operator="containsText" text="&quot;Example&quot;">
      <formula>NOT(ISERROR(SEARCH("""Example""",C80)))</formula>
    </cfRule>
  </conditionalFormatting>
  <conditionalFormatting sqref="C80:C91">
    <cfRule type="containsText" dxfId="576" priority="228" operator="containsText" text="&quot;Example&quot;">
      <formula>NOT(ISERROR(SEARCH("""Example""",C80)))</formula>
    </cfRule>
  </conditionalFormatting>
  <conditionalFormatting sqref="C80:C91">
    <cfRule type="containsText" dxfId="575" priority="227" operator="containsText" text="&quot;Example&quot;">
      <formula>NOT(ISERROR(SEARCH("""Example""",C80)))</formula>
    </cfRule>
  </conditionalFormatting>
  <conditionalFormatting sqref="G98:G99">
    <cfRule type="containsText" dxfId="574" priority="226" operator="containsText" text="&quot;Example&quot;">
      <formula>NOT(ISERROR(SEARCH("""Example""",G98)))</formula>
    </cfRule>
  </conditionalFormatting>
  <conditionalFormatting sqref="G98:G99">
    <cfRule type="containsText" dxfId="573" priority="225" operator="containsText" text="&quot;Example&quot;">
      <formula>NOT(ISERROR(SEARCH("""Example""",G98)))</formula>
    </cfRule>
  </conditionalFormatting>
  <conditionalFormatting sqref="G98:G99">
    <cfRule type="containsText" dxfId="572" priority="224" operator="containsText" text="&quot;Example&quot;">
      <formula>NOT(ISERROR(SEARCH("""Example""",G98)))</formula>
    </cfRule>
  </conditionalFormatting>
  <conditionalFormatting sqref="E98:E99">
    <cfRule type="containsText" dxfId="571" priority="223" operator="containsText" text="&quot;Example&quot;">
      <formula>NOT(ISERROR(SEARCH("""Example""",E98)))</formula>
    </cfRule>
  </conditionalFormatting>
  <conditionalFormatting sqref="E98:E99">
    <cfRule type="containsText" dxfId="570" priority="222" operator="containsText" text="&quot;Example&quot;">
      <formula>NOT(ISERROR(SEARCH("""Example""",E98)))</formula>
    </cfRule>
  </conditionalFormatting>
  <conditionalFormatting sqref="E98:E99">
    <cfRule type="containsText" dxfId="569" priority="221" operator="containsText" text="&quot;Example&quot;">
      <formula>NOT(ISERROR(SEARCH("""Example""",E98)))</formula>
    </cfRule>
  </conditionalFormatting>
  <conditionalFormatting sqref="C98:C99">
    <cfRule type="containsText" dxfId="568" priority="220" operator="containsText" text="&quot;Example&quot;">
      <formula>NOT(ISERROR(SEARCH("""Example""",C98)))</formula>
    </cfRule>
  </conditionalFormatting>
  <conditionalFormatting sqref="C98:C99">
    <cfRule type="containsText" dxfId="567" priority="219" operator="containsText" text="&quot;Example&quot;">
      <formula>NOT(ISERROR(SEARCH("""Example""",C98)))</formula>
    </cfRule>
  </conditionalFormatting>
  <conditionalFormatting sqref="C98:C99">
    <cfRule type="containsText" dxfId="566" priority="218" operator="containsText" text="&quot;Example&quot;">
      <formula>NOT(ISERROR(SEARCH("""Example""",C98)))</formula>
    </cfRule>
  </conditionalFormatting>
  <conditionalFormatting sqref="G102:G103">
    <cfRule type="containsText" dxfId="565" priority="217" operator="containsText" text="Example:">
      <formula>NOT(ISERROR(SEARCH("Example:",G102)))</formula>
    </cfRule>
  </conditionalFormatting>
  <conditionalFormatting sqref="E102:E103">
    <cfRule type="containsText" dxfId="564" priority="216" operator="containsText" text="Example:">
      <formula>NOT(ISERROR(SEARCH("Example:",E102)))</formula>
    </cfRule>
  </conditionalFormatting>
  <conditionalFormatting sqref="C102:C103">
    <cfRule type="containsText" dxfId="563" priority="215" operator="containsText" text="Example:">
      <formula>NOT(ISERROR(SEARCH("Example:",C102)))</formula>
    </cfRule>
  </conditionalFormatting>
  <conditionalFormatting sqref="I106:I117">
    <cfRule type="containsText" dxfId="562" priority="214" operator="containsText" text="Example:">
      <formula>NOT(ISERROR(SEARCH("Example:",I106)))</formula>
    </cfRule>
  </conditionalFormatting>
  <conditionalFormatting sqref="I106:I117">
    <cfRule type="containsText" dxfId="561" priority="213" operator="containsText" text="&quot;Example&quot;">
      <formula>NOT(ISERROR(SEARCH("""Example""",I106)))</formula>
    </cfRule>
  </conditionalFormatting>
  <conditionalFormatting sqref="I106:I117">
    <cfRule type="containsText" dxfId="560" priority="212" operator="containsText" text="&quot;Example&quot;">
      <formula>NOT(ISERROR(SEARCH("""Example""",I106)))</formula>
    </cfRule>
  </conditionalFormatting>
  <conditionalFormatting sqref="I106:I117">
    <cfRule type="containsText" dxfId="559" priority="211" operator="containsText" text="&quot;Example&quot;">
      <formula>NOT(ISERROR(SEARCH("""Example""",I106)))</formula>
    </cfRule>
  </conditionalFormatting>
  <conditionalFormatting sqref="I106:I117">
    <cfRule type="containsText" dxfId="558" priority="210" operator="containsText" text="&quot;Example&quot;">
      <formula>NOT(ISERROR(SEARCH("""Example""",I106)))</formula>
    </cfRule>
  </conditionalFormatting>
  <conditionalFormatting sqref="I106:I117">
    <cfRule type="containsText" dxfId="557" priority="209" operator="containsText" text="&quot;Example&quot;">
      <formula>NOT(ISERROR(SEARCH("""Example""",I106)))</formula>
    </cfRule>
  </conditionalFormatting>
  <conditionalFormatting sqref="I106:I117">
    <cfRule type="containsText" dxfId="556" priority="208" operator="containsText" text="&quot;Example&quot;">
      <formula>NOT(ISERROR(SEARCH("""Example""",I106)))</formula>
    </cfRule>
  </conditionalFormatting>
  <conditionalFormatting sqref="G106:G117">
    <cfRule type="containsText" dxfId="555" priority="207" operator="containsText" text="Example:">
      <formula>NOT(ISERROR(SEARCH("Example:",G106)))</formula>
    </cfRule>
  </conditionalFormatting>
  <conditionalFormatting sqref="G106:G117">
    <cfRule type="containsText" dxfId="554" priority="206" operator="containsText" text="&quot;Example&quot;">
      <formula>NOT(ISERROR(SEARCH("""Example""",G106)))</formula>
    </cfRule>
  </conditionalFormatting>
  <conditionalFormatting sqref="G106:G117">
    <cfRule type="containsText" dxfId="553" priority="205" operator="containsText" text="&quot;Example&quot;">
      <formula>NOT(ISERROR(SEARCH("""Example""",G106)))</formula>
    </cfRule>
  </conditionalFormatting>
  <conditionalFormatting sqref="G106:G117">
    <cfRule type="containsText" dxfId="552" priority="204" operator="containsText" text="&quot;Example&quot;">
      <formula>NOT(ISERROR(SEARCH("""Example""",G106)))</formula>
    </cfRule>
  </conditionalFormatting>
  <conditionalFormatting sqref="G106:G117">
    <cfRule type="containsText" dxfId="551" priority="203" operator="containsText" text="&quot;Example&quot;">
      <formula>NOT(ISERROR(SEARCH("""Example""",G106)))</formula>
    </cfRule>
  </conditionalFormatting>
  <conditionalFormatting sqref="G106:G117">
    <cfRule type="containsText" dxfId="550" priority="202" operator="containsText" text="&quot;Example&quot;">
      <formula>NOT(ISERROR(SEARCH("""Example""",G106)))</formula>
    </cfRule>
  </conditionalFormatting>
  <conditionalFormatting sqref="G106:G117">
    <cfRule type="containsText" dxfId="549" priority="201" operator="containsText" text="&quot;Example&quot;">
      <formula>NOT(ISERROR(SEARCH("""Example""",G106)))</formula>
    </cfRule>
  </conditionalFormatting>
  <conditionalFormatting sqref="E106:E117">
    <cfRule type="containsText" dxfId="548" priority="200" operator="containsText" text="Example:">
      <formula>NOT(ISERROR(SEARCH("Example:",E106)))</formula>
    </cfRule>
  </conditionalFormatting>
  <conditionalFormatting sqref="E106:E117">
    <cfRule type="containsText" dxfId="547" priority="199" operator="containsText" text="&quot;Example&quot;">
      <formula>NOT(ISERROR(SEARCH("""Example""",E106)))</formula>
    </cfRule>
  </conditionalFormatting>
  <conditionalFormatting sqref="E106:E117">
    <cfRule type="containsText" dxfId="546" priority="198" operator="containsText" text="&quot;Example&quot;">
      <formula>NOT(ISERROR(SEARCH("""Example""",E106)))</formula>
    </cfRule>
  </conditionalFormatting>
  <conditionalFormatting sqref="E106:E117">
    <cfRule type="containsText" dxfId="545" priority="197" operator="containsText" text="&quot;Example&quot;">
      <formula>NOT(ISERROR(SEARCH("""Example""",E106)))</formula>
    </cfRule>
  </conditionalFormatting>
  <conditionalFormatting sqref="E106:E117">
    <cfRule type="containsText" dxfId="544" priority="196" operator="containsText" text="&quot;Example&quot;">
      <formula>NOT(ISERROR(SEARCH("""Example""",E106)))</formula>
    </cfRule>
  </conditionalFormatting>
  <conditionalFormatting sqref="E106:E117">
    <cfRule type="containsText" dxfId="543" priority="195" operator="containsText" text="&quot;Example&quot;">
      <formula>NOT(ISERROR(SEARCH("""Example""",E106)))</formula>
    </cfRule>
  </conditionalFormatting>
  <conditionalFormatting sqref="E106:E117">
    <cfRule type="containsText" dxfId="542" priority="194" operator="containsText" text="&quot;Example&quot;">
      <formula>NOT(ISERROR(SEARCH("""Example""",E106)))</formula>
    </cfRule>
  </conditionalFormatting>
  <conditionalFormatting sqref="C106:C117">
    <cfRule type="containsText" dxfId="541" priority="193" operator="containsText" text="Example:">
      <formula>NOT(ISERROR(SEARCH("Example:",C106)))</formula>
    </cfRule>
  </conditionalFormatting>
  <conditionalFormatting sqref="C106:C117">
    <cfRule type="containsText" dxfId="540" priority="192" operator="containsText" text="&quot;Example&quot;">
      <formula>NOT(ISERROR(SEARCH("""Example""",C106)))</formula>
    </cfRule>
  </conditionalFormatting>
  <conditionalFormatting sqref="C106:C117">
    <cfRule type="containsText" dxfId="539" priority="191" operator="containsText" text="&quot;Example&quot;">
      <formula>NOT(ISERROR(SEARCH("""Example""",C106)))</formula>
    </cfRule>
  </conditionalFormatting>
  <conditionalFormatting sqref="C106:C117">
    <cfRule type="containsText" dxfId="538" priority="190" operator="containsText" text="&quot;Example&quot;">
      <formula>NOT(ISERROR(SEARCH("""Example""",C106)))</formula>
    </cfRule>
  </conditionalFormatting>
  <conditionalFormatting sqref="C106:C117">
    <cfRule type="containsText" dxfId="537" priority="189" operator="containsText" text="&quot;Example&quot;">
      <formula>NOT(ISERROR(SEARCH("""Example""",C106)))</formula>
    </cfRule>
  </conditionalFormatting>
  <conditionalFormatting sqref="C106:C117">
    <cfRule type="containsText" dxfId="536" priority="188" operator="containsText" text="&quot;Example&quot;">
      <formula>NOT(ISERROR(SEARCH("""Example""",C106)))</formula>
    </cfRule>
  </conditionalFormatting>
  <conditionalFormatting sqref="C106:C117">
    <cfRule type="containsText" dxfId="535" priority="187" operator="containsText" text="&quot;Example&quot;">
      <formula>NOT(ISERROR(SEARCH("""Example""",C106)))</formula>
    </cfRule>
  </conditionalFormatting>
  <conditionalFormatting sqref="F49:F60">
    <cfRule type="containsText" dxfId="534" priority="186" operator="containsText" text="&quot;Example&quot;">
      <formula>NOT(ISERROR(SEARCH("""Example""",F49)))</formula>
    </cfRule>
  </conditionalFormatting>
  <conditionalFormatting sqref="E20">
    <cfRule type="containsText" dxfId="533" priority="185" operator="containsText" text="Example:">
      <formula>NOT(ISERROR(SEARCH("Example:",E20)))</formula>
    </cfRule>
  </conditionalFormatting>
  <conditionalFormatting sqref="E21">
    <cfRule type="containsText" dxfId="532" priority="184" operator="containsText" text="Example:">
      <formula>NOT(ISERROR(SEARCH("Example:",E21)))</formula>
    </cfRule>
  </conditionalFormatting>
  <conditionalFormatting sqref="H80:H91">
    <cfRule type="containsText" dxfId="531" priority="183" operator="containsText" text="Example:">
      <formula>NOT(ISERROR(SEARCH("Example:",H80)))</formula>
    </cfRule>
  </conditionalFormatting>
  <conditionalFormatting sqref="D80:D91">
    <cfRule type="containsText" dxfId="530" priority="182" operator="containsText" text="Example:">
      <formula>NOT(ISERROR(SEARCH("Example:",D80)))</formula>
    </cfRule>
  </conditionalFormatting>
  <conditionalFormatting sqref="F106">
    <cfRule type="containsText" dxfId="529" priority="181" operator="containsText" text="Example:">
      <formula>NOT(ISERROR(SEARCH("Example:",F106)))</formula>
    </cfRule>
  </conditionalFormatting>
  <conditionalFormatting sqref="F106">
    <cfRule type="containsText" dxfId="528" priority="180" operator="containsText" text="&quot;Example&quot;">
      <formula>NOT(ISERROR(SEARCH("""Example""",F106)))</formula>
    </cfRule>
  </conditionalFormatting>
  <conditionalFormatting sqref="F115">
    <cfRule type="containsText" dxfId="527" priority="179" operator="containsText" text="Example:">
      <formula>NOT(ISERROR(SEARCH("Example:",F115)))</formula>
    </cfRule>
  </conditionalFormatting>
  <conditionalFormatting sqref="F115">
    <cfRule type="containsText" dxfId="526" priority="178" operator="containsText" text="&quot;Example&quot;">
      <formula>NOT(ISERROR(SEARCH("""Example""",F115)))</formula>
    </cfRule>
  </conditionalFormatting>
  <conditionalFormatting sqref="F114">
    <cfRule type="containsText" dxfId="525" priority="177" operator="containsText" text="Example:">
      <formula>NOT(ISERROR(SEARCH("Example:",F114)))</formula>
    </cfRule>
  </conditionalFormatting>
  <conditionalFormatting sqref="F114">
    <cfRule type="containsText" dxfId="524" priority="176" operator="containsText" text="&quot;Example&quot;">
      <formula>NOT(ISERROR(SEARCH("""Example""",F114)))</formula>
    </cfRule>
  </conditionalFormatting>
  <conditionalFormatting sqref="F116">
    <cfRule type="containsText" dxfId="523" priority="175" operator="containsText" text="Example:">
      <formula>NOT(ISERROR(SEARCH("Example:",F116)))</formula>
    </cfRule>
  </conditionalFormatting>
  <conditionalFormatting sqref="F116">
    <cfRule type="containsText" dxfId="522" priority="174" operator="containsText" text="&quot;Example&quot;">
      <formula>NOT(ISERROR(SEARCH("""Example""",F116)))</formula>
    </cfRule>
  </conditionalFormatting>
  <conditionalFormatting sqref="F111">
    <cfRule type="containsText" dxfId="521" priority="173" operator="containsText" text="Example:">
      <formula>NOT(ISERROR(SEARCH("Example:",F111)))</formula>
    </cfRule>
  </conditionalFormatting>
  <conditionalFormatting sqref="F111">
    <cfRule type="containsText" dxfId="520" priority="172" operator="containsText" text="&quot;Example&quot;">
      <formula>NOT(ISERROR(SEARCH("""Example""",F111)))</formula>
    </cfRule>
  </conditionalFormatting>
  <conditionalFormatting sqref="F110">
    <cfRule type="containsText" dxfId="519" priority="171" operator="containsText" text="Example:">
      <formula>NOT(ISERROR(SEARCH("Example:",F110)))</formula>
    </cfRule>
  </conditionalFormatting>
  <conditionalFormatting sqref="F110">
    <cfRule type="containsText" dxfId="518" priority="170" operator="containsText" text="&quot;Example&quot;">
      <formula>NOT(ISERROR(SEARCH("""Example""",F110)))</formula>
    </cfRule>
  </conditionalFormatting>
  <conditionalFormatting sqref="F112">
    <cfRule type="containsText" dxfId="517" priority="169" operator="containsText" text="Example:">
      <formula>NOT(ISERROR(SEARCH("Example:",F112)))</formula>
    </cfRule>
  </conditionalFormatting>
  <conditionalFormatting sqref="F112">
    <cfRule type="containsText" dxfId="516" priority="168" operator="containsText" text="&quot;Example&quot;">
      <formula>NOT(ISERROR(SEARCH("""Example""",F112)))</formula>
    </cfRule>
  </conditionalFormatting>
  <conditionalFormatting sqref="F107">
    <cfRule type="containsText" dxfId="515" priority="167" operator="containsText" text="Example:">
      <formula>NOT(ISERROR(SEARCH("Example:",F107)))</formula>
    </cfRule>
  </conditionalFormatting>
  <conditionalFormatting sqref="F107">
    <cfRule type="containsText" dxfId="514" priority="166" operator="containsText" text="&quot;Example&quot;">
      <formula>NOT(ISERROR(SEARCH("""Example""",F107)))</formula>
    </cfRule>
  </conditionalFormatting>
  <conditionalFormatting sqref="F113">
    <cfRule type="containsText" dxfId="513" priority="165" operator="containsText" text="Example:">
      <formula>NOT(ISERROR(SEARCH("Example:",F113)))</formula>
    </cfRule>
  </conditionalFormatting>
  <conditionalFormatting sqref="F113">
    <cfRule type="containsText" dxfId="512" priority="164" operator="containsText" text="&quot;Example&quot;">
      <formula>NOT(ISERROR(SEARCH("""Example""",F113)))</formula>
    </cfRule>
  </conditionalFormatting>
  <conditionalFormatting sqref="F109">
    <cfRule type="containsText" dxfId="511" priority="163" operator="containsText" text="Example:">
      <formula>NOT(ISERROR(SEARCH("Example:",F109)))</formula>
    </cfRule>
  </conditionalFormatting>
  <conditionalFormatting sqref="F109">
    <cfRule type="containsText" dxfId="510" priority="162" operator="containsText" text="&quot;Example&quot;">
      <formula>NOT(ISERROR(SEARCH("""Example""",F109)))</formula>
    </cfRule>
  </conditionalFormatting>
  <conditionalFormatting sqref="F117">
    <cfRule type="containsText" dxfId="509" priority="161" operator="containsText" text="Example:">
      <formula>NOT(ISERROR(SEARCH("Example:",F117)))</formula>
    </cfRule>
  </conditionalFormatting>
  <conditionalFormatting sqref="F117">
    <cfRule type="containsText" dxfId="508" priority="160" operator="containsText" text="&quot;Example&quot;">
      <formula>NOT(ISERROR(SEARCH("""Example""",F117)))</formula>
    </cfRule>
  </conditionalFormatting>
  <conditionalFormatting sqref="E137:F137">
    <cfRule type="containsText" dxfId="507" priority="159" operator="containsText" text="Example:">
      <formula>NOT(ISERROR(SEARCH("Example:",E137)))</formula>
    </cfRule>
  </conditionalFormatting>
  <conditionalFormatting sqref="E136:F136">
    <cfRule type="containsText" dxfId="506" priority="158" operator="containsText" text="Example:">
      <formula>NOT(ISERROR(SEARCH("Example:",E136)))</formula>
    </cfRule>
  </conditionalFormatting>
  <conditionalFormatting sqref="G94">
    <cfRule type="containsText" dxfId="505" priority="157" operator="containsText" text="Example:">
      <formula>NOT(ISERROR(SEARCH("Example:",G94)))</formula>
    </cfRule>
  </conditionalFormatting>
  <conditionalFormatting sqref="H94">
    <cfRule type="containsText" dxfId="504" priority="156" operator="containsText" text="Example:">
      <formula>NOT(ISERROR(SEARCH("Example:",H94)))</formula>
    </cfRule>
  </conditionalFormatting>
  <conditionalFormatting sqref="H98:H99">
    <cfRule type="containsText" dxfId="503" priority="155" operator="containsText" text="&quot;Example&quot;">
      <formula>NOT(ISERROR(SEARCH("""Example""",H98)))</formula>
    </cfRule>
  </conditionalFormatting>
  <conditionalFormatting sqref="H102:H103">
    <cfRule type="containsText" dxfId="502" priority="154" operator="containsText" text="Example:">
      <formula>NOT(ISERROR(SEARCH("Example:",H102)))</formula>
    </cfRule>
  </conditionalFormatting>
  <conditionalFormatting sqref="H108">
    <cfRule type="containsText" dxfId="501" priority="153" operator="containsText" text="Example:">
      <formula>NOT(ISERROR(SEARCH("Example:",H108)))</formula>
    </cfRule>
  </conditionalFormatting>
  <conditionalFormatting sqref="H108">
    <cfRule type="containsText" dxfId="500" priority="152" operator="containsText" text="&quot;Example&quot;">
      <formula>NOT(ISERROR(SEARCH("""Example""",H108)))</formula>
    </cfRule>
  </conditionalFormatting>
  <conditionalFormatting sqref="H106">
    <cfRule type="containsText" dxfId="499" priority="151" operator="containsText" text="Example:">
      <formula>NOT(ISERROR(SEARCH("Example:",H106)))</formula>
    </cfRule>
  </conditionalFormatting>
  <conditionalFormatting sqref="H106">
    <cfRule type="containsText" dxfId="498" priority="150" operator="containsText" text="&quot;Example&quot;">
      <formula>NOT(ISERROR(SEARCH("""Example""",H106)))</formula>
    </cfRule>
  </conditionalFormatting>
  <conditionalFormatting sqref="H115">
    <cfRule type="containsText" dxfId="497" priority="149" operator="containsText" text="Example:">
      <formula>NOT(ISERROR(SEARCH("Example:",H115)))</formula>
    </cfRule>
  </conditionalFormatting>
  <conditionalFormatting sqref="H115">
    <cfRule type="containsText" dxfId="496" priority="148" operator="containsText" text="&quot;Example&quot;">
      <formula>NOT(ISERROR(SEARCH("""Example""",H115)))</formula>
    </cfRule>
  </conditionalFormatting>
  <conditionalFormatting sqref="H114">
    <cfRule type="containsText" dxfId="495" priority="147" operator="containsText" text="Example:">
      <formula>NOT(ISERROR(SEARCH("Example:",H114)))</formula>
    </cfRule>
  </conditionalFormatting>
  <conditionalFormatting sqref="H114">
    <cfRule type="containsText" dxfId="494" priority="146" operator="containsText" text="&quot;Example&quot;">
      <formula>NOT(ISERROR(SEARCH("""Example""",H114)))</formula>
    </cfRule>
  </conditionalFormatting>
  <conditionalFormatting sqref="H116">
    <cfRule type="containsText" dxfId="493" priority="145" operator="containsText" text="Example:">
      <formula>NOT(ISERROR(SEARCH("Example:",H116)))</formula>
    </cfRule>
  </conditionalFormatting>
  <conditionalFormatting sqref="H116">
    <cfRule type="containsText" dxfId="492" priority="144" operator="containsText" text="&quot;Example&quot;">
      <formula>NOT(ISERROR(SEARCH("""Example""",H116)))</formula>
    </cfRule>
  </conditionalFormatting>
  <conditionalFormatting sqref="H111">
    <cfRule type="containsText" dxfId="491" priority="143" operator="containsText" text="Example:">
      <formula>NOT(ISERROR(SEARCH("Example:",H111)))</formula>
    </cfRule>
  </conditionalFormatting>
  <conditionalFormatting sqref="H111">
    <cfRule type="containsText" dxfId="490" priority="142" operator="containsText" text="&quot;Example&quot;">
      <formula>NOT(ISERROR(SEARCH("""Example""",H111)))</formula>
    </cfRule>
  </conditionalFormatting>
  <conditionalFormatting sqref="H110">
    <cfRule type="containsText" dxfId="489" priority="141" operator="containsText" text="Example:">
      <formula>NOT(ISERROR(SEARCH("Example:",H110)))</formula>
    </cfRule>
  </conditionalFormatting>
  <conditionalFormatting sqref="H110">
    <cfRule type="containsText" dxfId="488" priority="140" operator="containsText" text="&quot;Example&quot;">
      <formula>NOT(ISERROR(SEARCH("""Example""",H110)))</formula>
    </cfRule>
  </conditionalFormatting>
  <conditionalFormatting sqref="H112">
    <cfRule type="containsText" dxfId="487" priority="139" operator="containsText" text="Example:">
      <formula>NOT(ISERROR(SEARCH("Example:",H112)))</formula>
    </cfRule>
  </conditionalFormatting>
  <conditionalFormatting sqref="H112">
    <cfRule type="containsText" dxfId="486" priority="138" operator="containsText" text="&quot;Example&quot;">
      <formula>NOT(ISERROR(SEARCH("""Example""",H112)))</formula>
    </cfRule>
  </conditionalFormatting>
  <conditionalFormatting sqref="H107">
    <cfRule type="containsText" dxfId="485" priority="137" operator="containsText" text="Example:">
      <formula>NOT(ISERROR(SEARCH("Example:",H107)))</formula>
    </cfRule>
  </conditionalFormatting>
  <conditionalFormatting sqref="H107">
    <cfRule type="containsText" dxfId="484" priority="136" operator="containsText" text="&quot;Example&quot;">
      <formula>NOT(ISERROR(SEARCH("""Example""",H107)))</formula>
    </cfRule>
  </conditionalFormatting>
  <conditionalFormatting sqref="H113">
    <cfRule type="containsText" dxfId="483" priority="135" operator="containsText" text="Example:">
      <formula>NOT(ISERROR(SEARCH("Example:",H113)))</formula>
    </cfRule>
  </conditionalFormatting>
  <conditionalFormatting sqref="H113">
    <cfRule type="containsText" dxfId="482" priority="134" operator="containsText" text="&quot;Example&quot;">
      <formula>NOT(ISERROR(SEARCH("""Example""",H113)))</formula>
    </cfRule>
  </conditionalFormatting>
  <conditionalFormatting sqref="H109">
    <cfRule type="containsText" dxfId="481" priority="133" operator="containsText" text="Example:">
      <formula>NOT(ISERROR(SEARCH("Example:",H109)))</formula>
    </cfRule>
  </conditionalFormatting>
  <conditionalFormatting sqref="H109">
    <cfRule type="containsText" dxfId="480" priority="132" operator="containsText" text="&quot;Example&quot;">
      <formula>NOT(ISERROR(SEARCH("""Example""",H109)))</formula>
    </cfRule>
  </conditionalFormatting>
  <conditionalFormatting sqref="H117">
    <cfRule type="containsText" dxfId="479" priority="131" operator="containsText" text="Example:">
      <formula>NOT(ISERROR(SEARCH("Example:",H117)))</formula>
    </cfRule>
  </conditionalFormatting>
  <conditionalFormatting sqref="H117">
    <cfRule type="containsText" dxfId="478" priority="130" operator="containsText" text="&quot;Example&quot;">
      <formula>NOT(ISERROR(SEARCH("""Example""",H117)))</formula>
    </cfRule>
  </conditionalFormatting>
  <conditionalFormatting sqref="G136:H136">
    <cfRule type="containsText" dxfId="477" priority="129" operator="containsText" text="Example:">
      <formula>NOT(ISERROR(SEARCH("Example:",G136)))</formula>
    </cfRule>
  </conditionalFormatting>
  <conditionalFormatting sqref="G137:H137">
    <cfRule type="containsText" dxfId="476" priority="128" operator="containsText" text="Example:">
      <formula>NOT(ISERROR(SEARCH("Example:",G137)))</formula>
    </cfRule>
  </conditionalFormatting>
  <conditionalFormatting sqref="G143:H143">
    <cfRule type="containsText" dxfId="475" priority="127" operator="containsText" text="Example:">
      <formula>NOT(ISERROR(SEARCH("Example:",G143)))</formula>
    </cfRule>
  </conditionalFormatting>
  <conditionalFormatting sqref="D98:D99">
    <cfRule type="containsText" dxfId="474" priority="126" operator="containsText" text="&quot;Example&quot;">
      <formula>NOT(ISERROR(SEARCH("""Example""",D98)))</formula>
    </cfRule>
  </conditionalFormatting>
  <conditionalFormatting sqref="D98:D99">
    <cfRule type="containsText" dxfId="473" priority="125" operator="containsText" text="&quot;Example&quot;">
      <formula>NOT(ISERROR(SEARCH("""Example""",D98)))</formula>
    </cfRule>
  </conditionalFormatting>
  <conditionalFormatting sqref="D98:D99">
    <cfRule type="containsText" dxfId="472" priority="124" operator="containsText" text="&quot;Example&quot;">
      <formula>NOT(ISERROR(SEARCH("""Example""",D98)))</formula>
    </cfRule>
  </conditionalFormatting>
  <conditionalFormatting sqref="D102:D103">
    <cfRule type="containsText" dxfId="471" priority="123" operator="containsText" text="Example:">
      <formula>NOT(ISERROR(SEARCH("Example:",D102)))</formula>
    </cfRule>
  </conditionalFormatting>
  <conditionalFormatting sqref="D108">
    <cfRule type="containsText" dxfId="470" priority="122" operator="containsText" text="Example:">
      <formula>NOT(ISERROR(SEARCH("Example:",D108)))</formula>
    </cfRule>
  </conditionalFormatting>
  <conditionalFormatting sqref="D108">
    <cfRule type="containsText" dxfId="469" priority="121" operator="containsText" text="&quot;Example&quot;">
      <formula>NOT(ISERROR(SEARCH("""Example""",D108)))</formula>
    </cfRule>
  </conditionalFormatting>
  <conditionalFormatting sqref="D106">
    <cfRule type="containsText" dxfId="468" priority="120" operator="containsText" text="Example:">
      <formula>NOT(ISERROR(SEARCH("Example:",D106)))</formula>
    </cfRule>
  </conditionalFormatting>
  <conditionalFormatting sqref="D106">
    <cfRule type="containsText" dxfId="467" priority="119" operator="containsText" text="&quot;Example&quot;">
      <formula>NOT(ISERROR(SEARCH("""Example""",D106)))</formula>
    </cfRule>
  </conditionalFormatting>
  <conditionalFormatting sqref="D115">
    <cfRule type="containsText" dxfId="466" priority="118" operator="containsText" text="Example:">
      <formula>NOT(ISERROR(SEARCH("Example:",D115)))</formula>
    </cfRule>
  </conditionalFormatting>
  <conditionalFormatting sqref="D115">
    <cfRule type="containsText" dxfId="465" priority="117" operator="containsText" text="&quot;Example&quot;">
      <formula>NOT(ISERROR(SEARCH("""Example""",D115)))</formula>
    </cfRule>
  </conditionalFormatting>
  <conditionalFormatting sqref="D114">
    <cfRule type="containsText" dxfId="464" priority="116" operator="containsText" text="Example:">
      <formula>NOT(ISERROR(SEARCH("Example:",D114)))</formula>
    </cfRule>
  </conditionalFormatting>
  <conditionalFormatting sqref="D114">
    <cfRule type="containsText" dxfId="463" priority="115" operator="containsText" text="&quot;Example&quot;">
      <formula>NOT(ISERROR(SEARCH("""Example""",D114)))</formula>
    </cfRule>
  </conditionalFormatting>
  <conditionalFormatting sqref="D116">
    <cfRule type="containsText" dxfId="462" priority="114" operator="containsText" text="Example:">
      <formula>NOT(ISERROR(SEARCH("Example:",D116)))</formula>
    </cfRule>
  </conditionalFormatting>
  <conditionalFormatting sqref="D116">
    <cfRule type="containsText" dxfId="461" priority="113" operator="containsText" text="&quot;Example&quot;">
      <formula>NOT(ISERROR(SEARCH("""Example""",D116)))</formula>
    </cfRule>
  </conditionalFormatting>
  <conditionalFormatting sqref="D111">
    <cfRule type="containsText" dxfId="460" priority="112" operator="containsText" text="Example:">
      <formula>NOT(ISERROR(SEARCH("Example:",D111)))</formula>
    </cfRule>
  </conditionalFormatting>
  <conditionalFormatting sqref="D111">
    <cfRule type="containsText" dxfId="459" priority="111" operator="containsText" text="&quot;Example&quot;">
      <formula>NOT(ISERROR(SEARCH("""Example""",D111)))</formula>
    </cfRule>
  </conditionalFormatting>
  <conditionalFormatting sqref="D110">
    <cfRule type="containsText" dxfId="458" priority="110" operator="containsText" text="Example:">
      <formula>NOT(ISERROR(SEARCH("Example:",D110)))</formula>
    </cfRule>
  </conditionalFormatting>
  <conditionalFormatting sqref="D110">
    <cfRule type="containsText" dxfId="457" priority="109" operator="containsText" text="&quot;Example&quot;">
      <formula>NOT(ISERROR(SEARCH("""Example""",D110)))</formula>
    </cfRule>
  </conditionalFormatting>
  <conditionalFormatting sqref="D112">
    <cfRule type="containsText" dxfId="456" priority="108" operator="containsText" text="Example:">
      <formula>NOT(ISERROR(SEARCH("Example:",D112)))</formula>
    </cfRule>
  </conditionalFormatting>
  <conditionalFormatting sqref="D112">
    <cfRule type="containsText" dxfId="455" priority="107" operator="containsText" text="&quot;Example&quot;">
      <formula>NOT(ISERROR(SEARCH("""Example""",D112)))</formula>
    </cfRule>
  </conditionalFormatting>
  <conditionalFormatting sqref="D107">
    <cfRule type="containsText" dxfId="454" priority="106" operator="containsText" text="Example:">
      <formula>NOT(ISERROR(SEARCH("Example:",D107)))</formula>
    </cfRule>
  </conditionalFormatting>
  <conditionalFormatting sqref="D107">
    <cfRule type="containsText" dxfId="453" priority="105" operator="containsText" text="&quot;Example&quot;">
      <formula>NOT(ISERROR(SEARCH("""Example""",D107)))</formula>
    </cfRule>
  </conditionalFormatting>
  <conditionalFormatting sqref="D113">
    <cfRule type="containsText" dxfId="452" priority="104" operator="containsText" text="Example:">
      <formula>NOT(ISERROR(SEARCH("Example:",D113)))</formula>
    </cfRule>
  </conditionalFormatting>
  <conditionalFormatting sqref="D113">
    <cfRule type="containsText" dxfId="451" priority="103" operator="containsText" text="&quot;Example&quot;">
      <formula>NOT(ISERROR(SEARCH("""Example""",D113)))</formula>
    </cfRule>
  </conditionalFormatting>
  <conditionalFormatting sqref="D109">
    <cfRule type="containsText" dxfId="450" priority="102" operator="containsText" text="Example:">
      <formula>NOT(ISERROR(SEARCH("Example:",D109)))</formula>
    </cfRule>
  </conditionalFormatting>
  <conditionalFormatting sqref="D109">
    <cfRule type="containsText" dxfId="449" priority="101" operator="containsText" text="&quot;Example&quot;">
      <formula>NOT(ISERROR(SEARCH("""Example""",D109)))</formula>
    </cfRule>
  </conditionalFormatting>
  <conditionalFormatting sqref="D117">
    <cfRule type="containsText" dxfId="448" priority="100" operator="containsText" text="Example:">
      <formula>NOT(ISERROR(SEARCH("Example:",D117)))</formula>
    </cfRule>
  </conditionalFormatting>
  <conditionalFormatting sqref="D117">
    <cfRule type="containsText" dxfId="447" priority="99" operator="containsText" text="&quot;Example&quot;">
      <formula>NOT(ISERROR(SEARCH("""Example""",D117)))</formula>
    </cfRule>
  </conditionalFormatting>
  <conditionalFormatting sqref="C136:D136">
    <cfRule type="containsText" dxfId="446" priority="98" operator="containsText" text="Example:">
      <formula>NOT(ISERROR(SEARCH("Example:",C136)))</formula>
    </cfRule>
  </conditionalFormatting>
  <conditionalFormatting sqref="C137:D137">
    <cfRule type="containsText" dxfId="445" priority="97" operator="containsText" text="Example:">
      <formula>NOT(ISERROR(SEARCH("Example:",C137)))</formula>
    </cfRule>
  </conditionalFormatting>
  <conditionalFormatting sqref="P1:P2 P168:P1048576 P137:P164 P5">
    <cfRule type="containsText" dxfId="444" priority="96" operator="containsText" text="Example:">
      <formula>NOT(ISERROR(SEARCH("Example:",P1)))</formula>
    </cfRule>
  </conditionalFormatting>
  <conditionalFormatting sqref="P92:P94">
    <cfRule type="containsText" dxfId="443" priority="95" operator="containsText" text="Example:">
      <formula>NOT(ISERROR(SEARCH("Example:",P92)))</formula>
    </cfRule>
  </conditionalFormatting>
  <conditionalFormatting sqref="P104:P136">
    <cfRule type="containsText" dxfId="442" priority="94" operator="containsText" text="Example:">
      <formula>NOT(ISERROR(SEARCH("Example:",P104)))</formula>
    </cfRule>
  </conditionalFormatting>
  <conditionalFormatting sqref="P78:P91">
    <cfRule type="containsText" dxfId="441" priority="93" operator="containsText" text="Example:">
      <formula>NOT(ISERROR(SEARCH("Example:",P78)))</formula>
    </cfRule>
  </conditionalFormatting>
  <conditionalFormatting sqref="P95:P99">
    <cfRule type="containsText" dxfId="440" priority="92" operator="containsText" text="Example:">
      <formula>NOT(ISERROR(SEARCH("Example:",P95)))</formula>
    </cfRule>
  </conditionalFormatting>
  <conditionalFormatting sqref="P100:P103">
    <cfRule type="containsText" dxfId="439" priority="91" operator="containsText" text="Example:">
      <formula>NOT(ISERROR(SEARCH("Example:",P100)))</formula>
    </cfRule>
  </conditionalFormatting>
  <conditionalFormatting sqref="K1:K2 K168:K1048576 K5 K7:K9 K16 K63 K137:K164 K19 K22 K25:K29 K31:K60">
    <cfRule type="containsText" dxfId="438" priority="90" operator="containsText" text="Example:">
      <formula>NOT(ISERROR(SEARCH("Example:",K1)))</formula>
    </cfRule>
  </conditionalFormatting>
  <conditionalFormatting sqref="K92">
    <cfRule type="containsText" dxfId="437" priority="89" operator="containsText" text="Example:">
      <formula>NOT(ISERROR(SEARCH("Example:",K92)))</formula>
    </cfRule>
  </conditionalFormatting>
  <conditionalFormatting sqref="K104 K106:K134 K136">
    <cfRule type="containsText" dxfId="436" priority="88" operator="containsText" text="Example:">
      <formula>NOT(ISERROR(SEARCH("Example:",K104)))</formula>
    </cfRule>
  </conditionalFormatting>
  <conditionalFormatting sqref="K78 K80:K91">
    <cfRule type="containsText" dxfId="435" priority="87" operator="containsText" text="Example:">
      <formula>NOT(ISERROR(SEARCH("Example:",K78)))</formula>
    </cfRule>
  </conditionalFormatting>
  <conditionalFormatting sqref="K95:K96 K98:K99">
    <cfRule type="containsText" dxfId="434" priority="86" operator="containsText" text="Example:">
      <formula>NOT(ISERROR(SEARCH("Example:",K95)))</formula>
    </cfRule>
  </conditionalFormatting>
  <conditionalFormatting sqref="K100 K102:K103">
    <cfRule type="containsText" dxfId="433" priority="85" operator="containsText" text="Example:">
      <formula>NOT(ISERROR(SEARCH("Example:",K100)))</formula>
    </cfRule>
  </conditionalFormatting>
  <conditionalFormatting sqref="P6">
    <cfRule type="containsText" dxfId="432" priority="83" operator="containsText" text="Example:">
      <formula>NOT(ISERROR(SEARCH("Example:",P6)))</formula>
    </cfRule>
  </conditionalFormatting>
  <conditionalFormatting sqref="C94">
    <cfRule type="containsText" dxfId="431" priority="82" operator="containsText" text="Example:">
      <formula>NOT(ISERROR(SEARCH("Example:",C94)))</formula>
    </cfRule>
  </conditionalFormatting>
  <conditionalFormatting sqref="D94">
    <cfRule type="containsText" dxfId="430" priority="81" operator="containsText" text="Example:">
      <formula>NOT(ISERROR(SEARCH("Example:",D94)))</formula>
    </cfRule>
  </conditionalFormatting>
  <conditionalFormatting sqref="D49:D60">
    <cfRule type="containsText" dxfId="429" priority="80" operator="containsText" text="&quot;Example&quot;">
      <formula>NOT(ISERROR(SEARCH("""Example""",D49)))</formula>
    </cfRule>
  </conditionalFormatting>
  <conditionalFormatting sqref="D49:D60">
    <cfRule type="containsText" dxfId="428" priority="79" operator="containsText" text="&quot;Example&quot;">
      <formula>NOT(ISERROR(SEARCH("""Example""",D49)))</formula>
    </cfRule>
  </conditionalFormatting>
  <conditionalFormatting sqref="J64">
    <cfRule type="containsText" dxfId="427" priority="78" operator="containsText" text="Example:">
      <formula>NOT(ISERROR(SEARCH("Example:",J64)))</formula>
    </cfRule>
  </conditionalFormatting>
  <conditionalFormatting sqref="C144:D148 C143">
    <cfRule type="containsText" dxfId="426" priority="77" operator="containsText" text="Example:">
      <formula>NOT(ISERROR(SEARCH("Example:",C143)))</formula>
    </cfRule>
  </conditionalFormatting>
  <conditionalFormatting sqref="K10:K11">
    <cfRule type="containsText" dxfId="425" priority="76" operator="containsText" text="Example:">
      <formula>NOT(ISERROR(SEARCH("Example:",K10)))</formula>
    </cfRule>
  </conditionalFormatting>
  <conditionalFormatting sqref="K61">
    <cfRule type="containsText" dxfId="424" priority="75" operator="containsText" text="Example:">
      <formula>NOT(ISERROR(SEARCH("Example:",K61)))</formula>
    </cfRule>
  </conditionalFormatting>
  <conditionalFormatting sqref="K62">
    <cfRule type="containsText" dxfId="423" priority="74" operator="containsText" text="Example:">
      <formula>NOT(ISERROR(SEARCH("Example:",K62)))</formula>
    </cfRule>
  </conditionalFormatting>
  <conditionalFormatting sqref="K64">
    <cfRule type="containsText" dxfId="422" priority="73" operator="containsText" text="Example:">
      <formula>NOT(ISERROR(SEARCH("Example:",K64)))</formula>
    </cfRule>
  </conditionalFormatting>
  <conditionalFormatting sqref="K79">
    <cfRule type="containsText" dxfId="421" priority="72" operator="containsText" text="Example:">
      <formula>NOT(ISERROR(SEARCH("Example:",K79)))</formula>
    </cfRule>
  </conditionalFormatting>
  <conditionalFormatting sqref="K94">
    <cfRule type="containsText" dxfId="420" priority="71" operator="containsText" text="Example:">
      <formula>NOT(ISERROR(SEARCH("Example:",K94)))</formula>
    </cfRule>
  </conditionalFormatting>
  <conditionalFormatting sqref="K97">
    <cfRule type="containsText" dxfId="419" priority="70" operator="containsText" text="Example:">
      <formula>NOT(ISERROR(SEARCH("Example:",K97)))</formula>
    </cfRule>
  </conditionalFormatting>
  <conditionalFormatting sqref="K101">
    <cfRule type="containsText" dxfId="418" priority="69" operator="containsText" text="Example:">
      <formula>NOT(ISERROR(SEARCH("Example:",K101)))</formula>
    </cfRule>
  </conditionalFormatting>
  <conditionalFormatting sqref="K93">
    <cfRule type="containsText" dxfId="417" priority="68" operator="containsText" text="Example:">
      <formula>NOT(ISERROR(SEARCH("Example:",K93)))</formula>
    </cfRule>
  </conditionalFormatting>
  <conditionalFormatting sqref="K105">
    <cfRule type="containsText" dxfId="416" priority="67" operator="containsText" text="Example:">
      <formula>NOT(ISERROR(SEARCH("Example:",K105)))</formula>
    </cfRule>
  </conditionalFormatting>
  <conditionalFormatting sqref="K135">
    <cfRule type="containsText" dxfId="415" priority="66" operator="containsText" text="Example:">
      <formula>NOT(ISERROR(SEARCH("Example:",K135)))</formula>
    </cfRule>
  </conditionalFormatting>
  <conditionalFormatting sqref="K12">
    <cfRule type="containsText" dxfId="414" priority="65" operator="containsText" text="Example:">
      <formula>NOT(ISERROR(SEARCH("Example:",K12)))</formula>
    </cfRule>
  </conditionalFormatting>
  <conditionalFormatting sqref="K13">
    <cfRule type="containsText" dxfId="413" priority="64" operator="containsText" text="Example:">
      <formula>NOT(ISERROR(SEARCH("Example:",K13)))</formula>
    </cfRule>
  </conditionalFormatting>
  <conditionalFormatting sqref="K14">
    <cfRule type="containsText" dxfId="412" priority="63" operator="containsText" text="Example:">
      <formula>NOT(ISERROR(SEARCH("Example:",K14)))</formula>
    </cfRule>
  </conditionalFormatting>
  <conditionalFormatting sqref="K15">
    <cfRule type="containsText" dxfId="411" priority="62" operator="containsText" text="Example:">
      <formula>NOT(ISERROR(SEARCH("Example:",K15)))</formula>
    </cfRule>
  </conditionalFormatting>
  <conditionalFormatting sqref="K17">
    <cfRule type="containsText" dxfId="410" priority="61" operator="containsText" text="Example:">
      <formula>NOT(ISERROR(SEARCH("Example:",K17)))</formula>
    </cfRule>
  </conditionalFormatting>
  <conditionalFormatting sqref="C17">
    <cfRule type="containsText" dxfId="409" priority="60" operator="containsText" text="Example:">
      <formula>NOT(ISERROR(SEARCH("Example:",C17)))</formula>
    </cfRule>
  </conditionalFormatting>
  <conditionalFormatting sqref="C18">
    <cfRule type="containsText" dxfId="408" priority="59" operator="containsText" text="Example:">
      <formula>NOT(ISERROR(SEARCH("Example:",C18)))</formula>
    </cfRule>
  </conditionalFormatting>
  <conditionalFormatting sqref="C20:C21">
    <cfRule type="containsText" dxfId="407" priority="58" operator="containsText" text="Example:">
      <formula>NOT(ISERROR(SEARCH("Example:",C20)))</formula>
    </cfRule>
  </conditionalFormatting>
  <conditionalFormatting sqref="C23:C24">
    <cfRule type="containsText" dxfId="406" priority="57" operator="containsText" text="Example:">
      <formula>NOT(ISERROR(SEARCH("Example:",C23)))</formula>
    </cfRule>
  </conditionalFormatting>
  <conditionalFormatting sqref="K20">
    <cfRule type="containsText" dxfId="405" priority="56" operator="containsText" text="Example:">
      <formula>NOT(ISERROR(SEARCH("Example:",K20)))</formula>
    </cfRule>
  </conditionalFormatting>
  <conditionalFormatting sqref="K23">
    <cfRule type="containsText" dxfId="404" priority="55" operator="containsText" text="Example:">
      <formula>NOT(ISERROR(SEARCH("Example:",K23)))</formula>
    </cfRule>
  </conditionalFormatting>
  <conditionalFormatting sqref="K30">
    <cfRule type="containsText" dxfId="403" priority="54" operator="containsText" text="Example:">
      <formula>NOT(ISERROR(SEARCH("Example:",K30)))</formula>
    </cfRule>
  </conditionalFormatting>
  <conditionalFormatting sqref="C30">
    <cfRule type="containsText" dxfId="402" priority="53" operator="containsText" text="Example:">
      <formula>NOT(ISERROR(SEARCH("Example:",C30)))</formula>
    </cfRule>
  </conditionalFormatting>
  <conditionalFormatting sqref="C75">
    <cfRule type="containsText" dxfId="401" priority="52" operator="containsText" text="Example:">
      <formula>NOT(ISERROR(SEARCH("Example:",C75)))</formula>
    </cfRule>
  </conditionalFormatting>
  <conditionalFormatting sqref="C75">
    <cfRule type="containsText" dxfId="400" priority="51" operator="containsText" text="&quot;Example&quot;">
      <formula>NOT(ISERROR(SEARCH("""Example""",C75)))</formula>
    </cfRule>
  </conditionalFormatting>
  <conditionalFormatting sqref="C75">
    <cfRule type="containsText" dxfId="399" priority="50" operator="containsText" text="&quot;Example&quot;">
      <formula>NOT(ISERROR(SEARCH("""Example""",C75)))</formula>
    </cfRule>
  </conditionalFormatting>
  <conditionalFormatting sqref="C75">
    <cfRule type="containsText" dxfId="398" priority="49" operator="containsText" text="&quot;Example&quot;">
      <formula>NOT(ISERROR(SEARCH("""Example""",C75)))</formula>
    </cfRule>
  </conditionalFormatting>
  <conditionalFormatting sqref="C75">
    <cfRule type="containsText" dxfId="397" priority="48" operator="containsText" text="&quot;Example&quot;">
      <formula>NOT(ISERROR(SEARCH("""Example""",C75)))</formula>
    </cfRule>
  </conditionalFormatting>
  <conditionalFormatting sqref="C75">
    <cfRule type="containsText" dxfId="396" priority="47" operator="containsText" text="&quot;Example&quot;">
      <formula>NOT(ISERROR(SEARCH("""Example""",C75)))</formula>
    </cfRule>
  </conditionalFormatting>
  <conditionalFormatting sqref="C75">
    <cfRule type="containsText" dxfId="395" priority="46" operator="containsText" text="&quot;Example&quot;">
      <formula>NOT(ISERROR(SEARCH("""Example""",C75)))</formula>
    </cfRule>
  </conditionalFormatting>
  <conditionalFormatting sqref="F75">
    <cfRule type="containsText" dxfId="394" priority="45" operator="containsText" text="Example:">
      <formula>NOT(ISERROR(SEARCH("Example:",F75)))</formula>
    </cfRule>
  </conditionalFormatting>
  <conditionalFormatting sqref="E75">
    <cfRule type="containsText" dxfId="393" priority="44" operator="containsText" text="Example:">
      <formula>NOT(ISERROR(SEARCH("Example:",E75)))</formula>
    </cfRule>
  </conditionalFormatting>
  <conditionalFormatting sqref="E75">
    <cfRule type="containsText" dxfId="392" priority="43" operator="containsText" text="&quot;Example&quot;">
      <formula>NOT(ISERROR(SEARCH("""Example""",E75)))</formula>
    </cfRule>
  </conditionalFormatting>
  <conditionalFormatting sqref="E75">
    <cfRule type="containsText" dxfId="391" priority="42" operator="containsText" text="&quot;Example&quot;">
      <formula>NOT(ISERROR(SEARCH("""Example""",E75)))</formula>
    </cfRule>
  </conditionalFormatting>
  <conditionalFormatting sqref="E75">
    <cfRule type="containsText" dxfId="390" priority="41" operator="containsText" text="&quot;Example&quot;">
      <formula>NOT(ISERROR(SEARCH("""Example""",E75)))</formula>
    </cfRule>
  </conditionalFormatting>
  <conditionalFormatting sqref="E75">
    <cfRule type="containsText" dxfId="389" priority="40" operator="containsText" text="&quot;Example&quot;">
      <formula>NOT(ISERROR(SEARCH("""Example""",E75)))</formula>
    </cfRule>
  </conditionalFormatting>
  <conditionalFormatting sqref="E75">
    <cfRule type="containsText" dxfId="388" priority="39" operator="containsText" text="&quot;Example&quot;">
      <formula>NOT(ISERROR(SEARCH("""Example""",E75)))</formula>
    </cfRule>
  </conditionalFormatting>
  <conditionalFormatting sqref="E75">
    <cfRule type="containsText" dxfId="387" priority="38" operator="containsText" text="&quot;Example&quot;">
      <formula>NOT(ISERROR(SEARCH("""Example""",E75)))</formula>
    </cfRule>
  </conditionalFormatting>
  <conditionalFormatting sqref="H75">
    <cfRule type="containsText" dxfId="386" priority="37" operator="containsText" text="Example:">
      <formula>NOT(ISERROR(SEARCH("Example:",H75)))</formula>
    </cfRule>
  </conditionalFormatting>
  <conditionalFormatting sqref="G75">
    <cfRule type="containsText" dxfId="385" priority="36" operator="containsText" text="Example:">
      <formula>NOT(ISERROR(SEARCH("Example:",G75)))</formula>
    </cfRule>
  </conditionalFormatting>
  <conditionalFormatting sqref="G75">
    <cfRule type="containsText" dxfId="384" priority="35" operator="containsText" text="&quot;Example&quot;">
      <formula>NOT(ISERROR(SEARCH("""Example""",G75)))</formula>
    </cfRule>
  </conditionalFormatting>
  <conditionalFormatting sqref="G75">
    <cfRule type="containsText" dxfId="383" priority="34" operator="containsText" text="&quot;Example&quot;">
      <formula>NOT(ISERROR(SEARCH("""Example""",G75)))</formula>
    </cfRule>
  </conditionalFormatting>
  <conditionalFormatting sqref="G75">
    <cfRule type="containsText" dxfId="382" priority="33" operator="containsText" text="&quot;Example&quot;">
      <formula>NOT(ISERROR(SEARCH("""Example""",G75)))</formula>
    </cfRule>
  </conditionalFormatting>
  <conditionalFormatting sqref="G75">
    <cfRule type="containsText" dxfId="381" priority="32" operator="containsText" text="&quot;Example&quot;">
      <formula>NOT(ISERROR(SEARCH("""Example""",G75)))</formula>
    </cfRule>
  </conditionalFormatting>
  <conditionalFormatting sqref="G75">
    <cfRule type="containsText" dxfId="380" priority="31" operator="containsText" text="&quot;Example&quot;">
      <formula>NOT(ISERROR(SEARCH("""Example""",G75)))</formula>
    </cfRule>
  </conditionalFormatting>
  <conditionalFormatting sqref="G75">
    <cfRule type="containsText" dxfId="379" priority="30" operator="containsText" text="&quot;Example&quot;">
      <formula>NOT(ISERROR(SEARCH("""Example""",G75)))</formula>
    </cfRule>
  </conditionalFormatting>
  <conditionalFormatting sqref="J75">
    <cfRule type="containsText" dxfId="378" priority="29" operator="containsText" text="Example:">
      <formula>NOT(ISERROR(SEARCH("Example:",J75)))</formula>
    </cfRule>
  </conditionalFormatting>
  <conditionalFormatting sqref="I75">
    <cfRule type="containsText" dxfId="377" priority="28" operator="containsText" text="Example:">
      <formula>NOT(ISERROR(SEARCH("Example:",I75)))</formula>
    </cfRule>
  </conditionalFormatting>
  <conditionalFormatting sqref="I75">
    <cfRule type="containsText" dxfId="376" priority="27" operator="containsText" text="&quot;Example&quot;">
      <formula>NOT(ISERROR(SEARCH("""Example""",I75)))</formula>
    </cfRule>
  </conditionalFormatting>
  <conditionalFormatting sqref="I75">
    <cfRule type="containsText" dxfId="375" priority="26" operator="containsText" text="&quot;Example&quot;">
      <formula>NOT(ISERROR(SEARCH("""Example""",I75)))</formula>
    </cfRule>
  </conditionalFormatting>
  <conditionalFormatting sqref="I75">
    <cfRule type="containsText" dxfId="374" priority="25" operator="containsText" text="&quot;Example&quot;">
      <formula>NOT(ISERROR(SEARCH("""Example""",I75)))</formula>
    </cfRule>
  </conditionalFormatting>
  <conditionalFormatting sqref="I75">
    <cfRule type="containsText" dxfId="373" priority="24" operator="containsText" text="&quot;Example&quot;">
      <formula>NOT(ISERROR(SEARCH("""Example""",I75)))</formula>
    </cfRule>
  </conditionalFormatting>
  <conditionalFormatting sqref="I75">
    <cfRule type="containsText" dxfId="372" priority="23" operator="containsText" text="&quot;Example&quot;">
      <formula>NOT(ISERROR(SEARCH("""Example""",I75)))</formula>
    </cfRule>
  </conditionalFormatting>
  <conditionalFormatting sqref="I75">
    <cfRule type="containsText" dxfId="371" priority="22" operator="containsText" text="&quot;Example&quot;">
      <formula>NOT(ISERROR(SEARCH("""Example""",I75)))</formula>
    </cfRule>
  </conditionalFormatting>
  <conditionalFormatting sqref="J37:J39">
    <cfRule type="containsText" dxfId="370" priority="21" operator="containsText" text="&quot;Example&quot;">
      <formula>NOT(ISERROR(SEARCH("""Example""",J37)))</formula>
    </cfRule>
  </conditionalFormatting>
  <conditionalFormatting sqref="B11 D11:J11">
    <cfRule type="containsText" dxfId="369" priority="20" operator="containsText" text="Example:">
      <formula>NOT(ISERROR(SEARCH("Example:",B11)))</formula>
    </cfRule>
  </conditionalFormatting>
  <conditionalFormatting sqref="D54">
    <cfRule type="containsText" dxfId="368" priority="19" operator="containsText" text="&quot;Example&quot;">
      <formula>NOT(ISERROR(SEARCH("""Example""",D54)))</formula>
    </cfRule>
  </conditionalFormatting>
  <conditionalFormatting sqref="D54">
    <cfRule type="containsText" dxfId="367" priority="18" operator="containsText" text="&quot;Example&quot;">
      <formula>NOT(ISERROR(SEARCH("""Example""",D54)))</formula>
    </cfRule>
  </conditionalFormatting>
  <conditionalFormatting sqref="H54">
    <cfRule type="containsText" dxfId="366" priority="17" operator="containsText" text="&quot;Example&quot;">
      <formula>NOT(ISERROR(SEARCH("""Example""",H54)))</formula>
    </cfRule>
  </conditionalFormatting>
  <conditionalFormatting sqref="H54">
    <cfRule type="containsText" dxfId="365" priority="16" operator="containsText" text="&quot;Example&quot;">
      <formula>NOT(ISERROR(SEARCH("""Example""",H54)))</formula>
    </cfRule>
  </conditionalFormatting>
  <conditionalFormatting sqref="C11">
    <cfRule type="containsText" dxfId="364" priority="15" operator="containsText" text="Example:">
      <formula>NOT(ISERROR(SEARCH("Example:",C11)))</formula>
    </cfRule>
  </conditionalFormatting>
  <conditionalFormatting sqref="F56">
    <cfRule type="containsText" dxfId="363" priority="14" operator="containsText" text="&quot;Example&quot;">
      <formula>NOT(ISERROR(SEARCH("""Example""",F56)))</formula>
    </cfRule>
  </conditionalFormatting>
  <conditionalFormatting sqref="D56">
    <cfRule type="containsText" dxfId="362" priority="13" operator="containsText" text="&quot;Example&quot;">
      <formula>NOT(ISERROR(SEARCH("""Example""",D56)))</formula>
    </cfRule>
  </conditionalFormatting>
  <conditionalFormatting sqref="J49">
    <cfRule type="containsText" dxfId="361" priority="12" operator="containsText" text="&quot;Example&quot;">
      <formula>NOT(ISERROR(SEARCH("""Example""",J49)))</formula>
    </cfRule>
  </conditionalFormatting>
  <conditionalFormatting sqref="J49">
    <cfRule type="containsText" dxfId="360" priority="11" operator="containsText" text="&quot;Example&quot;">
      <formula>NOT(ISERROR(SEARCH("""Example""",J49)))</formula>
    </cfRule>
  </conditionalFormatting>
  <conditionalFormatting sqref="F58:F59">
    <cfRule type="containsText" dxfId="359" priority="10" operator="containsText" text="&quot;Example&quot;">
      <formula>NOT(ISERROR(SEARCH("""Example""",F58)))</formula>
    </cfRule>
  </conditionalFormatting>
  <conditionalFormatting sqref="D58:D59">
    <cfRule type="containsText" dxfId="358" priority="9" operator="containsText" text="&quot;Example&quot;">
      <formula>NOT(ISERROR(SEARCH("""Example""",D58)))</formula>
    </cfRule>
  </conditionalFormatting>
  <conditionalFormatting sqref="J51">
    <cfRule type="containsText" dxfId="357" priority="8" operator="containsText" text="&quot;Example&quot;">
      <formula>NOT(ISERROR(SEARCH("""Example""",J51)))</formula>
    </cfRule>
  </conditionalFormatting>
  <conditionalFormatting sqref="J51">
    <cfRule type="containsText" dxfId="356" priority="7" operator="containsText" text="&quot;Example&quot;">
      <formula>NOT(ISERROR(SEARCH("""Example""",J51)))</formula>
    </cfRule>
  </conditionalFormatting>
  <conditionalFormatting sqref="J52">
    <cfRule type="containsText" dxfId="355" priority="6" operator="containsText" text="&quot;Example&quot;">
      <formula>NOT(ISERROR(SEARCH("""Example""",J52)))</formula>
    </cfRule>
  </conditionalFormatting>
  <conditionalFormatting sqref="J52">
    <cfRule type="containsText" dxfId="354" priority="5" operator="containsText" text="&quot;Example&quot;">
      <formula>NOT(ISERROR(SEARCH("""Example""",J52)))</formula>
    </cfRule>
  </conditionalFormatting>
  <conditionalFormatting sqref="F50">
    <cfRule type="containsText" dxfId="353" priority="4" operator="containsText" text="&quot;Example&quot;">
      <formula>NOT(ISERROR(SEARCH("""Example""",F50)))</formula>
    </cfRule>
  </conditionalFormatting>
  <conditionalFormatting sqref="D50">
    <cfRule type="containsText" dxfId="352" priority="3" operator="containsText" text="&quot;Example&quot;">
      <formula>NOT(ISERROR(SEARCH("""Example""",D50)))</formula>
    </cfRule>
  </conditionalFormatting>
  <conditionalFormatting sqref="F54">
    <cfRule type="containsText" dxfId="351" priority="2" operator="containsText" text="&quot;Example&quot;">
      <formula>NOT(ISERROR(SEARCH("""Example""",F54)))</formula>
    </cfRule>
  </conditionalFormatting>
  <conditionalFormatting sqref="D54">
    <cfRule type="containsText" dxfId="350" priority="1" operator="containsText" text="&quot;Example&quot;">
      <formula>NOT(ISERROR(SEARCH("""Example""",D54)))</formula>
    </cfRule>
  </conditionalFormatting>
  <printOptions horizontalCentered="1"/>
  <pageMargins left="0.7" right="0.7" top="0.5" bottom="0.75" header="0.3" footer="0.3"/>
  <pageSetup paperSize="9" scale="27" orientation="portrait" blackAndWhite="1" r:id="rId1"/>
  <headerFooter scaleWithDoc="0" alignWithMargins="0">
    <oddHeader>&amp;CEnergy Model Input Summary</oddHeader>
    <oddFooter>&amp;L&amp;"Arial,Regular"&amp;6&amp;Z
&amp;F : &amp;A&amp;R&amp;"Arial,Regular"&amp;6Page &amp;P of &amp;N
Printed &amp;D  Time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21"/>
  <sheetViews>
    <sheetView showGridLines="0" topLeftCell="I4" zoomScaleNormal="100" workbookViewId="0">
      <selection activeCell="AC10" sqref="AC10:AC21"/>
    </sheetView>
  </sheetViews>
  <sheetFormatPr defaultColWidth="9" defaultRowHeight="15.75"/>
  <cols>
    <col min="1" max="1" width="1.25" style="2" customWidth="1"/>
    <col min="2" max="2" width="28.75" style="2" customWidth="1"/>
    <col min="3" max="3" width="10.625" style="2" customWidth="1"/>
    <col min="4" max="4" width="24.625" style="26" customWidth="1"/>
    <col min="5" max="8" width="10.625" style="2" customWidth="1"/>
    <col min="9" max="10" width="10.625" style="26" customWidth="1"/>
    <col min="11" max="11" width="12.625" style="2" customWidth="1"/>
    <col min="12" max="14" width="10.625" style="26" customWidth="1"/>
    <col min="15" max="15" width="10.625" style="71" customWidth="1"/>
    <col min="16" max="17" width="10.625" style="26" customWidth="1"/>
    <col min="18" max="29" width="9" style="172"/>
    <col min="30" max="30" width="22.375" style="2" customWidth="1"/>
    <col min="31" max="31" width="5.75" style="2" customWidth="1"/>
    <col min="32" max="16384" width="9" style="2"/>
  </cols>
  <sheetData>
    <row r="1" spans="2:30" ht="7.5" customHeight="1">
      <c r="B1" s="133"/>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row>
    <row r="2" spans="2:30" s="7" customFormat="1" ht="15.75" customHeight="1">
      <c r="B2" s="134" t="str">
        <f>Project!B2</f>
        <v>Input</v>
      </c>
      <c r="C2" s="197" t="s">
        <v>249</v>
      </c>
      <c r="D2" s="197"/>
      <c r="E2" s="197"/>
      <c r="F2" s="197"/>
      <c r="G2" s="197"/>
      <c r="H2" s="197"/>
      <c r="I2" s="126"/>
      <c r="J2" s="126"/>
      <c r="K2" s="133"/>
      <c r="L2" s="133"/>
      <c r="M2" s="133"/>
      <c r="N2" s="133"/>
      <c r="O2" s="133"/>
      <c r="P2" s="133"/>
      <c r="Q2" s="133"/>
      <c r="R2" s="133"/>
      <c r="S2" s="133"/>
      <c r="T2" s="133"/>
      <c r="U2" s="133"/>
      <c r="V2" s="133"/>
      <c r="W2" s="133"/>
      <c r="X2" s="133"/>
      <c r="Y2" s="133"/>
      <c r="Z2" s="133"/>
      <c r="AA2" s="133"/>
      <c r="AB2" s="133"/>
      <c r="AC2" s="133"/>
      <c r="AD2" s="132" t="str">
        <f>Project_Name</f>
        <v>Carbon Free Boston</v>
      </c>
    </row>
    <row r="3" spans="2:30" s="7" customFormat="1" ht="15.75" customHeight="1">
      <c r="B3" s="131" t="str">
        <f>Project!B3</f>
        <v>Calculation</v>
      </c>
      <c r="C3" s="197"/>
      <c r="D3" s="197"/>
      <c r="E3" s="197"/>
      <c r="F3" s="197"/>
      <c r="G3" s="197"/>
      <c r="H3" s="197"/>
      <c r="I3" s="126"/>
      <c r="J3" s="126"/>
      <c r="K3" s="133"/>
      <c r="L3" s="133"/>
      <c r="M3" s="133"/>
      <c r="N3" s="133"/>
      <c r="O3" s="133"/>
      <c r="P3" s="133"/>
      <c r="Q3" s="133"/>
      <c r="R3" s="133"/>
      <c r="S3" s="133"/>
      <c r="T3" s="133"/>
      <c r="U3" s="133"/>
      <c r="V3" s="133"/>
      <c r="W3" s="133"/>
      <c r="X3" s="133"/>
      <c r="Y3" s="133"/>
      <c r="Z3" s="133"/>
      <c r="AA3" s="133"/>
      <c r="AB3" s="133"/>
      <c r="AC3" s="133"/>
      <c r="AD3" s="132" t="str">
        <f>Project_Number</f>
        <v>259104-00</v>
      </c>
    </row>
    <row r="4" spans="2:30" s="4" customFormat="1" ht="15.75" customHeight="1">
      <c r="B4" s="125" t="str">
        <f>Project!B4</f>
        <v>Notes</v>
      </c>
      <c r="C4" s="197"/>
      <c r="D4" s="197"/>
      <c r="E4" s="197"/>
      <c r="F4" s="197"/>
      <c r="G4" s="197"/>
      <c r="H4" s="197"/>
      <c r="I4" s="126"/>
      <c r="J4" s="126"/>
      <c r="K4" s="132"/>
      <c r="L4" s="132"/>
      <c r="M4" s="132"/>
      <c r="N4" s="132"/>
      <c r="O4" s="132"/>
      <c r="P4" s="132"/>
      <c r="Q4" s="132"/>
      <c r="R4" s="132"/>
      <c r="S4" s="132"/>
      <c r="T4" s="132"/>
      <c r="U4" s="132"/>
      <c r="V4" s="132"/>
      <c r="W4" s="132"/>
      <c r="X4" s="132"/>
      <c r="Y4" s="132"/>
      <c r="Z4" s="132"/>
      <c r="AA4" s="132"/>
      <c r="AB4" s="132"/>
      <c r="AC4" s="132"/>
      <c r="AD4" s="132"/>
    </row>
    <row r="5" spans="2:30" s="7" customFormat="1" ht="15.75" customHeight="1">
      <c r="B5" s="133"/>
      <c r="C5" s="133"/>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c r="AD5" s="133"/>
    </row>
    <row r="6" spans="2:30" ht="18.75">
      <c r="B6" s="198" t="s">
        <v>250</v>
      </c>
      <c r="C6" s="198"/>
      <c r="D6" s="198"/>
      <c r="E6" s="198"/>
      <c r="F6" s="198"/>
      <c r="G6" s="198"/>
      <c r="H6" s="198"/>
      <c r="I6" s="198"/>
      <c r="J6" s="198"/>
      <c r="K6" s="198"/>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625</v>
      </c>
      <c r="S8" s="17" t="s">
        <v>626</v>
      </c>
      <c r="T8" s="17" t="s">
        <v>627</v>
      </c>
      <c r="U8" s="17" t="s">
        <v>628</v>
      </c>
      <c r="V8" s="17" t="s">
        <v>629</v>
      </c>
      <c r="W8" s="17" t="s">
        <v>630</v>
      </c>
      <c r="X8" s="17" t="s">
        <v>611</v>
      </c>
      <c r="Y8" s="17" t="s">
        <v>631</v>
      </c>
      <c r="Z8" s="17" t="s">
        <v>632</v>
      </c>
      <c r="AA8" s="17" t="s">
        <v>612</v>
      </c>
      <c r="AB8" s="17" t="s">
        <v>633</v>
      </c>
      <c r="AC8" s="17" t="s">
        <v>634</v>
      </c>
      <c r="AD8" s="133"/>
    </row>
    <row r="9" spans="2:30" s="26" customFormat="1" ht="31.5" customHeight="1">
      <c r="B9" s="17"/>
      <c r="C9" s="17" t="s">
        <v>264</v>
      </c>
      <c r="D9" s="17"/>
      <c r="E9" s="17" t="str">
        <f>Temperature</f>
        <v>(°F)</v>
      </c>
      <c r="F9" s="17" t="str">
        <f>Temperature</f>
        <v>(°F)</v>
      </c>
      <c r="G9" s="17" t="str">
        <f>Temperature</f>
        <v>(°F)</v>
      </c>
      <c r="H9" s="17" t="str">
        <f>Temperature</f>
        <v>(°F)</v>
      </c>
      <c r="I9" s="17" t="s">
        <v>265</v>
      </c>
      <c r="J9" s="17" t="s">
        <v>265</v>
      </c>
      <c r="K9" s="17" t="str">
        <f>DHW_Demand</f>
        <v>(gal/minute)</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c r="AD9" s="133"/>
    </row>
    <row r="10" spans="2:30" s="133" customFormat="1" ht="38.25">
      <c r="B10" s="130" t="s">
        <v>470</v>
      </c>
      <c r="C10" s="160" t="s">
        <v>455</v>
      </c>
      <c r="D10" s="160" t="s">
        <v>500</v>
      </c>
      <c r="E10" s="160">
        <f>16*9/5+32</f>
        <v>60.8</v>
      </c>
      <c r="F10" s="175">
        <f>16*9/5+32</f>
        <v>60.8</v>
      </c>
      <c r="G10" s="160">
        <f>24*9/5+32</f>
        <v>75.2</v>
      </c>
      <c r="H10" s="160">
        <f>30*9/5+32</f>
        <v>86</v>
      </c>
      <c r="I10" s="160" t="s">
        <v>298</v>
      </c>
      <c r="J10" s="160" t="s">
        <v>298</v>
      </c>
      <c r="K10" s="173">
        <v>0</v>
      </c>
      <c r="L10" s="160">
        <v>0</v>
      </c>
      <c r="M10" s="160">
        <v>0.05</v>
      </c>
      <c r="N10" s="160">
        <v>0</v>
      </c>
      <c r="O10" s="160" t="s">
        <v>298</v>
      </c>
      <c r="P10" s="160" t="s">
        <v>456</v>
      </c>
      <c r="Q10" s="160" t="s">
        <v>298</v>
      </c>
      <c r="R10" s="174" t="s">
        <v>614</v>
      </c>
      <c r="S10" s="170" t="s">
        <v>613</v>
      </c>
      <c r="T10" s="170" t="s">
        <v>614</v>
      </c>
      <c r="U10" s="170" t="s">
        <v>613</v>
      </c>
      <c r="V10" s="170" t="s">
        <v>615</v>
      </c>
      <c r="W10" s="170" t="s">
        <v>616</v>
      </c>
      <c r="X10" s="170">
        <v>2.64</v>
      </c>
      <c r="Y10" s="170" t="s">
        <v>618</v>
      </c>
      <c r="Z10" s="170" t="s">
        <v>617</v>
      </c>
      <c r="AA10" s="170">
        <v>0.7</v>
      </c>
      <c r="AB10" s="170" t="s">
        <v>618</v>
      </c>
      <c r="AC10" s="176">
        <v>0.76</v>
      </c>
      <c r="AD10" s="125" t="s">
        <v>619</v>
      </c>
    </row>
    <row r="11" spans="2:30" s="133" customFormat="1" ht="38.25">
      <c r="B11" s="130" t="s">
        <v>607</v>
      </c>
      <c r="C11" s="160" t="s">
        <v>455</v>
      </c>
      <c r="D11" s="160" t="s">
        <v>500</v>
      </c>
      <c r="E11" s="160">
        <f>16*9/5+32</f>
        <v>60.8</v>
      </c>
      <c r="F11" s="175">
        <v>68</v>
      </c>
      <c r="G11" s="160">
        <f>24*9/5+32</f>
        <v>75.2</v>
      </c>
      <c r="H11" s="160">
        <f>30*9/5+32</f>
        <v>86</v>
      </c>
      <c r="I11" s="160" t="s">
        <v>298</v>
      </c>
      <c r="J11" s="160" t="s">
        <v>298</v>
      </c>
      <c r="K11" s="173">
        <v>0</v>
      </c>
      <c r="L11" s="160">
        <v>0</v>
      </c>
      <c r="M11" s="160">
        <v>0.3</v>
      </c>
      <c r="N11" s="160">
        <v>0</v>
      </c>
      <c r="O11" s="160" t="s">
        <v>298</v>
      </c>
      <c r="P11" s="160" t="s">
        <v>456</v>
      </c>
      <c r="Q11" s="160" t="s">
        <v>298</v>
      </c>
      <c r="R11" s="174" t="s">
        <v>614</v>
      </c>
      <c r="S11" s="170" t="s">
        <v>613</v>
      </c>
      <c r="T11" s="170" t="s">
        <v>614</v>
      </c>
      <c r="U11" s="170" t="s">
        <v>613</v>
      </c>
      <c r="V11" s="170" t="s">
        <v>615</v>
      </c>
      <c r="W11" s="170" t="s">
        <v>616</v>
      </c>
      <c r="X11" s="170">
        <v>2.64</v>
      </c>
      <c r="Y11" s="170" t="s">
        <v>618</v>
      </c>
      <c r="Z11" s="170" t="s">
        <v>617</v>
      </c>
      <c r="AA11" s="170">
        <v>0.7</v>
      </c>
      <c r="AB11" s="170" t="s">
        <v>618</v>
      </c>
      <c r="AC11" s="176">
        <v>0.76</v>
      </c>
      <c r="AD11" s="125" t="s">
        <v>619</v>
      </c>
    </row>
    <row r="12" spans="2:30" s="133" customFormat="1" ht="38.25">
      <c r="B12" s="130" t="s">
        <v>606</v>
      </c>
      <c r="C12" s="160" t="s">
        <v>455</v>
      </c>
      <c r="D12" s="160" t="s">
        <v>499</v>
      </c>
      <c r="E12" s="160">
        <f t="shared" ref="E12:F13" si="0">16*9/5+32</f>
        <v>60.8</v>
      </c>
      <c r="F12" s="160">
        <f t="shared" si="0"/>
        <v>60.8</v>
      </c>
      <c r="G12" s="160">
        <f t="shared" ref="G12:H13" si="1">30*9/5+32</f>
        <v>86</v>
      </c>
      <c r="H12" s="160">
        <f t="shared" si="1"/>
        <v>86</v>
      </c>
      <c r="I12" s="160" t="s">
        <v>298</v>
      </c>
      <c r="J12" s="160" t="s">
        <v>298</v>
      </c>
      <c r="K12" s="173">
        <v>0</v>
      </c>
      <c r="L12" s="160">
        <v>0</v>
      </c>
      <c r="M12" s="160">
        <v>0.05</v>
      </c>
      <c r="N12" s="160">
        <v>0</v>
      </c>
      <c r="O12" s="160" t="s">
        <v>298</v>
      </c>
      <c r="P12" s="160" t="s">
        <v>456</v>
      </c>
      <c r="Q12" s="160" t="s">
        <v>298</v>
      </c>
      <c r="R12" s="174" t="s">
        <v>614</v>
      </c>
      <c r="S12" s="170" t="s">
        <v>613</v>
      </c>
      <c r="T12" s="170" t="s">
        <v>614</v>
      </c>
      <c r="U12" s="170" t="s">
        <v>613</v>
      </c>
      <c r="V12" s="170" t="s">
        <v>615</v>
      </c>
      <c r="W12" s="170" t="s">
        <v>616</v>
      </c>
      <c r="X12" s="170">
        <v>2.64</v>
      </c>
      <c r="Y12" s="170" t="s">
        <v>618</v>
      </c>
      <c r="Z12" s="170" t="s">
        <v>617</v>
      </c>
      <c r="AA12" s="170">
        <v>0.7</v>
      </c>
      <c r="AB12" s="170" t="s">
        <v>618</v>
      </c>
      <c r="AC12" s="176">
        <v>0.76</v>
      </c>
      <c r="AD12" s="125" t="s">
        <v>619</v>
      </c>
    </row>
    <row r="13" spans="2:30" s="133" customFormat="1" ht="38.25">
      <c r="B13" s="130" t="s">
        <v>471</v>
      </c>
      <c r="C13" s="160" t="s">
        <v>455</v>
      </c>
      <c r="D13" s="160" t="s">
        <v>499</v>
      </c>
      <c r="E13" s="160">
        <f t="shared" si="0"/>
        <v>60.8</v>
      </c>
      <c r="F13" s="160">
        <f t="shared" si="0"/>
        <v>60.8</v>
      </c>
      <c r="G13" s="160">
        <f t="shared" si="1"/>
        <v>86</v>
      </c>
      <c r="H13" s="160">
        <f t="shared" si="1"/>
        <v>86</v>
      </c>
      <c r="I13" s="160" t="s">
        <v>298</v>
      </c>
      <c r="J13" s="160" t="s">
        <v>298</v>
      </c>
      <c r="K13" s="173">
        <v>0</v>
      </c>
      <c r="L13" s="160">
        <v>0</v>
      </c>
      <c r="M13" s="160">
        <v>0.15</v>
      </c>
      <c r="N13" s="160">
        <v>0</v>
      </c>
      <c r="O13" s="160" t="s">
        <v>298</v>
      </c>
      <c r="P13" s="160" t="s">
        <v>456</v>
      </c>
      <c r="Q13" s="160" t="s">
        <v>298</v>
      </c>
      <c r="R13" s="174" t="s">
        <v>614</v>
      </c>
      <c r="S13" s="170" t="s">
        <v>613</v>
      </c>
      <c r="T13" s="170" t="s">
        <v>614</v>
      </c>
      <c r="U13" s="170" t="s">
        <v>613</v>
      </c>
      <c r="V13" s="170" t="s">
        <v>615</v>
      </c>
      <c r="W13" s="170" t="s">
        <v>616</v>
      </c>
      <c r="X13" s="170">
        <v>2.64</v>
      </c>
      <c r="Y13" s="170" t="s">
        <v>618</v>
      </c>
      <c r="Z13" s="170" t="s">
        <v>617</v>
      </c>
      <c r="AA13" s="170">
        <v>0.7</v>
      </c>
      <c r="AB13" s="170" t="s">
        <v>618</v>
      </c>
      <c r="AC13" s="176">
        <v>0.76</v>
      </c>
      <c r="AD13" s="125" t="s">
        <v>619</v>
      </c>
    </row>
    <row r="14" spans="2:30" s="133" customFormat="1" ht="38.25">
      <c r="B14" s="130" t="s">
        <v>472</v>
      </c>
      <c r="C14" s="160" t="s">
        <v>455</v>
      </c>
      <c r="D14" s="160" t="s">
        <v>500</v>
      </c>
      <c r="E14" s="160">
        <f>16*9/5+32</f>
        <v>60.8</v>
      </c>
      <c r="F14" s="175">
        <v>68</v>
      </c>
      <c r="G14" s="160">
        <f>24*9/5+32</f>
        <v>75.2</v>
      </c>
      <c r="H14" s="160">
        <f>30*9/5+32</f>
        <v>86</v>
      </c>
      <c r="I14" s="160" t="s">
        <v>298</v>
      </c>
      <c r="J14" s="160" t="s">
        <v>298</v>
      </c>
      <c r="K14" s="173">
        <v>2.61</v>
      </c>
      <c r="L14" s="160">
        <v>16.95</v>
      </c>
      <c r="M14" s="160">
        <v>0</v>
      </c>
      <c r="N14" s="160">
        <v>0.6</v>
      </c>
      <c r="O14" s="160" t="s">
        <v>298</v>
      </c>
      <c r="P14" s="160" t="s">
        <v>456</v>
      </c>
      <c r="Q14" s="160" t="s">
        <v>298</v>
      </c>
      <c r="R14" s="174" t="s">
        <v>614</v>
      </c>
      <c r="S14" s="170" t="s">
        <v>613</v>
      </c>
      <c r="T14" s="170" t="s">
        <v>614</v>
      </c>
      <c r="U14" s="170" t="s">
        <v>613</v>
      </c>
      <c r="V14" s="170" t="s">
        <v>615</v>
      </c>
      <c r="W14" s="170" t="s">
        <v>616</v>
      </c>
      <c r="X14" s="170">
        <v>2.64</v>
      </c>
      <c r="Y14" s="170" t="s">
        <v>618</v>
      </c>
      <c r="Z14" s="170" t="s">
        <v>617</v>
      </c>
      <c r="AA14" s="170">
        <v>0.7</v>
      </c>
      <c r="AB14" s="170" t="s">
        <v>618</v>
      </c>
      <c r="AC14" s="176">
        <v>0.76</v>
      </c>
      <c r="AD14" s="125" t="s">
        <v>619</v>
      </c>
    </row>
    <row r="15" spans="2:30" s="133" customFormat="1" ht="38.25">
      <c r="B15" s="130" t="s">
        <v>605</v>
      </c>
      <c r="C15" s="160" t="s">
        <v>455</v>
      </c>
      <c r="D15" s="160" t="s">
        <v>500</v>
      </c>
      <c r="E15" s="160">
        <f>16*9/5+32</f>
        <v>60.8</v>
      </c>
      <c r="F15" s="175">
        <v>68</v>
      </c>
      <c r="G15" s="160">
        <f>24*9/5+32</f>
        <v>75.2</v>
      </c>
      <c r="H15" s="160">
        <f>30*9/5+32</f>
        <v>86</v>
      </c>
      <c r="I15" s="160" t="s">
        <v>298</v>
      </c>
      <c r="J15" s="160" t="s">
        <v>298</v>
      </c>
      <c r="K15" s="173">
        <v>0</v>
      </c>
      <c r="L15" s="160">
        <v>21.19</v>
      </c>
      <c r="M15" s="160">
        <v>0</v>
      </c>
      <c r="N15" s="160">
        <v>0</v>
      </c>
      <c r="O15" s="160" t="s">
        <v>298</v>
      </c>
      <c r="P15" s="160" t="s">
        <v>456</v>
      </c>
      <c r="Q15" s="160" t="s">
        <v>298</v>
      </c>
      <c r="R15" s="174" t="s">
        <v>614</v>
      </c>
      <c r="S15" s="170" t="s">
        <v>613</v>
      </c>
      <c r="T15" s="170" t="s">
        <v>614</v>
      </c>
      <c r="U15" s="170" t="s">
        <v>613</v>
      </c>
      <c r="V15" s="170" t="s">
        <v>615</v>
      </c>
      <c r="W15" s="170" t="s">
        <v>616</v>
      </c>
      <c r="X15" s="170">
        <v>2.64</v>
      </c>
      <c r="Y15" s="170" t="s">
        <v>618</v>
      </c>
      <c r="Z15" s="170" t="s">
        <v>617</v>
      </c>
      <c r="AA15" s="170">
        <v>0.7</v>
      </c>
      <c r="AB15" s="170" t="s">
        <v>618</v>
      </c>
      <c r="AC15" s="176">
        <v>0.76</v>
      </c>
      <c r="AD15" s="125" t="s">
        <v>619</v>
      </c>
    </row>
    <row r="16" spans="2:30" ht="38.25">
      <c r="B16" s="130" t="s">
        <v>473</v>
      </c>
      <c r="C16" s="160" t="s">
        <v>455</v>
      </c>
      <c r="D16" s="160" t="s">
        <v>500</v>
      </c>
      <c r="E16" s="160">
        <f>16*9/5+32</f>
        <v>60.8</v>
      </c>
      <c r="F16" s="175">
        <v>68</v>
      </c>
      <c r="G16" s="160">
        <f>24*9/5+32</f>
        <v>75.2</v>
      </c>
      <c r="H16" s="160">
        <f>30*9/5+32</f>
        <v>86</v>
      </c>
      <c r="I16" s="160" t="s">
        <v>298</v>
      </c>
      <c r="J16" s="160" t="s">
        <v>298</v>
      </c>
      <c r="K16" s="173">
        <v>0</v>
      </c>
      <c r="L16" s="160">
        <v>21.19</v>
      </c>
      <c r="M16" s="160">
        <v>0</v>
      </c>
      <c r="N16" s="160">
        <v>0</v>
      </c>
      <c r="O16" s="160" t="s">
        <v>298</v>
      </c>
      <c r="P16" s="160" t="s">
        <v>456</v>
      </c>
      <c r="Q16" s="160" t="s">
        <v>298</v>
      </c>
      <c r="R16" s="174" t="s">
        <v>614</v>
      </c>
      <c r="S16" s="170" t="s">
        <v>613</v>
      </c>
      <c r="T16" s="170" t="s">
        <v>614</v>
      </c>
      <c r="U16" s="170" t="s">
        <v>613</v>
      </c>
      <c r="V16" s="170" t="s">
        <v>615</v>
      </c>
      <c r="W16" s="170" t="s">
        <v>616</v>
      </c>
      <c r="X16" s="170">
        <v>2.64</v>
      </c>
      <c r="Y16" s="170" t="s">
        <v>618</v>
      </c>
      <c r="Z16" s="170" t="s">
        <v>617</v>
      </c>
      <c r="AA16" s="170">
        <v>0.7</v>
      </c>
      <c r="AB16" s="170" t="s">
        <v>618</v>
      </c>
      <c r="AC16" s="176">
        <v>0.76</v>
      </c>
      <c r="AD16" s="125" t="s">
        <v>619</v>
      </c>
    </row>
    <row r="17" spans="2:30" ht="38.25">
      <c r="B17" s="130" t="s">
        <v>608</v>
      </c>
      <c r="C17" s="160" t="s">
        <v>455</v>
      </c>
      <c r="D17" s="160" t="s">
        <v>499</v>
      </c>
      <c r="E17" s="160">
        <v>63</v>
      </c>
      <c r="F17" s="175">
        <v>67</v>
      </c>
      <c r="G17" s="160">
        <f>24*9/5+32</f>
        <v>75.2</v>
      </c>
      <c r="H17" s="160">
        <f>24*9/5+32</f>
        <v>75.2</v>
      </c>
      <c r="I17" s="160" t="s">
        <v>298</v>
      </c>
      <c r="J17" s="160" t="s">
        <v>298</v>
      </c>
      <c r="K17" s="173">
        <v>2.0799999999999999E-2</v>
      </c>
      <c r="L17" s="160">
        <v>20</v>
      </c>
      <c r="M17" s="160">
        <v>0</v>
      </c>
      <c r="N17" s="160">
        <v>0</v>
      </c>
      <c r="O17" s="160" t="s">
        <v>298</v>
      </c>
      <c r="P17" s="160" t="s">
        <v>456</v>
      </c>
      <c r="Q17" s="160" t="s">
        <v>298</v>
      </c>
      <c r="R17" s="170" t="s">
        <v>620</v>
      </c>
      <c r="S17" s="170"/>
      <c r="T17" s="170" t="s">
        <v>621</v>
      </c>
      <c r="U17" s="170" t="s">
        <v>613</v>
      </c>
      <c r="V17" s="170" t="s">
        <v>615</v>
      </c>
      <c r="W17" s="170" t="s">
        <v>616</v>
      </c>
      <c r="X17" s="170">
        <v>2.64</v>
      </c>
      <c r="Y17" s="170" t="s">
        <v>618</v>
      </c>
      <c r="Z17" s="170" t="s">
        <v>617</v>
      </c>
      <c r="AA17" s="170">
        <v>0.7</v>
      </c>
      <c r="AB17" s="170" t="s">
        <v>618</v>
      </c>
      <c r="AC17" s="176">
        <v>0.76</v>
      </c>
      <c r="AD17" s="125"/>
    </row>
    <row r="18" spans="2:30" s="10" customFormat="1" ht="38.25">
      <c r="B18" s="130" t="s">
        <v>475</v>
      </c>
      <c r="C18" s="160" t="s">
        <v>455</v>
      </c>
      <c r="D18" s="160" t="s">
        <v>499</v>
      </c>
      <c r="E18" s="160">
        <f>16*9/5+32</f>
        <v>60.8</v>
      </c>
      <c r="F18" s="160">
        <f>16*9/5+32</f>
        <v>60.8</v>
      </c>
      <c r="G18" s="160">
        <f>30*9/5+32</f>
        <v>86</v>
      </c>
      <c r="H18" s="160">
        <f>30*9/5+32</f>
        <v>86</v>
      </c>
      <c r="I18" s="160" t="s">
        <v>298</v>
      </c>
      <c r="J18" s="160" t="s">
        <v>298</v>
      </c>
      <c r="K18" s="173">
        <v>0</v>
      </c>
      <c r="L18" s="160">
        <v>0</v>
      </c>
      <c r="M18" s="160">
        <v>0.05</v>
      </c>
      <c r="N18" s="160">
        <v>0</v>
      </c>
      <c r="O18" s="160" t="s">
        <v>298</v>
      </c>
      <c r="P18" s="160" t="s">
        <v>456</v>
      </c>
      <c r="Q18" s="160" t="s">
        <v>298</v>
      </c>
      <c r="R18" s="174" t="s">
        <v>614</v>
      </c>
      <c r="S18" s="170" t="s">
        <v>613</v>
      </c>
      <c r="T18" s="170" t="s">
        <v>614</v>
      </c>
      <c r="U18" s="170" t="s">
        <v>613</v>
      </c>
      <c r="V18" s="170" t="s">
        <v>615</v>
      </c>
      <c r="W18" s="170" t="s">
        <v>616</v>
      </c>
      <c r="X18" s="170">
        <v>2.64</v>
      </c>
      <c r="Y18" s="170" t="s">
        <v>618</v>
      </c>
      <c r="Z18" s="170" t="s">
        <v>617</v>
      </c>
      <c r="AA18" s="170">
        <v>0.7</v>
      </c>
      <c r="AB18" s="170" t="s">
        <v>618</v>
      </c>
      <c r="AC18" s="176">
        <v>0.76</v>
      </c>
      <c r="AD18" s="125" t="s">
        <v>619</v>
      </c>
    </row>
    <row r="19" spans="2:30" ht="15.75" customHeight="1">
      <c r="B19" s="130" t="s">
        <v>476</v>
      </c>
      <c r="C19" s="160" t="s">
        <v>455</v>
      </c>
      <c r="D19" s="160" t="s">
        <v>500</v>
      </c>
      <c r="E19" s="160">
        <f>16*9/5+32</f>
        <v>60.8</v>
      </c>
      <c r="F19" s="160">
        <v>68</v>
      </c>
      <c r="G19" s="160">
        <f>24*9/5+32</f>
        <v>75.2</v>
      </c>
      <c r="H19" s="160">
        <f>30*9/5+32</f>
        <v>86</v>
      </c>
      <c r="I19" s="160" t="s">
        <v>298</v>
      </c>
      <c r="J19" s="160" t="s">
        <v>298</v>
      </c>
      <c r="K19" s="173">
        <v>0</v>
      </c>
      <c r="L19" s="160">
        <v>21.19</v>
      </c>
      <c r="M19" s="160">
        <v>0</v>
      </c>
      <c r="N19" s="160">
        <v>0</v>
      </c>
      <c r="O19" s="160" t="s">
        <v>298</v>
      </c>
      <c r="P19" s="160" t="s">
        <v>456</v>
      </c>
      <c r="Q19" s="160" t="s">
        <v>298</v>
      </c>
      <c r="R19" s="174" t="s">
        <v>614</v>
      </c>
      <c r="S19" s="170" t="s">
        <v>613</v>
      </c>
      <c r="T19" s="170" t="s">
        <v>614</v>
      </c>
      <c r="U19" s="170" t="s">
        <v>613</v>
      </c>
      <c r="V19" s="170" t="s">
        <v>615</v>
      </c>
      <c r="W19" s="170" t="s">
        <v>616</v>
      </c>
      <c r="X19" s="170">
        <v>2.64</v>
      </c>
      <c r="Y19" s="170" t="s">
        <v>618</v>
      </c>
      <c r="Z19" s="170" t="s">
        <v>617</v>
      </c>
      <c r="AA19" s="170">
        <v>0.7</v>
      </c>
      <c r="AB19" s="170" t="s">
        <v>618</v>
      </c>
      <c r="AC19" s="176">
        <v>0.76</v>
      </c>
      <c r="AD19" s="125" t="s">
        <v>619</v>
      </c>
    </row>
    <row r="20" spans="2:30" ht="15.75" customHeight="1">
      <c r="B20" s="130" t="s">
        <v>477</v>
      </c>
      <c r="C20" s="160" t="s">
        <v>455</v>
      </c>
      <c r="D20" s="160" t="s">
        <v>500</v>
      </c>
      <c r="E20" s="160">
        <f>16*9/5+32</f>
        <v>60.8</v>
      </c>
      <c r="F20" s="160">
        <v>68</v>
      </c>
      <c r="G20" s="160">
        <f>24*9/5+32</f>
        <v>75.2</v>
      </c>
      <c r="H20" s="160">
        <f>30*9/5+32</f>
        <v>86</v>
      </c>
      <c r="I20" s="160" t="s">
        <v>298</v>
      </c>
      <c r="J20" s="160" t="s">
        <v>298</v>
      </c>
      <c r="K20" s="173">
        <v>0</v>
      </c>
      <c r="L20" s="160">
        <v>21.19</v>
      </c>
      <c r="M20" s="160">
        <v>0</v>
      </c>
      <c r="N20" s="160">
        <v>0</v>
      </c>
      <c r="O20" s="160" t="s">
        <v>298</v>
      </c>
      <c r="P20" s="160" t="s">
        <v>456</v>
      </c>
      <c r="Q20" s="160" t="s">
        <v>298</v>
      </c>
      <c r="R20" s="174" t="s">
        <v>614</v>
      </c>
      <c r="S20" s="170" t="s">
        <v>613</v>
      </c>
      <c r="T20" s="170" t="s">
        <v>614</v>
      </c>
      <c r="U20" s="170" t="s">
        <v>613</v>
      </c>
      <c r="V20" s="170" t="s">
        <v>615</v>
      </c>
      <c r="W20" s="170" t="s">
        <v>616</v>
      </c>
      <c r="X20" s="170">
        <v>2.64</v>
      </c>
      <c r="Y20" s="170" t="s">
        <v>618</v>
      </c>
      <c r="Z20" s="170" t="s">
        <v>617</v>
      </c>
      <c r="AA20" s="170">
        <v>0.7</v>
      </c>
      <c r="AB20" s="170" t="s">
        <v>618</v>
      </c>
      <c r="AC20" s="176">
        <v>0.76</v>
      </c>
      <c r="AD20" s="125" t="s">
        <v>619</v>
      </c>
    </row>
    <row r="21" spans="2:30" ht="38.25">
      <c r="B21" s="130" t="s">
        <v>478</v>
      </c>
      <c r="C21" s="160" t="s">
        <v>455</v>
      </c>
      <c r="D21" s="160" t="s">
        <v>500</v>
      </c>
      <c r="E21" s="160">
        <f>16*9/5+32</f>
        <v>60.8</v>
      </c>
      <c r="F21" s="160">
        <f>19*9/5+32</f>
        <v>66.2</v>
      </c>
      <c r="G21" s="160">
        <f>26*9/5+32</f>
        <v>78.8</v>
      </c>
      <c r="H21" s="160">
        <f>30*9/5+32</f>
        <v>86</v>
      </c>
      <c r="I21" s="160" t="s">
        <v>298</v>
      </c>
      <c r="J21" s="160" t="s">
        <v>298</v>
      </c>
      <c r="K21" s="173">
        <v>2.2200000000000002</v>
      </c>
      <c r="L21" s="160">
        <v>16.95</v>
      </c>
      <c r="M21" s="160">
        <v>0</v>
      </c>
      <c r="N21" s="160">
        <v>3.6</v>
      </c>
      <c r="O21" s="160" t="s">
        <v>298</v>
      </c>
      <c r="P21" s="160" t="s">
        <v>456</v>
      </c>
      <c r="Q21" s="160" t="s">
        <v>298</v>
      </c>
      <c r="R21" s="174" t="s">
        <v>614</v>
      </c>
      <c r="S21" s="170" t="s">
        <v>613</v>
      </c>
      <c r="T21" s="170" t="s">
        <v>614</v>
      </c>
      <c r="U21" s="170" t="s">
        <v>613</v>
      </c>
      <c r="V21" s="170" t="s">
        <v>615</v>
      </c>
      <c r="W21" s="170" t="s">
        <v>616</v>
      </c>
      <c r="X21" s="170">
        <v>2.64</v>
      </c>
      <c r="Y21" s="170" t="s">
        <v>618</v>
      </c>
      <c r="Z21" s="170" t="s">
        <v>617</v>
      </c>
      <c r="AA21" s="170">
        <v>0.7</v>
      </c>
      <c r="AB21" s="170" t="s">
        <v>618</v>
      </c>
      <c r="AC21" s="176">
        <v>0.76</v>
      </c>
      <c r="AD21" s="125" t="s">
        <v>619</v>
      </c>
    </row>
  </sheetData>
  <mergeCells count="2">
    <mergeCell ref="C2:H4"/>
    <mergeCell ref="B6:K6"/>
  </mergeCells>
  <phoneticPr fontId="55" type="noConversion"/>
  <conditionalFormatting sqref="C9:Q9">
    <cfRule type="containsText" dxfId="349" priority="51" operator="containsText" text="Example">
      <formula>NOT(ISERROR(SEARCH("Example",C9)))</formula>
    </cfRule>
  </conditionalFormatting>
  <conditionalFormatting sqref="O11:O21">
    <cfRule type="containsText" dxfId="348" priority="22" operator="containsText" text="Ex:">
      <formula>NOT(ISERROR(SEARCH("Ex:",O11)))</formula>
    </cfRule>
  </conditionalFormatting>
  <conditionalFormatting sqref="L14:N14 C14:E15 C12:D13 L15:M15 L10:M13 O10:P10 C10:H11 G14:H15">
    <cfRule type="containsText" dxfId="347" priority="43" operator="containsText" text="Ex:">
      <formula>NOT(ISERROR(SEARCH("Ex:",C10)))</formula>
    </cfRule>
  </conditionalFormatting>
  <conditionalFormatting sqref="B10:B21">
    <cfRule type="containsText" dxfId="346" priority="42" operator="containsText" text="Example:">
      <formula>NOT(ISERROR(SEARCH("Example:",B10)))</formula>
    </cfRule>
  </conditionalFormatting>
  <conditionalFormatting sqref="B10:B21">
    <cfRule type="containsText" dxfId="345" priority="41" operator="containsText" text="&quot;Example&quot;">
      <formula>NOT(ISERROR(SEARCH("""Example""",B10)))</formula>
    </cfRule>
  </conditionalFormatting>
  <conditionalFormatting sqref="B10:B21">
    <cfRule type="containsText" dxfId="344" priority="40" operator="containsText" text="&quot;Example&quot;">
      <formula>NOT(ISERROR(SEARCH("""Example""",B10)))</formula>
    </cfRule>
  </conditionalFormatting>
  <conditionalFormatting sqref="B10:B21">
    <cfRule type="containsText" dxfId="343" priority="39" operator="containsText" text="&quot;Example&quot;">
      <formula>NOT(ISERROR(SEARCH("""Example""",B10)))</formula>
    </cfRule>
  </conditionalFormatting>
  <conditionalFormatting sqref="B10:B21">
    <cfRule type="containsText" dxfId="342" priority="38" operator="containsText" text="&quot;Example&quot;">
      <formula>NOT(ISERROR(SEARCH("""Example""",B10)))</formula>
    </cfRule>
  </conditionalFormatting>
  <conditionalFormatting sqref="B10:B21">
    <cfRule type="containsText" dxfId="341" priority="37" operator="containsText" text="&quot;Example&quot;">
      <formula>NOT(ISERROR(SEARCH("""Example""",B10)))</formula>
    </cfRule>
  </conditionalFormatting>
  <conditionalFormatting sqref="B10:B21">
    <cfRule type="containsText" dxfId="340" priority="36" operator="containsText" text="&quot;Example&quot;">
      <formula>NOT(ISERROR(SEARCH("""Example""",B10)))</formula>
    </cfRule>
  </conditionalFormatting>
  <conditionalFormatting sqref="C16:C21 E21:H21 E18:H18 L16:M20 M21:N21 E17 G17:H17">
    <cfRule type="containsText" dxfId="339" priority="35" operator="containsText" text="Ex:">
      <formula>NOT(ISERROR(SEARCH("Ex:",C16)))</formula>
    </cfRule>
  </conditionalFormatting>
  <conditionalFormatting sqref="D18">
    <cfRule type="containsText" dxfId="338" priority="34" operator="containsText" text="Ex:">
      <formula>NOT(ISERROR(SEARCH("Ex:",D18)))</formula>
    </cfRule>
  </conditionalFormatting>
  <conditionalFormatting sqref="D16">
    <cfRule type="containsText" dxfId="337" priority="33" operator="containsText" text="Ex:">
      <formula>NOT(ISERROR(SEARCH("Ex:",D16)))</formula>
    </cfRule>
  </conditionalFormatting>
  <conditionalFormatting sqref="D20">
    <cfRule type="containsText" dxfId="336" priority="32" operator="containsText" text="Ex:">
      <formula>NOT(ISERROR(SEARCH("Ex:",D20)))</formula>
    </cfRule>
  </conditionalFormatting>
  <conditionalFormatting sqref="D19">
    <cfRule type="containsText" dxfId="335" priority="31" operator="containsText" text="Ex:">
      <formula>NOT(ISERROR(SEARCH("Ex:",D19)))</formula>
    </cfRule>
  </conditionalFormatting>
  <conditionalFormatting sqref="D17">
    <cfRule type="containsText" dxfId="334" priority="30" operator="containsText" text="Ex:">
      <formula>NOT(ISERROR(SEARCH("Ex:",D17)))</formula>
    </cfRule>
  </conditionalFormatting>
  <conditionalFormatting sqref="D21">
    <cfRule type="containsText" dxfId="333" priority="29" operator="containsText" text="Ex:">
      <formula>NOT(ISERROR(SEARCH("Ex:",D21)))</formula>
    </cfRule>
  </conditionalFormatting>
  <conditionalFormatting sqref="E16 G16:H16">
    <cfRule type="containsText" dxfId="332" priority="28" operator="containsText" text="Ex:">
      <formula>NOT(ISERROR(SEARCH("Ex:",E16)))</formula>
    </cfRule>
  </conditionalFormatting>
  <conditionalFormatting sqref="E19:H19">
    <cfRule type="containsText" dxfId="331" priority="27" operator="containsText" text="Ex:">
      <formula>NOT(ISERROR(SEARCH("Ex:",E19)))</formula>
    </cfRule>
  </conditionalFormatting>
  <conditionalFormatting sqref="E20:H20">
    <cfRule type="containsText" dxfId="330" priority="26" operator="containsText" text="Ex:">
      <formula>NOT(ISERROR(SEARCH("Ex:",E20)))</formula>
    </cfRule>
  </conditionalFormatting>
  <conditionalFormatting sqref="E12:H13">
    <cfRule type="containsText" dxfId="329" priority="25" operator="containsText" text="Ex:">
      <formula>NOT(ISERROR(SEARCH("Ex:",E12)))</formula>
    </cfRule>
  </conditionalFormatting>
  <conditionalFormatting sqref="N15:N20">
    <cfRule type="containsText" dxfId="328" priority="24" operator="containsText" text="Ex:">
      <formula>NOT(ISERROR(SEARCH("Ex:",N15)))</formula>
    </cfRule>
  </conditionalFormatting>
  <conditionalFormatting sqref="N10:N13">
    <cfRule type="containsText" dxfId="327" priority="23" operator="containsText" text="Ex:">
      <formula>NOT(ISERROR(SEARCH("Ex:",N10)))</formula>
    </cfRule>
  </conditionalFormatting>
  <conditionalFormatting sqref="P11:P21">
    <cfRule type="containsText" dxfId="326" priority="21" operator="containsText" text="Ex:">
      <formula>NOT(ISERROR(SEARCH("Ex:",P11)))</formula>
    </cfRule>
  </conditionalFormatting>
  <conditionalFormatting sqref="Q10">
    <cfRule type="containsText" dxfId="325" priority="20" operator="containsText" text="Ex:">
      <formula>NOT(ISERROR(SEARCH("Ex:",Q10)))</formula>
    </cfRule>
  </conditionalFormatting>
  <conditionalFormatting sqref="Q11:Q21">
    <cfRule type="containsText" dxfId="324" priority="19" operator="containsText" text="Ex:">
      <formula>NOT(ISERROR(SEARCH("Ex:",Q11)))</formula>
    </cfRule>
  </conditionalFormatting>
  <conditionalFormatting sqref="L21">
    <cfRule type="containsText" dxfId="323" priority="18" operator="containsText" text="Ex:">
      <formula>NOT(ISERROR(SEARCH("Ex:",L21)))</formula>
    </cfRule>
  </conditionalFormatting>
  <conditionalFormatting sqref="R17 V10:V16 Z10:Z16 V18:V21 Z18:Z21">
    <cfRule type="containsText" dxfId="322" priority="15" operator="containsText" text="Ex:">
      <formula>NOT(ISERROR(SEARCH("Ex:",R10)))</formula>
    </cfRule>
  </conditionalFormatting>
  <conditionalFormatting sqref="R9:AC9">
    <cfRule type="containsText" dxfId="321" priority="17" operator="containsText" text="Example">
      <formula>NOT(ISERROR(SEARCH("Example",R9)))</formula>
    </cfRule>
  </conditionalFormatting>
  <conditionalFormatting sqref="Y10:Y16 Y18:Y21 U10:U21">
    <cfRule type="containsText" dxfId="320" priority="14" operator="containsText" text="Ex:">
      <formula>NOT(ISERROR(SEARCH("Ex:",U10)))</formula>
    </cfRule>
  </conditionalFormatting>
  <conditionalFormatting sqref="S10:T21 W10:X10 AA10:AB16 W18:W21 AA19:AB21 W11:W16 X11:X21 AB18">
    <cfRule type="containsText" dxfId="319" priority="16" operator="containsText" text="Ex:">
      <formula>NOT(ISERROR(SEARCH("Ex:",S10)))</formula>
    </cfRule>
  </conditionalFormatting>
  <conditionalFormatting sqref="V17">
    <cfRule type="containsText" dxfId="318" priority="12" operator="containsText" text="Ex:">
      <formula>NOT(ISERROR(SEARCH("Ex:",V17)))</formula>
    </cfRule>
  </conditionalFormatting>
  <conditionalFormatting sqref="W17">
    <cfRule type="containsText" dxfId="317" priority="13" operator="containsText" text="Ex:">
      <formula>NOT(ISERROR(SEARCH("Ex:",W17)))</formula>
    </cfRule>
  </conditionalFormatting>
  <conditionalFormatting sqref="Z17">
    <cfRule type="containsText" dxfId="316" priority="10" operator="containsText" text="Ex:">
      <formula>NOT(ISERROR(SEARCH("Ex:",Z17)))</formula>
    </cfRule>
  </conditionalFormatting>
  <conditionalFormatting sqref="Y17">
    <cfRule type="containsText" dxfId="315" priority="9" operator="containsText" text="Ex:">
      <formula>NOT(ISERROR(SEARCH("Ex:",Y17)))</formula>
    </cfRule>
  </conditionalFormatting>
  <conditionalFormatting sqref="AA17:AB17">
    <cfRule type="containsText" dxfId="314" priority="11" operator="containsText" text="Ex:">
      <formula>NOT(ISERROR(SEARCH("Ex:",AA17)))</formula>
    </cfRule>
  </conditionalFormatting>
  <conditionalFormatting sqref="AA18">
    <cfRule type="containsText" dxfId="313" priority="8" operator="containsText" text="Ex:">
      <formula>NOT(ISERROR(SEARCH("Ex:",AA18)))</formula>
    </cfRule>
  </conditionalFormatting>
  <conditionalFormatting sqref="K10:K15">
    <cfRule type="containsText" dxfId="312" priority="7" operator="containsText" text="Ex:">
      <formula>NOT(ISERROR(SEARCH("Ex:",K10)))</formula>
    </cfRule>
  </conditionalFormatting>
  <conditionalFormatting sqref="K16:K21">
    <cfRule type="containsText" dxfId="311" priority="6" operator="containsText" text="Ex:">
      <formula>NOT(ISERROR(SEARCH("Ex:",K16)))</formula>
    </cfRule>
  </conditionalFormatting>
  <conditionalFormatting sqref="R10:R16">
    <cfRule type="containsText" dxfId="310" priority="5" operator="containsText" text="Ex:">
      <formula>NOT(ISERROR(SEARCH("Ex:",R10)))</formula>
    </cfRule>
  </conditionalFormatting>
  <conditionalFormatting sqref="R18:R21">
    <cfRule type="containsText" dxfId="309" priority="4" operator="containsText" text="Ex:">
      <formula>NOT(ISERROR(SEARCH("Ex:",R18)))</formula>
    </cfRule>
  </conditionalFormatting>
  <conditionalFormatting sqref="F14:F17">
    <cfRule type="containsText" dxfId="308" priority="3" operator="containsText" text="Ex:">
      <formula>NOT(ISERROR(SEARCH("Ex:",F14)))</formula>
    </cfRule>
  </conditionalFormatting>
  <conditionalFormatting sqref="AC10">
    <cfRule type="containsText" dxfId="307" priority="2" operator="containsText" text="Ex:">
      <formula>NOT(ISERROR(SEARCH("Ex:",AC10)))</formula>
    </cfRule>
  </conditionalFormatting>
  <conditionalFormatting sqref="AC11:AC21">
    <cfRule type="containsText" dxfId="306" priority="1" operator="containsText" text="Ex:">
      <formula>NOT(ISERROR(SEARCH("Ex:",AC11)))</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44" operator="containsText" text="Ex:" id="{106BA265-FCF5-457D-8473-1ABA644F93F0}">
            <xm:f>NOT(ISERROR(SEARCH("Ex:",'1980-2000 Space Conditioning'!I10)))</xm:f>
            <x14:dxf>
              <font>
                <color theme="0" tint="-0.34998626667073579"/>
              </font>
            </x14:dxf>
          </x14:cfRule>
          <xm:sqref>I10:J21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21"/>
  <sheetViews>
    <sheetView showGridLines="0" topLeftCell="I1" zoomScaleNormal="100" workbookViewId="0">
      <selection activeCell="AA18" sqref="AA18"/>
    </sheetView>
  </sheetViews>
  <sheetFormatPr defaultColWidth="9" defaultRowHeight="15.75"/>
  <cols>
    <col min="1" max="1" width="1.25" style="133" customWidth="1"/>
    <col min="2" max="2" width="28.75" style="133" customWidth="1"/>
    <col min="3" max="3" width="10.625" style="133" customWidth="1"/>
    <col min="4" max="4" width="24.625" style="133" customWidth="1"/>
    <col min="5" max="10" width="10.625" style="133" customWidth="1"/>
    <col min="11" max="11" width="12.625" style="133" customWidth="1"/>
    <col min="12" max="17" width="10.625" style="133" customWidth="1"/>
    <col min="18" max="29" width="9" style="172"/>
    <col min="30" max="30" width="22.375" style="133" customWidth="1"/>
    <col min="31" max="31" width="5.75" style="133" customWidth="1"/>
    <col min="32" max="16384" width="9" style="133"/>
  </cols>
  <sheetData>
    <row r="1" spans="2:30" ht="7.5" customHeight="1">
      <c r="R1" s="133"/>
      <c r="S1" s="133"/>
      <c r="T1" s="133"/>
      <c r="U1" s="133"/>
      <c r="V1" s="133"/>
      <c r="W1" s="133"/>
      <c r="X1" s="133"/>
      <c r="Y1" s="133"/>
      <c r="Z1" s="133"/>
      <c r="AA1" s="133"/>
      <c r="AB1" s="133"/>
      <c r="AC1" s="133"/>
    </row>
    <row r="2" spans="2:30" ht="15.75" customHeight="1">
      <c r="B2" s="134" t="str">
        <f>Project!B2</f>
        <v>Input</v>
      </c>
      <c r="C2" s="197" t="s">
        <v>249</v>
      </c>
      <c r="D2" s="197"/>
      <c r="E2" s="197"/>
      <c r="F2" s="197"/>
      <c r="G2" s="197"/>
      <c r="H2" s="197"/>
      <c r="I2" s="126"/>
      <c r="J2" s="126"/>
      <c r="R2" s="133"/>
      <c r="S2" s="133"/>
      <c r="T2" s="133"/>
      <c r="U2" s="133"/>
      <c r="V2" s="133"/>
      <c r="W2" s="133"/>
      <c r="X2" s="133"/>
      <c r="Y2" s="133"/>
      <c r="Z2" s="133"/>
      <c r="AA2" s="133"/>
      <c r="AB2" s="133"/>
      <c r="AC2" s="133"/>
      <c r="AD2" s="132" t="str">
        <f>Project_Name</f>
        <v>Carbon Free Boston</v>
      </c>
    </row>
    <row r="3" spans="2:30" ht="15.75" customHeight="1">
      <c r="B3" s="131" t="str">
        <f>Project!B3</f>
        <v>Calculation</v>
      </c>
      <c r="C3" s="197"/>
      <c r="D3" s="197"/>
      <c r="E3" s="197"/>
      <c r="F3" s="197"/>
      <c r="G3" s="197"/>
      <c r="H3" s="197"/>
      <c r="I3" s="126"/>
      <c r="J3" s="126"/>
      <c r="R3" s="133"/>
      <c r="S3" s="133"/>
      <c r="T3" s="133"/>
      <c r="U3" s="133"/>
      <c r="V3" s="133"/>
      <c r="W3" s="133"/>
      <c r="X3" s="133"/>
      <c r="Y3" s="133"/>
      <c r="Z3" s="133"/>
      <c r="AA3" s="133"/>
      <c r="AB3" s="133"/>
      <c r="AC3" s="133"/>
      <c r="AD3" s="132" t="str">
        <f>Project_Number</f>
        <v>259104-00</v>
      </c>
    </row>
    <row r="4" spans="2:30" s="132" customFormat="1" ht="15.75" customHeight="1">
      <c r="B4" s="125" t="str">
        <f>Project!B4</f>
        <v>Notes</v>
      </c>
      <c r="C4" s="197"/>
      <c r="D4" s="197"/>
      <c r="E4" s="197"/>
      <c r="F4" s="197"/>
      <c r="G4" s="197"/>
      <c r="H4" s="197"/>
      <c r="I4" s="126"/>
      <c r="J4" s="126"/>
    </row>
    <row r="5" spans="2:30" ht="15.75" customHeight="1">
      <c r="R5" s="133"/>
      <c r="S5" s="133"/>
      <c r="T5" s="133"/>
      <c r="U5" s="133"/>
      <c r="V5" s="133"/>
      <c r="W5" s="133"/>
      <c r="X5" s="133"/>
      <c r="Y5" s="133"/>
      <c r="Z5" s="133"/>
      <c r="AA5" s="133"/>
      <c r="AB5" s="133"/>
      <c r="AC5" s="133"/>
    </row>
    <row r="6" spans="2:30" ht="18.75">
      <c r="B6" s="198" t="s">
        <v>250</v>
      </c>
      <c r="C6" s="198"/>
      <c r="D6" s="198"/>
      <c r="E6" s="198"/>
      <c r="F6" s="198"/>
      <c r="G6" s="198"/>
      <c r="H6" s="198"/>
      <c r="I6" s="198"/>
      <c r="J6" s="198"/>
      <c r="K6" s="198"/>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625</v>
      </c>
      <c r="S8" s="17" t="s">
        <v>626</v>
      </c>
      <c r="T8" s="17" t="s">
        <v>627</v>
      </c>
      <c r="U8" s="17" t="s">
        <v>628</v>
      </c>
      <c r="V8" s="17" t="s">
        <v>629</v>
      </c>
      <c r="W8" s="17" t="s">
        <v>630</v>
      </c>
      <c r="X8" s="17" t="s">
        <v>611</v>
      </c>
      <c r="Y8" s="17" t="s">
        <v>631</v>
      </c>
      <c r="Z8" s="17" t="s">
        <v>632</v>
      </c>
      <c r="AA8" s="17" t="s">
        <v>612</v>
      </c>
      <c r="AB8" s="17" t="s">
        <v>633</v>
      </c>
      <c r="AC8" s="17" t="s">
        <v>634</v>
      </c>
    </row>
    <row r="9" spans="2:30" ht="31.5" customHeight="1">
      <c r="B9" s="17"/>
      <c r="C9" s="17" t="s">
        <v>264</v>
      </c>
      <c r="D9" s="17"/>
      <c r="E9" s="17" t="str">
        <f>Temperature</f>
        <v>(°F)</v>
      </c>
      <c r="F9" s="17" t="str">
        <f>Temperature</f>
        <v>(°F)</v>
      </c>
      <c r="G9" s="17" t="str">
        <f>Temperature</f>
        <v>(°F)</v>
      </c>
      <c r="H9" s="17" t="str">
        <f>Temperature</f>
        <v>(°F)</v>
      </c>
      <c r="I9" s="17" t="s">
        <v>265</v>
      </c>
      <c r="J9" s="17" t="s">
        <v>265</v>
      </c>
      <c r="K9" s="17" t="str">
        <f>DHW_Demand</f>
        <v>(gal/minute)</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row>
    <row r="10" spans="2:30" ht="38.25">
      <c r="B10" s="130" t="s">
        <v>470</v>
      </c>
      <c r="C10" s="159" t="s">
        <v>455</v>
      </c>
      <c r="D10" s="159" t="s">
        <v>500</v>
      </c>
      <c r="E10" s="175">
        <f>16*9/5+32</f>
        <v>60.8</v>
      </c>
      <c r="F10" s="175">
        <f>16*9/5+32</f>
        <v>60.8</v>
      </c>
      <c r="G10" s="159">
        <f>24*9/5+32</f>
        <v>75.2</v>
      </c>
      <c r="H10" s="159">
        <f>30*9/5+32</f>
        <v>86</v>
      </c>
      <c r="I10" s="159" t="s">
        <v>298</v>
      </c>
      <c r="J10" s="159" t="s">
        <v>298</v>
      </c>
      <c r="K10" s="173">
        <v>0</v>
      </c>
      <c r="L10" s="159">
        <v>0</v>
      </c>
      <c r="M10" s="159">
        <v>0.05</v>
      </c>
      <c r="N10" s="159">
        <v>0</v>
      </c>
      <c r="O10" s="159" t="s">
        <v>298</v>
      </c>
      <c r="P10" s="159" t="s">
        <v>456</v>
      </c>
      <c r="Q10" s="159" t="s">
        <v>298</v>
      </c>
      <c r="R10" s="174" t="s">
        <v>614</v>
      </c>
      <c r="S10" s="170" t="s">
        <v>613</v>
      </c>
      <c r="T10" s="170" t="s">
        <v>614</v>
      </c>
      <c r="U10" s="170" t="s">
        <v>613</v>
      </c>
      <c r="V10" s="170" t="s">
        <v>615</v>
      </c>
      <c r="W10" s="170" t="s">
        <v>616</v>
      </c>
      <c r="X10" s="170">
        <v>2.64</v>
      </c>
      <c r="Y10" s="170" t="s">
        <v>618</v>
      </c>
      <c r="Z10" s="170" t="s">
        <v>617</v>
      </c>
      <c r="AA10" s="170">
        <v>0.76</v>
      </c>
      <c r="AB10" s="170" t="s">
        <v>618</v>
      </c>
      <c r="AC10" s="176">
        <v>0.78</v>
      </c>
      <c r="AD10" s="125" t="s">
        <v>619</v>
      </c>
    </row>
    <row r="11" spans="2:30" ht="38.25">
      <c r="B11" s="130" t="s">
        <v>607</v>
      </c>
      <c r="C11" s="159" t="s">
        <v>455</v>
      </c>
      <c r="D11" s="159" t="s">
        <v>500</v>
      </c>
      <c r="E11" s="175">
        <f>16*9/5+32</f>
        <v>60.8</v>
      </c>
      <c r="F11" s="175">
        <v>68</v>
      </c>
      <c r="G11" s="159">
        <f>24*9/5+32</f>
        <v>75.2</v>
      </c>
      <c r="H11" s="159">
        <f>30*9/5+32</f>
        <v>86</v>
      </c>
      <c r="I11" s="159" t="s">
        <v>298</v>
      </c>
      <c r="J11" s="159" t="s">
        <v>298</v>
      </c>
      <c r="K11" s="173">
        <v>0</v>
      </c>
      <c r="L11" s="159">
        <v>0</v>
      </c>
      <c r="M11" s="159">
        <v>0.3</v>
      </c>
      <c r="N11" s="159">
        <v>0</v>
      </c>
      <c r="O11" s="159" t="s">
        <v>298</v>
      </c>
      <c r="P11" s="159" t="s">
        <v>456</v>
      </c>
      <c r="Q11" s="159" t="s">
        <v>298</v>
      </c>
      <c r="R11" s="174" t="s">
        <v>614</v>
      </c>
      <c r="S11" s="170" t="s">
        <v>613</v>
      </c>
      <c r="T11" s="170" t="s">
        <v>614</v>
      </c>
      <c r="U11" s="170" t="s">
        <v>613</v>
      </c>
      <c r="V11" s="170" t="s">
        <v>615</v>
      </c>
      <c r="W11" s="170" t="s">
        <v>616</v>
      </c>
      <c r="X11" s="170">
        <v>2.64</v>
      </c>
      <c r="Y11" s="170" t="s">
        <v>618</v>
      </c>
      <c r="Z11" s="170" t="s">
        <v>617</v>
      </c>
      <c r="AA11" s="170">
        <v>0.76</v>
      </c>
      <c r="AB11" s="170" t="s">
        <v>618</v>
      </c>
      <c r="AC11" s="176">
        <v>0.78</v>
      </c>
      <c r="AD11" s="125" t="s">
        <v>619</v>
      </c>
    </row>
    <row r="12" spans="2:30" ht="38.25">
      <c r="B12" s="130" t="s">
        <v>606</v>
      </c>
      <c r="C12" s="159" t="s">
        <v>455</v>
      </c>
      <c r="D12" s="159" t="s">
        <v>499</v>
      </c>
      <c r="E12" s="175">
        <f t="shared" ref="E12:F13" si="0">16*9/5+32</f>
        <v>60.8</v>
      </c>
      <c r="F12" s="175">
        <f t="shared" si="0"/>
        <v>60.8</v>
      </c>
      <c r="G12" s="159">
        <f t="shared" ref="G12:H13" si="1">30*9/5+32</f>
        <v>86</v>
      </c>
      <c r="H12" s="159">
        <f t="shared" si="1"/>
        <v>86</v>
      </c>
      <c r="I12" s="159" t="s">
        <v>298</v>
      </c>
      <c r="J12" s="159" t="s">
        <v>298</v>
      </c>
      <c r="K12" s="173">
        <v>0</v>
      </c>
      <c r="L12" s="159">
        <v>0</v>
      </c>
      <c r="M12" s="159">
        <v>0.05</v>
      </c>
      <c r="N12" s="159">
        <v>0</v>
      </c>
      <c r="O12" s="159" t="s">
        <v>298</v>
      </c>
      <c r="P12" s="159" t="s">
        <v>456</v>
      </c>
      <c r="Q12" s="159" t="s">
        <v>298</v>
      </c>
      <c r="R12" s="174" t="s">
        <v>614</v>
      </c>
      <c r="S12" s="170" t="s">
        <v>613</v>
      </c>
      <c r="T12" s="170" t="s">
        <v>614</v>
      </c>
      <c r="U12" s="170" t="s">
        <v>613</v>
      </c>
      <c r="V12" s="170" t="s">
        <v>615</v>
      </c>
      <c r="W12" s="170" t="s">
        <v>616</v>
      </c>
      <c r="X12" s="170">
        <v>2.64</v>
      </c>
      <c r="Y12" s="170" t="s">
        <v>618</v>
      </c>
      <c r="Z12" s="170" t="s">
        <v>617</v>
      </c>
      <c r="AA12" s="170">
        <v>0.76</v>
      </c>
      <c r="AB12" s="170" t="s">
        <v>618</v>
      </c>
      <c r="AC12" s="176">
        <v>0.78</v>
      </c>
      <c r="AD12" s="125" t="s">
        <v>619</v>
      </c>
    </row>
    <row r="13" spans="2:30" ht="38.25">
      <c r="B13" s="130" t="s">
        <v>471</v>
      </c>
      <c r="C13" s="159" t="s">
        <v>455</v>
      </c>
      <c r="D13" s="159" t="s">
        <v>499</v>
      </c>
      <c r="E13" s="175">
        <f t="shared" si="0"/>
        <v>60.8</v>
      </c>
      <c r="F13" s="175">
        <f t="shared" si="0"/>
        <v>60.8</v>
      </c>
      <c r="G13" s="159">
        <f t="shared" si="1"/>
        <v>86</v>
      </c>
      <c r="H13" s="159">
        <f t="shared" si="1"/>
        <v>86</v>
      </c>
      <c r="I13" s="159" t="s">
        <v>298</v>
      </c>
      <c r="J13" s="159" t="s">
        <v>298</v>
      </c>
      <c r="K13" s="173">
        <v>0</v>
      </c>
      <c r="L13" s="159">
        <v>0</v>
      </c>
      <c r="M13" s="159">
        <v>0.15</v>
      </c>
      <c r="N13" s="159">
        <v>0</v>
      </c>
      <c r="O13" s="159" t="s">
        <v>298</v>
      </c>
      <c r="P13" s="159" t="s">
        <v>456</v>
      </c>
      <c r="Q13" s="159" t="s">
        <v>298</v>
      </c>
      <c r="R13" s="174" t="s">
        <v>614</v>
      </c>
      <c r="S13" s="170" t="s">
        <v>613</v>
      </c>
      <c r="T13" s="170" t="s">
        <v>614</v>
      </c>
      <c r="U13" s="170" t="s">
        <v>613</v>
      </c>
      <c r="V13" s="170" t="s">
        <v>615</v>
      </c>
      <c r="W13" s="170" t="s">
        <v>616</v>
      </c>
      <c r="X13" s="170">
        <v>2.64</v>
      </c>
      <c r="Y13" s="170" t="s">
        <v>618</v>
      </c>
      <c r="Z13" s="170" t="s">
        <v>617</v>
      </c>
      <c r="AA13" s="170">
        <v>0.76</v>
      </c>
      <c r="AB13" s="170" t="s">
        <v>618</v>
      </c>
      <c r="AC13" s="176">
        <v>0.78</v>
      </c>
      <c r="AD13" s="125" t="s">
        <v>619</v>
      </c>
    </row>
    <row r="14" spans="2:30" ht="38.25">
      <c r="B14" s="130" t="s">
        <v>472</v>
      </c>
      <c r="C14" s="159" t="s">
        <v>455</v>
      </c>
      <c r="D14" s="159" t="s">
        <v>500</v>
      </c>
      <c r="E14" s="175">
        <f>16*9/5+32</f>
        <v>60.8</v>
      </c>
      <c r="F14" s="175">
        <v>68</v>
      </c>
      <c r="G14" s="159">
        <f>24*9/5+32</f>
        <v>75.2</v>
      </c>
      <c r="H14" s="159">
        <f>30*9/5+32</f>
        <v>86</v>
      </c>
      <c r="I14" s="159" t="s">
        <v>298</v>
      </c>
      <c r="J14" s="159" t="s">
        <v>298</v>
      </c>
      <c r="K14" s="173">
        <v>2.61</v>
      </c>
      <c r="L14" s="159">
        <v>16.95</v>
      </c>
      <c r="M14" s="159">
        <v>0</v>
      </c>
      <c r="N14" s="159">
        <v>0.6</v>
      </c>
      <c r="O14" s="159" t="s">
        <v>298</v>
      </c>
      <c r="P14" s="159" t="s">
        <v>456</v>
      </c>
      <c r="Q14" s="159" t="s">
        <v>298</v>
      </c>
      <c r="R14" s="174" t="s">
        <v>614</v>
      </c>
      <c r="S14" s="170" t="s">
        <v>613</v>
      </c>
      <c r="T14" s="170" t="s">
        <v>614</v>
      </c>
      <c r="U14" s="170" t="s">
        <v>613</v>
      </c>
      <c r="V14" s="170" t="s">
        <v>615</v>
      </c>
      <c r="W14" s="170" t="s">
        <v>616</v>
      </c>
      <c r="X14" s="170">
        <v>2.64</v>
      </c>
      <c r="Y14" s="170" t="s">
        <v>618</v>
      </c>
      <c r="Z14" s="170" t="s">
        <v>617</v>
      </c>
      <c r="AA14" s="170">
        <v>0.76</v>
      </c>
      <c r="AB14" s="170" t="s">
        <v>618</v>
      </c>
      <c r="AC14" s="176">
        <v>0.78</v>
      </c>
      <c r="AD14" s="125" t="s">
        <v>619</v>
      </c>
    </row>
    <row r="15" spans="2:30" ht="38.25">
      <c r="B15" s="130" t="s">
        <v>605</v>
      </c>
      <c r="C15" s="159" t="s">
        <v>455</v>
      </c>
      <c r="D15" s="159" t="s">
        <v>500</v>
      </c>
      <c r="E15" s="175">
        <f>16*9/5+32</f>
        <v>60.8</v>
      </c>
      <c r="F15" s="175">
        <v>68</v>
      </c>
      <c r="G15" s="159">
        <f>24*9/5+32</f>
        <v>75.2</v>
      </c>
      <c r="H15" s="159">
        <f>30*9/5+32</f>
        <v>86</v>
      </c>
      <c r="I15" s="159" t="s">
        <v>298</v>
      </c>
      <c r="J15" s="159" t="s">
        <v>298</v>
      </c>
      <c r="K15" s="173">
        <v>0</v>
      </c>
      <c r="L15" s="159">
        <v>21.19</v>
      </c>
      <c r="M15" s="159">
        <v>0</v>
      </c>
      <c r="N15" s="159">
        <v>0</v>
      </c>
      <c r="O15" s="159" t="s">
        <v>298</v>
      </c>
      <c r="P15" s="159" t="s">
        <v>456</v>
      </c>
      <c r="Q15" s="159" t="s">
        <v>298</v>
      </c>
      <c r="R15" s="174" t="s">
        <v>614</v>
      </c>
      <c r="S15" s="170" t="s">
        <v>613</v>
      </c>
      <c r="T15" s="170" t="s">
        <v>614</v>
      </c>
      <c r="U15" s="170" t="s">
        <v>613</v>
      </c>
      <c r="V15" s="170" t="s">
        <v>615</v>
      </c>
      <c r="W15" s="170" t="s">
        <v>616</v>
      </c>
      <c r="X15" s="170">
        <v>2.64</v>
      </c>
      <c r="Y15" s="170" t="s">
        <v>618</v>
      </c>
      <c r="Z15" s="170" t="s">
        <v>617</v>
      </c>
      <c r="AA15" s="170">
        <v>0.76</v>
      </c>
      <c r="AB15" s="170" t="s">
        <v>618</v>
      </c>
      <c r="AC15" s="176">
        <v>0.78</v>
      </c>
      <c r="AD15" s="125" t="s">
        <v>619</v>
      </c>
    </row>
    <row r="16" spans="2:30" ht="38.25">
      <c r="B16" s="130" t="s">
        <v>473</v>
      </c>
      <c r="C16" s="159" t="s">
        <v>455</v>
      </c>
      <c r="D16" s="159" t="s">
        <v>500</v>
      </c>
      <c r="E16" s="175">
        <f>16*9/5+32</f>
        <v>60.8</v>
      </c>
      <c r="F16" s="175">
        <v>68</v>
      </c>
      <c r="G16" s="159">
        <f>24*9/5+32</f>
        <v>75.2</v>
      </c>
      <c r="H16" s="159">
        <f>30*9/5+32</f>
        <v>86</v>
      </c>
      <c r="I16" s="159" t="s">
        <v>298</v>
      </c>
      <c r="J16" s="159" t="s">
        <v>298</v>
      </c>
      <c r="K16" s="173">
        <v>0</v>
      </c>
      <c r="L16" s="159">
        <v>21.19</v>
      </c>
      <c r="M16" s="159">
        <v>0</v>
      </c>
      <c r="N16" s="159">
        <v>0</v>
      </c>
      <c r="O16" s="159" t="s">
        <v>298</v>
      </c>
      <c r="P16" s="159" t="s">
        <v>456</v>
      </c>
      <c r="Q16" s="159" t="s">
        <v>298</v>
      </c>
      <c r="R16" s="174" t="s">
        <v>614</v>
      </c>
      <c r="S16" s="170" t="s">
        <v>613</v>
      </c>
      <c r="T16" s="170" t="s">
        <v>614</v>
      </c>
      <c r="U16" s="170" t="s">
        <v>613</v>
      </c>
      <c r="V16" s="170" t="s">
        <v>615</v>
      </c>
      <c r="W16" s="170" t="s">
        <v>616</v>
      </c>
      <c r="X16" s="170">
        <v>2.64</v>
      </c>
      <c r="Y16" s="170" t="s">
        <v>618</v>
      </c>
      <c r="Z16" s="170" t="s">
        <v>617</v>
      </c>
      <c r="AA16" s="170">
        <v>0.76</v>
      </c>
      <c r="AB16" s="170" t="s">
        <v>618</v>
      </c>
      <c r="AC16" s="176">
        <v>0.78</v>
      </c>
      <c r="AD16" s="125" t="s">
        <v>619</v>
      </c>
    </row>
    <row r="17" spans="2:30" ht="38.25">
      <c r="B17" s="130" t="s">
        <v>608</v>
      </c>
      <c r="C17" s="159" t="s">
        <v>455</v>
      </c>
      <c r="D17" s="159" t="s">
        <v>499</v>
      </c>
      <c r="E17" s="175">
        <v>63</v>
      </c>
      <c r="F17" s="175">
        <v>67</v>
      </c>
      <c r="G17" s="159">
        <f>24*9/5+32</f>
        <v>75.2</v>
      </c>
      <c r="H17" s="159">
        <f>24*9/5+32</f>
        <v>75.2</v>
      </c>
      <c r="I17" s="159" t="s">
        <v>298</v>
      </c>
      <c r="J17" s="159" t="s">
        <v>298</v>
      </c>
      <c r="K17" s="173">
        <v>2.0799999999999999E-2</v>
      </c>
      <c r="L17" s="159">
        <v>20</v>
      </c>
      <c r="M17" s="159">
        <v>0</v>
      </c>
      <c r="N17" s="159">
        <v>0</v>
      </c>
      <c r="O17" s="159" t="s">
        <v>298</v>
      </c>
      <c r="P17" s="159" t="s">
        <v>456</v>
      </c>
      <c r="Q17" s="159" t="s">
        <v>298</v>
      </c>
      <c r="R17" s="170" t="s">
        <v>620</v>
      </c>
      <c r="S17" s="170"/>
      <c r="T17" s="170" t="s">
        <v>621</v>
      </c>
      <c r="U17" s="170" t="s">
        <v>613</v>
      </c>
      <c r="V17" s="170" t="s">
        <v>615</v>
      </c>
      <c r="W17" s="170" t="s">
        <v>616</v>
      </c>
      <c r="X17" s="170">
        <v>2.64</v>
      </c>
      <c r="Y17" s="170" t="s">
        <v>618</v>
      </c>
      <c r="Z17" s="170" t="s">
        <v>617</v>
      </c>
      <c r="AA17" s="170">
        <v>0.76</v>
      </c>
      <c r="AB17" s="170" t="s">
        <v>618</v>
      </c>
      <c r="AC17" s="176">
        <v>0.78</v>
      </c>
      <c r="AD17" s="125"/>
    </row>
    <row r="18" spans="2:30" s="10" customFormat="1" ht="15.75" customHeight="1">
      <c r="B18" s="130" t="s">
        <v>475</v>
      </c>
      <c r="C18" s="159" t="s">
        <v>455</v>
      </c>
      <c r="D18" s="159" t="s">
        <v>499</v>
      </c>
      <c r="E18" s="175">
        <f>16*9/5+32</f>
        <v>60.8</v>
      </c>
      <c r="F18" s="175">
        <f>16*9/5+32</f>
        <v>60.8</v>
      </c>
      <c r="G18" s="159">
        <f>30*9/5+32</f>
        <v>86</v>
      </c>
      <c r="H18" s="159">
        <f>30*9/5+32</f>
        <v>86</v>
      </c>
      <c r="I18" s="159" t="s">
        <v>298</v>
      </c>
      <c r="J18" s="159" t="s">
        <v>298</v>
      </c>
      <c r="K18" s="173">
        <v>0</v>
      </c>
      <c r="L18" s="159">
        <v>0</v>
      </c>
      <c r="M18" s="159">
        <v>0.05</v>
      </c>
      <c r="N18" s="159">
        <v>0</v>
      </c>
      <c r="O18" s="159" t="s">
        <v>298</v>
      </c>
      <c r="P18" s="159" t="s">
        <v>456</v>
      </c>
      <c r="Q18" s="159" t="s">
        <v>298</v>
      </c>
      <c r="R18" s="174" t="s">
        <v>614</v>
      </c>
      <c r="S18" s="170" t="s">
        <v>613</v>
      </c>
      <c r="T18" s="170" t="s">
        <v>614</v>
      </c>
      <c r="U18" s="170" t="s">
        <v>622</v>
      </c>
      <c r="V18" s="170" t="s">
        <v>615</v>
      </c>
      <c r="W18" s="170" t="s">
        <v>616</v>
      </c>
      <c r="X18" s="170">
        <v>2.64</v>
      </c>
      <c r="Y18" s="170" t="s">
        <v>618</v>
      </c>
      <c r="Z18" s="170" t="s">
        <v>617</v>
      </c>
      <c r="AA18" s="176">
        <v>0.76</v>
      </c>
      <c r="AB18" s="170" t="s">
        <v>618</v>
      </c>
      <c r="AC18" s="176">
        <v>0.78</v>
      </c>
      <c r="AD18" s="125" t="s">
        <v>619</v>
      </c>
    </row>
    <row r="19" spans="2:30" ht="15.75" customHeight="1">
      <c r="B19" s="130" t="s">
        <v>476</v>
      </c>
      <c r="C19" s="159" t="s">
        <v>455</v>
      </c>
      <c r="D19" s="159" t="s">
        <v>500</v>
      </c>
      <c r="E19" s="175">
        <f>16*9/5+32</f>
        <v>60.8</v>
      </c>
      <c r="F19" s="175">
        <v>68</v>
      </c>
      <c r="G19" s="159">
        <f>24*9/5+32</f>
        <v>75.2</v>
      </c>
      <c r="H19" s="159">
        <f>30*9/5+32</f>
        <v>86</v>
      </c>
      <c r="I19" s="159" t="s">
        <v>298</v>
      </c>
      <c r="J19" s="159" t="s">
        <v>298</v>
      </c>
      <c r="K19" s="173">
        <v>0</v>
      </c>
      <c r="L19" s="159">
        <v>21.19</v>
      </c>
      <c r="M19" s="159">
        <v>0</v>
      </c>
      <c r="N19" s="159">
        <v>0</v>
      </c>
      <c r="O19" s="159" t="s">
        <v>298</v>
      </c>
      <c r="P19" s="159" t="s">
        <v>456</v>
      </c>
      <c r="Q19" s="159" t="s">
        <v>298</v>
      </c>
      <c r="R19" s="174" t="s">
        <v>614</v>
      </c>
      <c r="S19" s="170" t="s">
        <v>613</v>
      </c>
      <c r="T19" s="170" t="s">
        <v>614</v>
      </c>
      <c r="U19" s="170" t="s">
        <v>613</v>
      </c>
      <c r="V19" s="170" t="s">
        <v>615</v>
      </c>
      <c r="W19" s="170" t="s">
        <v>616</v>
      </c>
      <c r="X19" s="170">
        <v>2.64</v>
      </c>
      <c r="Y19" s="170" t="s">
        <v>618</v>
      </c>
      <c r="Z19" s="170" t="s">
        <v>617</v>
      </c>
      <c r="AA19" s="170">
        <v>0.76</v>
      </c>
      <c r="AB19" s="170" t="s">
        <v>618</v>
      </c>
      <c r="AC19" s="176">
        <v>0.78</v>
      </c>
      <c r="AD19" s="125" t="s">
        <v>619</v>
      </c>
    </row>
    <row r="20" spans="2:30" ht="15.75" customHeight="1">
      <c r="B20" s="130" t="s">
        <v>477</v>
      </c>
      <c r="C20" s="159" t="s">
        <v>455</v>
      </c>
      <c r="D20" s="159" t="s">
        <v>500</v>
      </c>
      <c r="E20" s="175">
        <f>16*9/5+32</f>
        <v>60.8</v>
      </c>
      <c r="F20" s="175">
        <v>68</v>
      </c>
      <c r="G20" s="159">
        <f>24*9/5+32</f>
        <v>75.2</v>
      </c>
      <c r="H20" s="159">
        <f>30*9/5+32</f>
        <v>86</v>
      </c>
      <c r="I20" s="159" t="s">
        <v>298</v>
      </c>
      <c r="J20" s="159" t="s">
        <v>298</v>
      </c>
      <c r="K20" s="173">
        <v>0</v>
      </c>
      <c r="L20" s="159">
        <v>21.19</v>
      </c>
      <c r="M20" s="159">
        <v>0</v>
      </c>
      <c r="N20" s="159">
        <v>0</v>
      </c>
      <c r="O20" s="159" t="s">
        <v>298</v>
      </c>
      <c r="P20" s="159" t="s">
        <v>456</v>
      </c>
      <c r="Q20" s="159" t="s">
        <v>298</v>
      </c>
      <c r="R20" s="174" t="s">
        <v>614</v>
      </c>
      <c r="S20" s="170" t="s">
        <v>613</v>
      </c>
      <c r="T20" s="170" t="s">
        <v>614</v>
      </c>
      <c r="U20" s="170" t="s">
        <v>613</v>
      </c>
      <c r="V20" s="170" t="s">
        <v>615</v>
      </c>
      <c r="W20" s="170" t="s">
        <v>616</v>
      </c>
      <c r="X20" s="170">
        <v>2.64</v>
      </c>
      <c r="Y20" s="170" t="s">
        <v>618</v>
      </c>
      <c r="Z20" s="170" t="s">
        <v>617</v>
      </c>
      <c r="AA20" s="170">
        <v>0.76</v>
      </c>
      <c r="AB20" s="170" t="s">
        <v>618</v>
      </c>
      <c r="AC20" s="176">
        <v>0.78</v>
      </c>
      <c r="AD20" s="125" t="s">
        <v>619</v>
      </c>
    </row>
    <row r="21" spans="2:30" ht="38.25">
      <c r="B21" s="130" t="s">
        <v>478</v>
      </c>
      <c r="C21" s="159" t="s">
        <v>455</v>
      </c>
      <c r="D21" s="159" t="s">
        <v>500</v>
      </c>
      <c r="E21" s="175">
        <f>16*9/5+32</f>
        <v>60.8</v>
      </c>
      <c r="F21" s="175">
        <f>19*9/5+32</f>
        <v>66.2</v>
      </c>
      <c r="G21" s="159">
        <f>26*9/5+32</f>
        <v>78.8</v>
      </c>
      <c r="H21" s="159">
        <f>30*9/5+32</f>
        <v>86</v>
      </c>
      <c r="I21" s="159" t="s">
        <v>298</v>
      </c>
      <c r="J21" s="159" t="s">
        <v>298</v>
      </c>
      <c r="K21" s="173">
        <v>2.2200000000000002</v>
      </c>
      <c r="L21" s="159">
        <v>16.95</v>
      </c>
      <c r="M21" s="159">
        <v>0</v>
      </c>
      <c r="N21" s="159">
        <v>3.6</v>
      </c>
      <c r="O21" s="159" t="s">
        <v>298</v>
      </c>
      <c r="P21" s="159" t="s">
        <v>456</v>
      </c>
      <c r="Q21" s="159" t="s">
        <v>298</v>
      </c>
      <c r="R21" s="174" t="s">
        <v>614</v>
      </c>
      <c r="S21" s="170" t="s">
        <v>613</v>
      </c>
      <c r="T21" s="170" t="s">
        <v>614</v>
      </c>
      <c r="U21" s="170" t="s">
        <v>613</v>
      </c>
      <c r="V21" s="170" t="s">
        <v>615</v>
      </c>
      <c r="W21" s="170" t="s">
        <v>616</v>
      </c>
      <c r="X21" s="170">
        <v>2.64</v>
      </c>
      <c r="Y21" s="170" t="s">
        <v>618</v>
      </c>
      <c r="Z21" s="170" t="s">
        <v>617</v>
      </c>
      <c r="AA21" s="170">
        <v>0.76</v>
      </c>
      <c r="AB21" s="170" t="s">
        <v>618</v>
      </c>
      <c r="AC21" s="176">
        <v>0.78</v>
      </c>
      <c r="AD21" s="125" t="s">
        <v>619</v>
      </c>
    </row>
  </sheetData>
  <mergeCells count="2">
    <mergeCell ref="C2:H4"/>
    <mergeCell ref="B6:K6"/>
  </mergeCells>
  <conditionalFormatting sqref="C9:Q9">
    <cfRule type="containsText" dxfId="304" priority="65" operator="containsText" text="Example">
      <formula>NOT(ISERROR(SEARCH("Example",C9)))</formula>
    </cfRule>
  </conditionalFormatting>
  <conditionalFormatting sqref="O11:O21">
    <cfRule type="containsText" dxfId="303" priority="27" operator="containsText" text="Ex:">
      <formula>NOT(ISERROR(SEARCH("Ex:",O11)))</formula>
    </cfRule>
  </conditionalFormatting>
  <conditionalFormatting sqref="L14:N14 C10:D15 L15:M15 L10:M13 O10:P10 G14:H15 G10:H11">
    <cfRule type="containsText" dxfId="302" priority="49" operator="containsText" text="Ex:">
      <formula>NOT(ISERROR(SEARCH("Ex:",C10)))</formula>
    </cfRule>
  </conditionalFormatting>
  <conditionalFormatting sqref="B10:B21">
    <cfRule type="containsText" dxfId="301" priority="47" operator="containsText" text="Example:">
      <formula>NOT(ISERROR(SEARCH("Example:",B10)))</formula>
    </cfRule>
  </conditionalFormatting>
  <conditionalFormatting sqref="B10:B21">
    <cfRule type="containsText" dxfId="300" priority="46" operator="containsText" text="&quot;Example&quot;">
      <formula>NOT(ISERROR(SEARCH("""Example""",B10)))</formula>
    </cfRule>
  </conditionalFormatting>
  <conditionalFormatting sqref="B10:B21">
    <cfRule type="containsText" dxfId="299" priority="45" operator="containsText" text="&quot;Example&quot;">
      <formula>NOT(ISERROR(SEARCH("""Example""",B10)))</formula>
    </cfRule>
  </conditionalFormatting>
  <conditionalFormatting sqref="B10:B21">
    <cfRule type="containsText" dxfId="298" priority="44" operator="containsText" text="&quot;Example&quot;">
      <formula>NOT(ISERROR(SEARCH("""Example""",B10)))</formula>
    </cfRule>
  </conditionalFormatting>
  <conditionalFormatting sqref="B10:B21">
    <cfRule type="containsText" dxfId="297" priority="43" operator="containsText" text="&quot;Example&quot;">
      <formula>NOT(ISERROR(SEARCH("""Example""",B10)))</formula>
    </cfRule>
  </conditionalFormatting>
  <conditionalFormatting sqref="B10:B21">
    <cfRule type="containsText" dxfId="296" priority="42" operator="containsText" text="&quot;Example&quot;">
      <formula>NOT(ISERROR(SEARCH("""Example""",B10)))</formula>
    </cfRule>
  </conditionalFormatting>
  <conditionalFormatting sqref="B10:B21">
    <cfRule type="containsText" dxfId="295" priority="41" operator="containsText" text="&quot;Example&quot;">
      <formula>NOT(ISERROR(SEARCH("""Example""",B10)))</formula>
    </cfRule>
  </conditionalFormatting>
  <conditionalFormatting sqref="C16:C21 G21:H21 G17:H18 L16:M20 M21:N21">
    <cfRule type="containsText" dxfId="294" priority="40" operator="containsText" text="Ex:">
      <formula>NOT(ISERROR(SEARCH("Ex:",C16)))</formula>
    </cfRule>
  </conditionalFormatting>
  <conditionalFormatting sqref="D18">
    <cfRule type="containsText" dxfId="293" priority="39" operator="containsText" text="Ex:">
      <formula>NOT(ISERROR(SEARCH("Ex:",D18)))</formula>
    </cfRule>
  </conditionalFormatting>
  <conditionalFormatting sqref="D16">
    <cfRule type="containsText" dxfId="292" priority="38" operator="containsText" text="Ex:">
      <formula>NOT(ISERROR(SEARCH("Ex:",D16)))</formula>
    </cfRule>
  </conditionalFormatting>
  <conditionalFormatting sqref="D20">
    <cfRule type="containsText" dxfId="291" priority="37" operator="containsText" text="Ex:">
      <formula>NOT(ISERROR(SEARCH("Ex:",D20)))</formula>
    </cfRule>
  </conditionalFormatting>
  <conditionalFormatting sqref="D19">
    <cfRule type="containsText" dxfId="290" priority="36" operator="containsText" text="Ex:">
      <formula>NOT(ISERROR(SEARCH("Ex:",D19)))</formula>
    </cfRule>
  </conditionalFormatting>
  <conditionalFormatting sqref="D17">
    <cfRule type="containsText" dxfId="289" priority="35" operator="containsText" text="Ex:">
      <formula>NOT(ISERROR(SEARCH("Ex:",D17)))</formula>
    </cfRule>
  </conditionalFormatting>
  <conditionalFormatting sqref="D21">
    <cfRule type="containsText" dxfId="288" priority="34" operator="containsText" text="Ex:">
      <formula>NOT(ISERROR(SEARCH("Ex:",D21)))</formula>
    </cfRule>
  </conditionalFormatting>
  <conditionalFormatting sqref="G16:H16">
    <cfRule type="containsText" dxfId="287" priority="33" operator="containsText" text="Ex:">
      <formula>NOT(ISERROR(SEARCH("Ex:",G16)))</formula>
    </cfRule>
  </conditionalFormatting>
  <conditionalFormatting sqref="G19:H19">
    <cfRule type="containsText" dxfId="286" priority="32" operator="containsText" text="Ex:">
      <formula>NOT(ISERROR(SEARCH("Ex:",G19)))</formula>
    </cfRule>
  </conditionalFormatting>
  <conditionalFormatting sqref="G20:H20">
    <cfRule type="containsText" dxfId="285" priority="31" operator="containsText" text="Ex:">
      <formula>NOT(ISERROR(SEARCH("Ex:",G20)))</formula>
    </cfRule>
  </conditionalFormatting>
  <conditionalFormatting sqref="G12:H13">
    <cfRule type="containsText" dxfId="284" priority="30" operator="containsText" text="Ex:">
      <formula>NOT(ISERROR(SEARCH("Ex:",G12)))</formula>
    </cfRule>
  </conditionalFormatting>
  <conditionalFormatting sqref="N15:N20">
    <cfRule type="containsText" dxfId="283" priority="29" operator="containsText" text="Ex:">
      <formula>NOT(ISERROR(SEARCH("Ex:",N15)))</formula>
    </cfRule>
  </conditionalFormatting>
  <conditionalFormatting sqref="N10:N13">
    <cfRule type="containsText" dxfId="282" priority="28" operator="containsText" text="Ex:">
      <formula>NOT(ISERROR(SEARCH("Ex:",N10)))</formula>
    </cfRule>
  </conditionalFormatting>
  <conditionalFormatting sqref="P11:P21">
    <cfRule type="containsText" dxfId="281" priority="26" operator="containsText" text="Ex:">
      <formula>NOT(ISERROR(SEARCH("Ex:",P11)))</formula>
    </cfRule>
  </conditionalFormatting>
  <conditionalFormatting sqref="Q10">
    <cfRule type="containsText" dxfId="280" priority="25" operator="containsText" text="Ex:">
      <formula>NOT(ISERROR(SEARCH("Ex:",Q10)))</formula>
    </cfRule>
  </conditionalFormatting>
  <conditionalFormatting sqref="Q11:Q21">
    <cfRule type="containsText" dxfId="279" priority="24" operator="containsText" text="Ex:">
      <formula>NOT(ISERROR(SEARCH("Ex:",Q11)))</formula>
    </cfRule>
  </conditionalFormatting>
  <conditionalFormatting sqref="L21">
    <cfRule type="containsText" dxfId="278" priority="23" operator="containsText" text="Ex:">
      <formula>NOT(ISERROR(SEARCH("Ex:",L21)))</formula>
    </cfRule>
  </conditionalFormatting>
  <conditionalFormatting sqref="K10:K15">
    <cfRule type="containsText" dxfId="277" priority="13" operator="containsText" text="Ex:">
      <formula>NOT(ISERROR(SEARCH("Ex:",K10)))</formula>
    </cfRule>
  </conditionalFormatting>
  <conditionalFormatting sqref="K16:K21">
    <cfRule type="containsText" dxfId="276" priority="12" operator="containsText" text="Ex:">
      <formula>NOT(ISERROR(SEARCH("Ex:",K16)))</formula>
    </cfRule>
  </conditionalFormatting>
  <conditionalFormatting sqref="E14:E15 E10:F11">
    <cfRule type="containsText" dxfId="275" priority="9" operator="containsText" text="Ex:">
      <formula>NOT(ISERROR(SEARCH("Ex:",E10)))</formula>
    </cfRule>
  </conditionalFormatting>
  <conditionalFormatting sqref="E21:F21 E18:F18 E17">
    <cfRule type="containsText" dxfId="274" priority="8" operator="containsText" text="Ex:">
      <formula>NOT(ISERROR(SEARCH("Ex:",E17)))</formula>
    </cfRule>
  </conditionalFormatting>
  <conditionalFormatting sqref="E16">
    <cfRule type="containsText" dxfId="273" priority="7" operator="containsText" text="Ex:">
      <formula>NOT(ISERROR(SEARCH("Ex:",E16)))</formula>
    </cfRule>
  </conditionalFormatting>
  <conditionalFormatting sqref="E19:F19">
    <cfRule type="containsText" dxfId="272" priority="6" operator="containsText" text="Ex:">
      <formula>NOT(ISERROR(SEARCH("Ex:",E19)))</formula>
    </cfRule>
  </conditionalFormatting>
  <conditionalFormatting sqref="E20:F20">
    <cfRule type="containsText" dxfId="271" priority="5" operator="containsText" text="Ex:">
      <formula>NOT(ISERROR(SEARCH("Ex:",E20)))</formula>
    </cfRule>
  </conditionalFormatting>
  <conditionalFormatting sqref="E12:F13">
    <cfRule type="containsText" dxfId="270" priority="4" operator="containsText" text="Ex:">
      <formula>NOT(ISERROR(SEARCH("Ex:",E12)))</formula>
    </cfRule>
  </conditionalFormatting>
  <conditionalFormatting sqref="F14:F17">
    <cfRule type="containsText" dxfId="269" priority="3" operator="containsText" text="Ex:">
      <formula>NOT(ISERROR(SEARCH("Ex:",F14)))</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66" operator="containsText" text="Ex:" id="{19FCB95E-0292-430C-835B-E6E9944F5E5E}">
            <xm:f>NOT(ISERROR(SEARCH("Ex:",'1980-2000 Space Conditioning'!I10)))</xm:f>
            <x14:dxf>
              <font>
                <color theme="0" tint="-0.34998626667073579"/>
              </font>
            </x14:dxf>
          </x14:cfRule>
          <xm:sqref>I10:J21</xm:sqref>
        </x14:conditionalFormatting>
        <x14:conditionalFormatting xmlns:xm="http://schemas.microsoft.com/office/excel/2006/main">
          <x14:cfRule type="containsText" priority="20" operator="containsText" text="Ex:" id="{2AAF51DD-E4DE-436F-B67A-C9A70B2533BC}">
            <xm:f>NOT(ISERROR(SEARCH("Ex:",'Pre-1950 Space Conditioning'!R10)))</xm:f>
            <x14:dxf>
              <font>
                <color theme="0" tint="-0.34998626667073579"/>
              </font>
            </x14:dxf>
          </x14:cfRule>
          <xm:sqref>R17:Z17 S10:Z16 S18:Z21 AA10:AB21</xm:sqref>
        </x14:conditionalFormatting>
        <x14:conditionalFormatting xmlns:xm="http://schemas.microsoft.com/office/excel/2006/main">
          <x14:cfRule type="containsText" priority="22" operator="containsText" text="Example" id="{C9E271AE-C289-4B6E-B4DE-B12746C76FDD}">
            <xm:f>NOT(ISERROR(SEARCH("Example",'Pre-1950 Space Conditioning'!R9)))</xm:f>
            <x14:dxf>
              <font>
                <color theme="0" tint="-0.34998626667073579"/>
              </font>
            </x14:dxf>
          </x14:cfRule>
          <xm:sqref>R9:AC9</xm:sqref>
        </x14:conditionalFormatting>
        <x14:conditionalFormatting xmlns:xm="http://schemas.microsoft.com/office/excel/2006/main">
          <x14:cfRule type="containsText" priority="11" operator="containsText" text="Ex:" id="{9BB6AC26-1613-4A58-BF44-6A3FE43ADB2A}">
            <xm:f>NOT(ISERROR(SEARCH("Ex:",'Pre-1950 Space Conditioning'!R10)))</xm:f>
            <x14:dxf>
              <font>
                <color theme="0" tint="-0.34998626667073579"/>
              </font>
            </x14:dxf>
          </x14:cfRule>
          <xm:sqref>R10:R16</xm:sqref>
        </x14:conditionalFormatting>
        <x14:conditionalFormatting xmlns:xm="http://schemas.microsoft.com/office/excel/2006/main">
          <x14:cfRule type="containsText" priority="10" operator="containsText" text="Ex:" id="{482F4357-5793-431C-8514-B24F0E6036F1}">
            <xm:f>NOT(ISERROR(SEARCH("Ex:",'Pre-1950 Space Conditioning'!R18)))</xm:f>
            <x14:dxf>
              <font>
                <color theme="0" tint="-0.34998626667073579"/>
              </font>
            </x14:dxf>
          </x14:cfRule>
          <xm:sqref>R18:R21</xm:sqref>
        </x14:conditionalFormatting>
        <x14:conditionalFormatting xmlns:xm="http://schemas.microsoft.com/office/excel/2006/main">
          <x14:cfRule type="containsText" priority="2" operator="containsText" text="Ex:" id="{B49470A7-7679-47C5-99D7-B2DD6C355985}">
            <xm:f>NOT(ISERROR(SEARCH("Ex:",'\\global.arup.com\americas\Users\rob.best\Documents\Carbon Free Boston\Model generation\Carbon Free Boston\Calibration Results\Final\[Hotel_Calib.xlsx]Pre-1950 Space Conditioning'!#REF!)))</xm:f>
            <x14:dxf>
              <font>
                <color theme="0" tint="-0.34998626667073579"/>
              </font>
            </x14:dxf>
          </x14:cfRule>
          <xm:sqref>AC10</xm:sqref>
        </x14:conditionalFormatting>
        <x14:conditionalFormatting xmlns:xm="http://schemas.microsoft.com/office/excel/2006/main">
          <x14:cfRule type="containsText" priority="1" operator="containsText" text="Ex:" id="{320AE64D-1025-44DA-883F-388183757C0C}">
            <xm:f>NOT(ISERROR(SEARCH("Ex:",'\\global.arup.com\americas\Users\rob.best\Documents\Carbon Free Boston\Model generation\Carbon Free Boston\Calibration Results\Final\[Hotel_Calib.xlsx]Pre-1950 Space Conditioning'!#REF!)))</xm:f>
            <x14:dxf>
              <font>
                <color theme="0" tint="-0.34998626667073579"/>
              </font>
            </x14:dxf>
          </x14:cfRule>
          <xm:sqref>AC11:AC21</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21"/>
  <sheetViews>
    <sheetView showGridLines="0" topLeftCell="I4" zoomScaleNormal="100" workbookViewId="0">
      <selection activeCell="AA10" sqref="AA10:AA21"/>
    </sheetView>
  </sheetViews>
  <sheetFormatPr defaultColWidth="9" defaultRowHeight="15.75"/>
  <cols>
    <col min="1" max="1" width="1.25" style="133" customWidth="1"/>
    <col min="2" max="2" width="28.75" style="133" customWidth="1"/>
    <col min="3" max="3" width="10.625" style="133" customWidth="1"/>
    <col min="4" max="4" width="24.625" style="133" customWidth="1"/>
    <col min="5" max="10" width="10.625" style="133" customWidth="1"/>
    <col min="11" max="11" width="12.625" style="133" customWidth="1"/>
    <col min="12" max="17" width="10.625" style="133" customWidth="1"/>
    <col min="18" max="29" width="9" style="172"/>
    <col min="30" max="30" width="22.375" style="133" customWidth="1"/>
    <col min="31" max="31" width="5.75" style="133" customWidth="1"/>
    <col min="32" max="16384" width="9" style="133"/>
  </cols>
  <sheetData>
    <row r="1" spans="2:30" ht="7.5" customHeight="1">
      <c r="R1" s="133"/>
      <c r="S1" s="133"/>
      <c r="T1" s="133"/>
      <c r="U1" s="133"/>
      <c r="V1" s="133"/>
      <c r="W1" s="133"/>
      <c r="X1" s="133"/>
      <c r="Y1" s="133"/>
      <c r="Z1" s="133"/>
      <c r="AA1" s="133"/>
      <c r="AB1" s="133"/>
      <c r="AC1" s="133"/>
    </row>
    <row r="2" spans="2:30" ht="15.75" customHeight="1">
      <c r="B2" s="134" t="str">
        <f>Project!B2</f>
        <v>Input</v>
      </c>
      <c r="C2" s="197" t="s">
        <v>249</v>
      </c>
      <c r="D2" s="197"/>
      <c r="E2" s="197"/>
      <c r="F2" s="197"/>
      <c r="G2" s="197"/>
      <c r="H2" s="197"/>
      <c r="I2" s="126"/>
      <c r="J2" s="126"/>
      <c r="R2" s="133"/>
      <c r="S2" s="133"/>
      <c r="T2" s="133"/>
      <c r="U2" s="133"/>
      <c r="V2" s="133"/>
      <c r="W2" s="133"/>
      <c r="X2" s="133"/>
      <c r="Y2" s="133"/>
      <c r="Z2" s="133"/>
      <c r="AA2" s="133"/>
      <c r="AB2" s="133"/>
      <c r="AC2" s="133"/>
      <c r="AD2" s="132" t="str">
        <f>Project_Name</f>
        <v>Carbon Free Boston</v>
      </c>
    </row>
    <row r="3" spans="2:30" ht="15.75" customHeight="1">
      <c r="B3" s="131" t="str">
        <f>Project!B3</f>
        <v>Calculation</v>
      </c>
      <c r="C3" s="197"/>
      <c r="D3" s="197"/>
      <c r="E3" s="197"/>
      <c r="F3" s="197"/>
      <c r="G3" s="197"/>
      <c r="H3" s="197"/>
      <c r="I3" s="126"/>
      <c r="J3" s="126"/>
      <c r="R3" s="133"/>
      <c r="S3" s="133"/>
      <c r="T3" s="133"/>
      <c r="U3" s="133"/>
      <c r="V3" s="133"/>
      <c r="W3" s="133"/>
      <c r="X3" s="133"/>
      <c r="Y3" s="133"/>
      <c r="Z3" s="133"/>
      <c r="AA3" s="133"/>
      <c r="AB3" s="133"/>
      <c r="AC3" s="133"/>
      <c r="AD3" s="132" t="str">
        <f>Project_Number</f>
        <v>259104-00</v>
      </c>
    </row>
    <row r="4" spans="2:30" s="132" customFormat="1" ht="15.75" customHeight="1">
      <c r="B4" s="125" t="str">
        <f>Project!B4</f>
        <v>Notes</v>
      </c>
      <c r="C4" s="197"/>
      <c r="D4" s="197"/>
      <c r="E4" s="197"/>
      <c r="F4" s="197"/>
      <c r="G4" s="197"/>
      <c r="H4" s="197"/>
      <c r="I4" s="126"/>
      <c r="J4" s="126"/>
    </row>
    <row r="5" spans="2:30" ht="15.75" customHeight="1">
      <c r="R5" s="133"/>
      <c r="S5" s="133"/>
      <c r="T5" s="133"/>
      <c r="U5" s="133"/>
      <c r="V5" s="133"/>
      <c r="W5" s="133"/>
      <c r="X5" s="133"/>
      <c r="Y5" s="133"/>
      <c r="Z5" s="133"/>
      <c r="AA5" s="133"/>
      <c r="AB5" s="133"/>
      <c r="AC5" s="133"/>
    </row>
    <row r="6" spans="2:30" ht="18.75">
      <c r="B6" s="198" t="s">
        <v>250</v>
      </c>
      <c r="C6" s="198"/>
      <c r="D6" s="198"/>
      <c r="E6" s="198"/>
      <c r="F6" s="198"/>
      <c r="G6" s="198"/>
      <c r="H6" s="198"/>
      <c r="I6" s="198"/>
      <c r="J6" s="198"/>
      <c r="K6" s="198"/>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625</v>
      </c>
      <c r="S8" s="17" t="s">
        <v>626</v>
      </c>
      <c r="T8" s="17" t="s">
        <v>627</v>
      </c>
      <c r="U8" s="17" t="s">
        <v>628</v>
      </c>
      <c r="V8" s="17" t="s">
        <v>629</v>
      </c>
      <c r="W8" s="17" t="s">
        <v>630</v>
      </c>
      <c r="X8" s="17" t="s">
        <v>611</v>
      </c>
      <c r="Y8" s="17" t="s">
        <v>631</v>
      </c>
      <c r="Z8" s="17" t="s">
        <v>632</v>
      </c>
      <c r="AA8" s="17" t="s">
        <v>612</v>
      </c>
      <c r="AB8" s="17" t="s">
        <v>633</v>
      </c>
      <c r="AC8" s="17" t="s">
        <v>634</v>
      </c>
    </row>
    <row r="9" spans="2:30" ht="31.5" customHeight="1">
      <c r="B9" s="17"/>
      <c r="C9" s="17" t="s">
        <v>264</v>
      </c>
      <c r="D9" s="17"/>
      <c r="E9" s="17" t="str">
        <f>Temperature</f>
        <v>(°F)</v>
      </c>
      <c r="F9" s="17" t="str">
        <f>Temperature</f>
        <v>(°F)</v>
      </c>
      <c r="G9" s="17" t="str">
        <f>Temperature</f>
        <v>(°F)</v>
      </c>
      <c r="H9" s="17" t="str">
        <f>Temperature</f>
        <v>(°F)</v>
      </c>
      <c r="I9" s="17" t="s">
        <v>265</v>
      </c>
      <c r="J9" s="17" t="s">
        <v>265</v>
      </c>
      <c r="K9" s="17" t="str">
        <f>DHW_Demand</f>
        <v>(gal/minute)</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row>
    <row r="10" spans="2:30" ht="38.25">
      <c r="B10" s="130" t="s">
        <v>470</v>
      </c>
      <c r="C10" s="159" t="s">
        <v>455</v>
      </c>
      <c r="D10" s="159" t="s">
        <v>500</v>
      </c>
      <c r="E10" s="175">
        <f>16*9/5+32</f>
        <v>60.8</v>
      </c>
      <c r="F10" s="175">
        <f>16*9/5+32</f>
        <v>60.8</v>
      </c>
      <c r="G10" s="159">
        <f>24*9/5+32</f>
        <v>75.2</v>
      </c>
      <c r="H10" s="159">
        <f>30*9/5+32</f>
        <v>86</v>
      </c>
      <c r="I10" s="159" t="s">
        <v>298</v>
      </c>
      <c r="J10" s="159" t="s">
        <v>298</v>
      </c>
      <c r="K10" s="173">
        <v>0</v>
      </c>
      <c r="L10" s="159">
        <v>0</v>
      </c>
      <c r="M10" s="159">
        <v>0.05</v>
      </c>
      <c r="N10" s="159">
        <v>0</v>
      </c>
      <c r="O10" s="159" t="s">
        <v>298</v>
      </c>
      <c r="P10" s="159" t="s">
        <v>456</v>
      </c>
      <c r="Q10" s="159" t="s">
        <v>298</v>
      </c>
      <c r="R10" s="174" t="s">
        <v>614</v>
      </c>
      <c r="S10" s="170" t="s">
        <v>613</v>
      </c>
      <c r="T10" s="170" t="s">
        <v>614</v>
      </c>
      <c r="U10" s="170" t="s">
        <v>613</v>
      </c>
      <c r="V10" s="170" t="s">
        <v>615</v>
      </c>
      <c r="W10" s="170" t="s">
        <v>616</v>
      </c>
      <c r="X10" s="170">
        <v>2.5</v>
      </c>
      <c r="Y10" s="170" t="s">
        <v>618</v>
      </c>
      <c r="Z10" s="170" t="s">
        <v>617</v>
      </c>
      <c r="AA10" s="176">
        <v>0.76</v>
      </c>
      <c r="AB10" s="170" t="s">
        <v>618</v>
      </c>
      <c r="AC10" s="170">
        <v>0.78</v>
      </c>
      <c r="AD10" s="125"/>
    </row>
    <row r="11" spans="2:30" ht="38.25">
      <c r="B11" s="130" t="s">
        <v>607</v>
      </c>
      <c r="C11" s="159" t="s">
        <v>455</v>
      </c>
      <c r="D11" s="159" t="s">
        <v>500</v>
      </c>
      <c r="E11" s="175">
        <f>16*9/5+32</f>
        <v>60.8</v>
      </c>
      <c r="F11" s="175">
        <v>68</v>
      </c>
      <c r="G11" s="159">
        <f>24*9/5+32</f>
        <v>75.2</v>
      </c>
      <c r="H11" s="159">
        <f>30*9/5+32</f>
        <v>86</v>
      </c>
      <c r="I11" s="159" t="s">
        <v>298</v>
      </c>
      <c r="J11" s="159" t="s">
        <v>298</v>
      </c>
      <c r="K11" s="173">
        <v>0</v>
      </c>
      <c r="L11" s="159">
        <v>0</v>
      </c>
      <c r="M11" s="159">
        <v>0.3</v>
      </c>
      <c r="N11" s="159">
        <v>0</v>
      </c>
      <c r="O11" s="159" t="s">
        <v>298</v>
      </c>
      <c r="P11" s="159" t="s">
        <v>456</v>
      </c>
      <c r="Q11" s="159" t="s">
        <v>298</v>
      </c>
      <c r="R11" s="174" t="s">
        <v>614</v>
      </c>
      <c r="S11" s="170" t="s">
        <v>613</v>
      </c>
      <c r="T11" s="170" t="s">
        <v>614</v>
      </c>
      <c r="U11" s="170" t="s">
        <v>613</v>
      </c>
      <c r="V11" s="170" t="s">
        <v>615</v>
      </c>
      <c r="W11" s="170" t="s">
        <v>616</v>
      </c>
      <c r="X11" s="170">
        <v>2.5</v>
      </c>
      <c r="Y11" s="170" t="s">
        <v>618</v>
      </c>
      <c r="Z11" s="170" t="s">
        <v>617</v>
      </c>
      <c r="AA11" s="176">
        <v>0.76</v>
      </c>
      <c r="AB11" s="170" t="s">
        <v>618</v>
      </c>
      <c r="AC11" s="170">
        <v>0.78</v>
      </c>
      <c r="AD11" s="125"/>
    </row>
    <row r="12" spans="2:30" ht="38.25">
      <c r="B12" s="130" t="s">
        <v>606</v>
      </c>
      <c r="C12" s="159" t="s">
        <v>455</v>
      </c>
      <c r="D12" s="159" t="s">
        <v>499</v>
      </c>
      <c r="E12" s="175">
        <f t="shared" ref="E12:F13" si="0">16*9/5+32</f>
        <v>60.8</v>
      </c>
      <c r="F12" s="175">
        <f t="shared" si="0"/>
        <v>60.8</v>
      </c>
      <c r="G12" s="159">
        <f t="shared" ref="G12:H13" si="1">30*9/5+32</f>
        <v>86</v>
      </c>
      <c r="H12" s="159">
        <f t="shared" si="1"/>
        <v>86</v>
      </c>
      <c r="I12" s="159" t="s">
        <v>298</v>
      </c>
      <c r="J12" s="159" t="s">
        <v>298</v>
      </c>
      <c r="K12" s="173">
        <v>0</v>
      </c>
      <c r="L12" s="159">
        <v>0</v>
      </c>
      <c r="M12" s="159">
        <v>0.05</v>
      </c>
      <c r="N12" s="159">
        <v>0</v>
      </c>
      <c r="O12" s="159" t="s">
        <v>298</v>
      </c>
      <c r="P12" s="159" t="s">
        <v>456</v>
      </c>
      <c r="Q12" s="159" t="s">
        <v>298</v>
      </c>
      <c r="R12" s="174" t="s">
        <v>614</v>
      </c>
      <c r="S12" s="170" t="s">
        <v>613</v>
      </c>
      <c r="T12" s="170" t="s">
        <v>614</v>
      </c>
      <c r="U12" s="170" t="s">
        <v>613</v>
      </c>
      <c r="V12" s="170" t="s">
        <v>615</v>
      </c>
      <c r="W12" s="170" t="s">
        <v>616</v>
      </c>
      <c r="X12" s="170">
        <v>2.5</v>
      </c>
      <c r="Y12" s="170" t="s">
        <v>618</v>
      </c>
      <c r="Z12" s="170" t="s">
        <v>617</v>
      </c>
      <c r="AA12" s="176">
        <v>0.76</v>
      </c>
      <c r="AB12" s="170" t="s">
        <v>618</v>
      </c>
      <c r="AC12" s="170">
        <v>0.78</v>
      </c>
      <c r="AD12" s="125"/>
    </row>
    <row r="13" spans="2:30" ht="38.25">
      <c r="B13" s="130" t="s">
        <v>471</v>
      </c>
      <c r="C13" s="159" t="s">
        <v>455</v>
      </c>
      <c r="D13" s="159" t="s">
        <v>499</v>
      </c>
      <c r="E13" s="175">
        <f t="shared" si="0"/>
        <v>60.8</v>
      </c>
      <c r="F13" s="175">
        <f t="shared" si="0"/>
        <v>60.8</v>
      </c>
      <c r="G13" s="159">
        <f t="shared" si="1"/>
        <v>86</v>
      </c>
      <c r="H13" s="159">
        <f t="shared" si="1"/>
        <v>86</v>
      </c>
      <c r="I13" s="159" t="s">
        <v>298</v>
      </c>
      <c r="J13" s="159" t="s">
        <v>298</v>
      </c>
      <c r="K13" s="173">
        <v>0</v>
      </c>
      <c r="L13" s="159">
        <v>0</v>
      </c>
      <c r="M13" s="159">
        <v>0.15</v>
      </c>
      <c r="N13" s="159">
        <v>0</v>
      </c>
      <c r="O13" s="159" t="s">
        <v>298</v>
      </c>
      <c r="P13" s="159" t="s">
        <v>456</v>
      </c>
      <c r="Q13" s="159" t="s">
        <v>298</v>
      </c>
      <c r="R13" s="174" t="s">
        <v>614</v>
      </c>
      <c r="S13" s="170" t="s">
        <v>613</v>
      </c>
      <c r="T13" s="170" t="s">
        <v>614</v>
      </c>
      <c r="U13" s="170" t="s">
        <v>613</v>
      </c>
      <c r="V13" s="170" t="s">
        <v>615</v>
      </c>
      <c r="W13" s="170" t="s">
        <v>616</v>
      </c>
      <c r="X13" s="170">
        <v>2.5</v>
      </c>
      <c r="Y13" s="170" t="s">
        <v>618</v>
      </c>
      <c r="Z13" s="170" t="s">
        <v>617</v>
      </c>
      <c r="AA13" s="176">
        <v>0.76</v>
      </c>
      <c r="AB13" s="170" t="s">
        <v>618</v>
      </c>
      <c r="AC13" s="170">
        <v>0.78</v>
      </c>
      <c r="AD13" s="125"/>
    </row>
    <row r="14" spans="2:30" ht="38.25">
      <c r="B14" s="130" t="s">
        <v>472</v>
      </c>
      <c r="C14" s="159" t="s">
        <v>455</v>
      </c>
      <c r="D14" s="159" t="s">
        <v>500</v>
      </c>
      <c r="E14" s="175">
        <f>16*9/5+32</f>
        <v>60.8</v>
      </c>
      <c r="F14" s="175">
        <v>68</v>
      </c>
      <c r="G14" s="159">
        <f>24*9/5+32</f>
        <v>75.2</v>
      </c>
      <c r="H14" s="159">
        <f>30*9/5+32</f>
        <v>86</v>
      </c>
      <c r="I14" s="159" t="s">
        <v>298</v>
      </c>
      <c r="J14" s="159" t="s">
        <v>298</v>
      </c>
      <c r="K14" s="173">
        <v>2.61</v>
      </c>
      <c r="L14" s="159">
        <v>0</v>
      </c>
      <c r="M14" s="159">
        <v>0</v>
      </c>
      <c r="N14" s="159">
        <v>0.6</v>
      </c>
      <c r="O14" s="159" t="s">
        <v>298</v>
      </c>
      <c r="P14" s="159" t="s">
        <v>456</v>
      </c>
      <c r="Q14" s="159" t="s">
        <v>298</v>
      </c>
      <c r="R14" s="174" t="s">
        <v>614</v>
      </c>
      <c r="S14" s="170" t="s">
        <v>613</v>
      </c>
      <c r="T14" s="170" t="s">
        <v>614</v>
      </c>
      <c r="U14" s="170" t="s">
        <v>613</v>
      </c>
      <c r="V14" s="170" t="s">
        <v>615</v>
      </c>
      <c r="W14" s="170" t="s">
        <v>616</v>
      </c>
      <c r="X14" s="170">
        <v>2.5</v>
      </c>
      <c r="Y14" s="170" t="s">
        <v>618</v>
      </c>
      <c r="Z14" s="170" t="s">
        <v>617</v>
      </c>
      <c r="AA14" s="176">
        <v>0.76</v>
      </c>
      <c r="AB14" s="170" t="s">
        <v>618</v>
      </c>
      <c r="AC14" s="170">
        <v>0.78</v>
      </c>
      <c r="AD14" s="125"/>
    </row>
    <row r="15" spans="2:30" ht="38.25">
      <c r="B15" s="130" t="s">
        <v>605</v>
      </c>
      <c r="C15" s="159" t="s">
        <v>455</v>
      </c>
      <c r="D15" s="159" t="s">
        <v>500</v>
      </c>
      <c r="E15" s="175">
        <f>16*9/5+32</f>
        <v>60.8</v>
      </c>
      <c r="F15" s="175">
        <v>68</v>
      </c>
      <c r="G15" s="159">
        <f>24*9/5+32</f>
        <v>75.2</v>
      </c>
      <c r="H15" s="159">
        <f>30*9/5+32</f>
        <v>86</v>
      </c>
      <c r="I15" s="159" t="s">
        <v>298</v>
      </c>
      <c r="J15" s="159" t="s">
        <v>298</v>
      </c>
      <c r="K15" s="173">
        <v>0</v>
      </c>
      <c r="L15" s="159">
        <v>21.19</v>
      </c>
      <c r="M15" s="159">
        <v>0</v>
      </c>
      <c r="N15" s="159">
        <v>0</v>
      </c>
      <c r="O15" s="159" t="s">
        <v>298</v>
      </c>
      <c r="P15" s="159" t="s">
        <v>456</v>
      </c>
      <c r="Q15" s="159" t="s">
        <v>298</v>
      </c>
      <c r="R15" s="174" t="s">
        <v>614</v>
      </c>
      <c r="S15" s="170" t="s">
        <v>613</v>
      </c>
      <c r="T15" s="170" t="s">
        <v>614</v>
      </c>
      <c r="U15" s="170" t="s">
        <v>613</v>
      </c>
      <c r="V15" s="170" t="s">
        <v>615</v>
      </c>
      <c r="W15" s="170" t="s">
        <v>616</v>
      </c>
      <c r="X15" s="170">
        <v>2.5</v>
      </c>
      <c r="Y15" s="170" t="s">
        <v>618</v>
      </c>
      <c r="Z15" s="170" t="s">
        <v>617</v>
      </c>
      <c r="AA15" s="176">
        <v>0.76</v>
      </c>
      <c r="AB15" s="170" t="s">
        <v>618</v>
      </c>
      <c r="AC15" s="170">
        <v>0.78</v>
      </c>
      <c r="AD15" s="125"/>
    </row>
    <row r="16" spans="2:30" ht="38.25">
      <c r="B16" s="130" t="s">
        <v>473</v>
      </c>
      <c r="C16" s="159" t="s">
        <v>455</v>
      </c>
      <c r="D16" s="159" t="s">
        <v>500</v>
      </c>
      <c r="E16" s="175">
        <f>16*9/5+32</f>
        <v>60.8</v>
      </c>
      <c r="F16" s="175">
        <v>68</v>
      </c>
      <c r="G16" s="159">
        <f>24*9/5+32</f>
        <v>75.2</v>
      </c>
      <c r="H16" s="159">
        <f>30*9/5+32</f>
        <v>86</v>
      </c>
      <c r="I16" s="159" t="s">
        <v>298</v>
      </c>
      <c r="J16" s="159" t="s">
        <v>298</v>
      </c>
      <c r="K16" s="173">
        <v>0</v>
      </c>
      <c r="L16" s="159">
        <v>21.19</v>
      </c>
      <c r="M16" s="159">
        <v>0</v>
      </c>
      <c r="N16" s="159">
        <v>0</v>
      </c>
      <c r="O16" s="159" t="s">
        <v>298</v>
      </c>
      <c r="P16" s="159" t="s">
        <v>456</v>
      </c>
      <c r="Q16" s="159" t="s">
        <v>298</v>
      </c>
      <c r="R16" s="174" t="s">
        <v>614</v>
      </c>
      <c r="S16" s="170" t="s">
        <v>613</v>
      </c>
      <c r="T16" s="170" t="s">
        <v>614</v>
      </c>
      <c r="U16" s="170" t="s">
        <v>613</v>
      </c>
      <c r="V16" s="170" t="s">
        <v>615</v>
      </c>
      <c r="W16" s="170" t="s">
        <v>616</v>
      </c>
      <c r="X16" s="170">
        <v>2.5</v>
      </c>
      <c r="Y16" s="170" t="s">
        <v>618</v>
      </c>
      <c r="Z16" s="170" t="s">
        <v>617</v>
      </c>
      <c r="AA16" s="176">
        <v>0.76</v>
      </c>
      <c r="AB16" s="170" t="s">
        <v>618</v>
      </c>
      <c r="AC16" s="170">
        <v>0.78</v>
      </c>
      <c r="AD16" s="125"/>
    </row>
    <row r="17" spans="2:30" ht="38.25">
      <c r="B17" s="130" t="s">
        <v>608</v>
      </c>
      <c r="C17" s="159" t="s">
        <v>455</v>
      </c>
      <c r="D17" s="159" t="s">
        <v>499</v>
      </c>
      <c r="E17" s="175">
        <v>63</v>
      </c>
      <c r="F17" s="175">
        <v>67</v>
      </c>
      <c r="G17" s="159">
        <f>24*9/5+32</f>
        <v>75.2</v>
      </c>
      <c r="H17" s="159">
        <f>24*9/5+32</f>
        <v>75.2</v>
      </c>
      <c r="I17" s="159" t="s">
        <v>298</v>
      </c>
      <c r="J17" s="159" t="s">
        <v>298</v>
      </c>
      <c r="K17" s="173">
        <v>2.0799999999999999E-2</v>
      </c>
      <c r="L17" s="159">
        <v>20</v>
      </c>
      <c r="M17" s="159">
        <v>0</v>
      </c>
      <c r="N17" s="159">
        <v>0</v>
      </c>
      <c r="O17" s="159" t="s">
        <v>298</v>
      </c>
      <c r="P17" s="159" t="s">
        <v>456</v>
      </c>
      <c r="Q17" s="159" t="s">
        <v>298</v>
      </c>
      <c r="R17" s="170" t="s">
        <v>620</v>
      </c>
      <c r="S17" s="170"/>
      <c r="T17" s="170" t="s">
        <v>621</v>
      </c>
      <c r="U17" s="170" t="s">
        <v>613</v>
      </c>
      <c r="V17" s="170" t="s">
        <v>615</v>
      </c>
      <c r="W17" s="170" t="s">
        <v>616</v>
      </c>
      <c r="X17" s="170">
        <v>2.5</v>
      </c>
      <c r="Y17" s="170" t="s">
        <v>618</v>
      </c>
      <c r="Z17" s="170" t="s">
        <v>617</v>
      </c>
      <c r="AA17" s="176">
        <v>0.76</v>
      </c>
      <c r="AB17" s="170" t="s">
        <v>618</v>
      </c>
      <c r="AC17" s="170">
        <v>0.78</v>
      </c>
      <c r="AD17" s="125"/>
    </row>
    <row r="18" spans="2:30" s="10" customFormat="1" ht="15.75" customHeight="1">
      <c r="B18" s="130" t="s">
        <v>475</v>
      </c>
      <c r="C18" s="159" t="s">
        <v>455</v>
      </c>
      <c r="D18" s="159" t="s">
        <v>499</v>
      </c>
      <c r="E18" s="175">
        <f>16*9/5+32</f>
        <v>60.8</v>
      </c>
      <c r="F18" s="175">
        <f>16*9/5+32</f>
        <v>60.8</v>
      </c>
      <c r="G18" s="159">
        <f>30*9/5+32</f>
        <v>86</v>
      </c>
      <c r="H18" s="159">
        <f>30*9/5+32</f>
        <v>86</v>
      </c>
      <c r="I18" s="159" t="s">
        <v>298</v>
      </c>
      <c r="J18" s="159" t="s">
        <v>298</v>
      </c>
      <c r="K18" s="173">
        <v>0</v>
      </c>
      <c r="L18" s="159">
        <v>0</v>
      </c>
      <c r="M18" s="159">
        <v>0.05</v>
      </c>
      <c r="N18" s="159">
        <v>0</v>
      </c>
      <c r="O18" s="159" t="s">
        <v>298</v>
      </c>
      <c r="P18" s="159" t="s">
        <v>456</v>
      </c>
      <c r="Q18" s="159" t="s">
        <v>298</v>
      </c>
      <c r="R18" s="174" t="s">
        <v>614</v>
      </c>
      <c r="S18" s="170" t="s">
        <v>613</v>
      </c>
      <c r="T18" s="170" t="s">
        <v>614</v>
      </c>
      <c r="U18" s="170" t="s">
        <v>622</v>
      </c>
      <c r="V18" s="170" t="s">
        <v>615</v>
      </c>
      <c r="W18" s="170" t="s">
        <v>616</v>
      </c>
      <c r="X18" s="170">
        <v>2.5</v>
      </c>
      <c r="Y18" s="170" t="s">
        <v>618</v>
      </c>
      <c r="Z18" s="170" t="s">
        <v>617</v>
      </c>
      <c r="AA18" s="176">
        <v>0.76</v>
      </c>
      <c r="AB18" s="170" t="s">
        <v>618</v>
      </c>
      <c r="AC18" s="170">
        <v>0.78</v>
      </c>
      <c r="AD18" s="125"/>
    </row>
    <row r="19" spans="2:30" ht="15.75" customHeight="1">
      <c r="B19" s="130" t="s">
        <v>476</v>
      </c>
      <c r="C19" s="159" t="s">
        <v>455</v>
      </c>
      <c r="D19" s="159" t="s">
        <v>500</v>
      </c>
      <c r="E19" s="175">
        <f>16*9/5+32</f>
        <v>60.8</v>
      </c>
      <c r="F19" s="175">
        <v>68</v>
      </c>
      <c r="G19" s="159">
        <f>24*9/5+32</f>
        <v>75.2</v>
      </c>
      <c r="H19" s="159">
        <f>30*9/5+32</f>
        <v>86</v>
      </c>
      <c r="I19" s="159" t="s">
        <v>298</v>
      </c>
      <c r="J19" s="159" t="s">
        <v>298</v>
      </c>
      <c r="K19" s="173">
        <v>0</v>
      </c>
      <c r="L19" s="159">
        <v>21.19</v>
      </c>
      <c r="M19" s="159">
        <v>0</v>
      </c>
      <c r="N19" s="159">
        <v>0</v>
      </c>
      <c r="O19" s="159" t="s">
        <v>298</v>
      </c>
      <c r="P19" s="159" t="s">
        <v>456</v>
      </c>
      <c r="Q19" s="159" t="s">
        <v>298</v>
      </c>
      <c r="R19" s="174" t="s">
        <v>614</v>
      </c>
      <c r="S19" s="170" t="s">
        <v>613</v>
      </c>
      <c r="T19" s="170" t="s">
        <v>614</v>
      </c>
      <c r="U19" s="170" t="s">
        <v>613</v>
      </c>
      <c r="V19" s="170" t="s">
        <v>615</v>
      </c>
      <c r="W19" s="170" t="s">
        <v>616</v>
      </c>
      <c r="X19" s="170">
        <v>2.5</v>
      </c>
      <c r="Y19" s="170" t="s">
        <v>618</v>
      </c>
      <c r="Z19" s="170" t="s">
        <v>617</v>
      </c>
      <c r="AA19" s="176">
        <v>0.76</v>
      </c>
      <c r="AB19" s="170" t="s">
        <v>618</v>
      </c>
      <c r="AC19" s="170">
        <v>0.78</v>
      </c>
      <c r="AD19" s="125"/>
    </row>
    <row r="20" spans="2:30" ht="15.75" customHeight="1">
      <c r="B20" s="130" t="s">
        <v>477</v>
      </c>
      <c r="C20" s="159" t="s">
        <v>455</v>
      </c>
      <c r="D20" s="159" t="s">
        <v>500</v>
      </c>
      <c r="E20" s="175">
        <f>16*9/5+32</f>
        <v>60.8</v>
      </c>
      <c r="F20" s="175">
        <v>68</v>
      </c>
      <c r="G20" s="159">
        <f>24*9/5+32</f>
        <v>75.2</v>
      </c>
      <c r="H20" s="159">
        <f>30*9/5+32</f>
        <v>86</v>
      </c>
      <c r="I20" s="159" t="s">
        <v>298</v>
      </c>
      <c r="J20" s="159" t="s">
        <v>298</v>
      </c>
      <c r="K20" s="173">
        <v>0</v>
      </c>
      <c r="L20" s="159">
        <v>21.19</v>
      </c>
      <c r="M20" s="159">
        <v>0</v>
      </c>
      <c r="N20" s="159">
        <v>0</v>
      </c>
      <c r="O20" s="159" t="s">
        <v>298</v>
      </c>
      <c r="P20" s="159" t="s">
        <v>456</v>
      </c>
      <c r="Q20" s="159" t="s">
        <v>298</v>
      </c>
      <c r="R20" s="174" t="s">
        <v>614</v>
      </c>
      <c r="S20" s="170" t="s">
        <v>613</v>
      </c>
      <c r="T20" s="170" t="s">
        <v>614</v>
      </c>
      <c r="U20" s="170" t="s">
        <v>613</v>
      </c>
      <c r="V20" s="170" t="s">
        <v>615</v>
      </c>
      <c r="W20" s="170" t="s">
        <v>616</v>
      </c>
      <c r="X20" s="170">
        <v>2.5</v>
      </c>
      <c r="Y20" s="170" t="s">
        <v>618</v>
      </c>
      <c r="Z20" s="170" t="s">
        <v>617</v>
      </c>
      <c r="AA20" s="176">
        <v>0.76</v>
      </c>
      <c r="AB20" s="170" t="s">
        <v>618</v>
      </c>
      <c r="AC20" s="170">
        <v>0.78</v>
      </c>
      <c r="AD20" s="125"/>
    </row>
    <row r="21" spans="2:30" ht="38.25">
      <c r="B21" s="130" t="s">
        <v>478</v>
      </c>
      <c r="C21" s="159" t="s">
        <v>455</v>
      </c>
      <c r="D21" s="159" t="s">
        <v>500</v>
      </c>
      <c r="E21" s="175">
        <f>16*9/5+32</f>
        <v>60.8</v>
      </c>
      <c r="F21" s="175">
        <f>19*9/5+32</f>
        <v>66.2</v>
      </c>
      <c r="G21" s="159">
        <f>26*9/5+32</f>
        <v>78.8</v>
      </c>
      <c r="H21" s="159">
        <f>30*9/5+32</f>
        <v>86</v>
      </c>
      <c r="I21" s="159" t="s">
        <v>298</v>
      </c>
      <c r="J21" s="159" t="s">
        <v>298</v>
      </c>
      <c r="K21" s="173">
        <v>2.2200000000000002</v>
      </c>
      <c r="L21" s="159">
        <v>0</v>
      </c>
      <c r="M21" s="159">
        <v>0</v>
      </c>
      <c r="N21" s="159">
        <v>3.6</v>
      </c>
      <c r="O21" s="159" t="s">
        <v>298</v>
      </c>
      <c r="P21" s="159" t="s">
        <v>456</v>
      </c>
      <c r="Q21" s="159" t="s">
        <v>298</v>
      </c>
      <c r="R21" s="174" t="s">
        <v>614</v>
      </c>
      <c r="S21" s="170" t="s">
        <v>613</v>
      </c>
      <c r="T21" s="170" t="s">
        <v>614</v>
      </c>
      <c r="U21" s="170" t="s">
        <v>613</v>
      </c>
      <c r="V21" s="170" t="s">
        <v>615</v>
      </c>
      <c r="W21" s="170" t="s">
        <v>616</v>
      </c>
      <c r="X21" s="170">
        <v>2.5</v>
      </c>
      <c r="Y21" s="170" t="s">
        <v>618</v>
      </c>
      <c r="Z21" s="170" t="s">
        <v>617</v>
      </c>
      <c r="AA21" s="176">
        <v>0.76</v>
      </c>
      <c r="AB21" s="170" t="s">
        <v>618</v>
      </c>
      <c r="AC21" s="170">
        <v>0.78</v>
      </c>
      <c r="AD21" s="125"/>
    </row>
  </sheetData>
  <mergeCells count="2">
    <mergeCell ref="C2:H4"/>
    <mergeCell ref="B6:K6"/>
  </mergeCells>
  <conditionalFormatting sqref="C9:Q9">
    <cfRule type="containsText" dxfId="261" priority="56" operator="containsText" text="Example">
      <formula>NOT(ISERROR(SEARCH("Example",C9)))</formula>
    </cfRule>
  </conditionalFormatting>
  <conditionalFormatting sqref="N10:N13">
    <cfRule type="containsText" dxfId="260" priority="20" operator="containsText" text="Ex:">
      <formula>NOT(ISERROR(SEARCH("Ex:",N10)))</formula>
    </cfRule>
  </conditionalFormatting>
  <conditionalFormatting sqref="O11:O21">
    <cfRule type="containsText" dxfId="259" priority="19" operator="containsText" text="Ex:">
      <formula>NOT(ISERROR(SEARCH("Ex:",O11)))</formula>
    </cfRule>
  </conditionalFormatting>
  <conditionalFormatting sqref="Q11:Q21">
    <cfRule type="containsText" dxfId="258" priority="16" operator="containsText" text="Ex:">
      <formula>NOT(ISERROR(SEARCH("Ex:",Q11)))</formula>
    </cfRule>
  </conditionalFormatting>
  <conditionalFormatting sqref="L14:N14 C10:D15 L15:M15 L10:M13 O10:P10 G14:H15 G10:H11">
    <cfRule type="containsText" dxfId="257" priority="41" operator="containsText" text="Ex:">
      <formula>NOT(ISERROR(SEARCH("Ex:",C10)))</formula>
    </cfRule>
  </conditionalFormatting>
  <conditionalFormatting sqref="B10:B21">
    <cfRule type="containsText" dxfId="256" priority="39" operator="containsText" text="Example:">
      <formula>NOT(ISERROR(SEARCH("Example:",B10)))</formula>
    </cfRule>
  </conditionalFormatting>
  <conditionalFormatting sqref="B10:B21">
    <cfRule type="containsText" dxfId="255" priority="38" operator="containsText" text="&quot;Example&quot;">
      <formula>NOT(ISERROR(SEARCH("""Example""",B10)))</formula>
    </cfRule>
  </conditionalFormatting>
  <conditionalFormatting sqref="B10:B21">
    <cfRule type="containsText" dxfId="254" priority="37" operator="containsText" text="&quot;Example&quot;">
      <formula>NOT(ISERROR(SEARCH("""Example""",B10)))</formula>
    </cfRule>
  </conditionalFormatting>
  <conditionalFormatting sqref="B10:B21">
    <cfRule type="containsText" dxfId="253" priority="36" operator="containsText" text="&quot;Example&quot;">
      <formula>NOT(ISERROR(SEARCH("""Example""",B10)))</formula>
    </cfRule>
  </conditionalFormatting>
  <conditionalFormatting sqref="B10:B21">
    <cfRule type="containsText" dxfId="252" priority="35" operator="containsText" text="&quot;Example&quot;">
      <formula>NOT(ISERROR(SEARCH("""Example""",B10)))</formula>
    </cfRule>
  </conditionalFormatting>
  <conditionalFormatting sqref="B10:B21">
    <cfRule type="containsText" dxfId="251" priority="34" operator="containsText" text="&quot;Example&quot;">
      <formula>NOT(ISERROR(SEARCH("""Example""",B10)))</formula>
    </cfRule>
  </conditionalFormatting>
  <conditionalFormatting sqref="B10:B21">
    <cfRule type="containsText" dxfId="250" priority="33" operator="containsText" text="&quot;Example&quot;">
      <formula>NOT(ISERROR(SEARCH("""Example""",B10)))</formula>
    </cfRule>
  </conditionalFormatting>
  <conditionalFormatting sqref="L21:N21 C16:C21 G21:H21 G17:H18 L16:M20">
    <cfRule type="containsText" dxfId="249" priority="32" operator="containsText" text="Ex:">
      <formula>NOT(ISERROR(SEARCH("Ex:",C16)))</formula>
    </cfRule>
  </conditionalFormatting>
  <conditionalFormatting sqref="D18">
    <cfRule type="containsText" dxfId="248" priority="31" operator="containsText" text="Ex:">
      <formula>NOT(ISERROR(SEARCH("Ex:",D18)))</formula>
    </cfRule>
  </conditionalFormatting>
  <conditionalFormatting sqref="D16">
    <cfRule type="containsText" dxfId="247" priority="30" operator="containsText" text="Ex:">
      <formula>NOT(ISERROR(SEARCH("Ex:",D16)))</formula>
    </cfRule>
  </conditionalFormatting>
  <conditionalFormatting sqref="D20">
    <cfRule type="containsText" dxfId="246" priority="29" operator="containsText" text="Ex:">
      <formula>NOT(ISERROR(SEARCH("Ex:",D20)))</formula>
    </cfRule>
  </conditionalFormatting>
  <conditionalFormatting sqref="D19">
    <cfRule type="containsText" dxfId="245" priority="28" operator="containsText" text="Ex:">
      <formula>NOT(ISERROR(SEARCH("Ex:",D19)))</formula>
    </cfRule>
  </conditionalFormatting>
  <conditionalFormatting sqref="D17">
    <cfRule type="containsText" dxfId="244" priority="27" operator="containsText" text="Ex:">
      <formula>NOT(ISERROR(SEARCH("Ex:",D17)))</formula>
    </cfRule>
  </conditionalFormatting>
  <conditionalFormatting sqref="D21">
    <cfRule type="containsText" dxfId="243" priority="26" operator="containsText" text="Ex:">
      <formula>NOT(ISERROR(SEARCH("Ex:",D21)))</formula>
    </cfRule>
  </conditionalFormatting>
  <conditionalFormatting sqref="G16:H16">
    <cfRule type="containsText" dxfId="242" priority="25" operator="containsText" text="Ex:">
      <formula>NOT(ISERROR(SEARCH("Ex:",G16)))</formula>
    </cfRule>
  </conditionalFormatting>
  <conditionalFormatting sqref="G19:H19">
    <cfRule type="containsText" dxfId="241" priority="24" operator="containsText" text="Ex:">
      <formula>NOT(ISERROR(SEARCH("Ex:",G19)))</formula>
    </cfRule>
  </conditionalFormatting>
  <conditionalFormatting sqref="G20:H20">
    <cfRule type="containsText" dxfId="240" priority="23" operator="containsText" text="Ex:">
      <formula>NOT(ISERROR(SEARCH("Ex:",G20)))</formula>
    </cfRule>
  </conditionalFormatting>
  <conditionalFormatting sqref="G12:H13">
    <cfRule type="containsText" dxfId="239" priority="22" operator="containsText" text="Ex:">
      <formula>NOT(ISERROR(SEARCH("Ex:",G12)))</formula>
    </cfRule>
  </conditionalFormatting>
  <conditionalFormatting sqref="N15:N20">
    <cfRule type="containsText" dxfId="238" priority="21" operator="containsText" text="Ex:">
      <formula>NOT(ISERROR(SEARCH("Ex:",N15)))</formula>
    </cfRule>
  </conditionalFormatting>
  <conditionalFormatting sqref="P11:P21">
    <cfRule type="containsText" dxfId="237" priority="18" operator="containsText" text="Ex:">
      <formula>NOT(ISERROR(SEARCH("Ex:",P11)))</formula>
    </cfRule>
  </conditionalFormatting>
  <conditionalFormatting sqref="Q10">
    <cfRule type="containsText" dxfId="236" priority="17" operator="containsText" text="Ex:">
      <formula>NOT(ISERROR(SEARCH("Ex:",Q10)))</formula>
    </cfRule>
  </conditionalFormatting>
  <conditionalFormatting sqref="I10:J21">
    <cfRule type="containsText" dxfId="235" priority="40" operator="containsText" text="Ex:">
      <formula>NOT(ISERROR(SEARCH("Ex:",I10)))</formula>
    </cfRule>
  </conditionalFormatting>
  <conditionalFormatting sqref="K10:K15">
    <cfRule type="containsText" dxfId="234" priority="13" operator="containsText" text="Ex:">
      <formula>NOT(ISERROR(SEARCH("Ex:",K10)))</formula>
    </cfRule>
  </conditionalFormatting>
  <conditionalFormatting sqref="K16:K21">
    <cfRule type="containsText" dxfId="233" priority="12" operator="containsText" text="Ex:">
      <formula>NOT(ISERROR(SEARCH("Ex:",K16)))</formula>
    </cfRule>
  </conditionalFormatting>
  <conditionalFormatting sqref="E14:E15 E10:F11">
    <cfRule type="containsText" dxfId="232" priority="9" operator="containsText" text="Ex:">
      <formula>NOT(ISERROR(SEARCH("Ex:",E10)))</formula>
    </cfRule>
  </conditionalFormatting>
  <conditionalFormatting sqref="E21:F21 E18:F18 E17">
    <cfRule type="containsText" dxfId="231" priority="8" operator="containsText" text="Ex:">
      <formula>NOT(ISERROR(SEARCH("Ex:",E17)))</formula>
    </cfRule>
  </conditionalFormatting>
  <conditionalFormatting sqref="E16">
    <cfRule type="containsText" dxfId="230" priority="7" operator="containsText" text="Ex:">
      <formula>NOT(ISERROR(SEARCH("Ex:",E16)))</formula>
    </cfRule>
  </conditionalFormatting>
  <conditionalFormatting sqref="E19:F19">
    <cfRule type="containsText" dxfId="229" priority="6" operator="containsText" text="Ex:">
      <formula>NOT(ISERROR(SEARCH("Ex:",E19)))</formula>
    </cfRule>
  </conditionalFormatting>
  <conditionalFormatting sqref="E20:F20">
    <cfRule type="containsText" dxfId="228" priority="5" operator="containsText" text="Ex:">
      <formula>NOT(ISERROR(SEARCH("Ex:",E20)))</formula>
    </cfRule>
  </conditionalFormatting>
  <conditionalFormatting sqref="E12:F13">
    <cfRule type="containsText" dxfId="227" priority="4" operator="containsText" text="Ex:">
      <formula>NOT(ISERROR(SEARCH("Ex:",E12)))</formula>
    </cfRule>
  </conditionalFormatting>
  <conditionalFormatting sqref="F14:F17">
    <cfRule type="containsText" dxfId="226" priority="3" operator="containsText" text="Ex:">
      <formula>NOT(ISERROR(SEARCH("Ex:",F14)))</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14" operator="containsText" text="Ex:" id="{CF94B905-BB58-4073-9364-D76F12EC1E01}">
            <xm:f>NOT(ISERROR(SEARCH("Ex:",'Pre-1950 Space Conditioning'!R10)))</xm:f>
            <x14:dxf>
              <font>
                <color theme="0" tint="-0.34998626667073579"/>
              </font>
            </x14:dxf>
          </x14:cfRule>
          <xm:sqref>R17:Z17 S10:Z16 S18:Z21 AB10:AC21</xm:sqref>
        </x14:conditionalFormatting>
        <x14:conditionalFormatting xmlns:xm="http://schemas.microsoft.com/office/excel/2006/main">
          <x14:cfRule type="containsText" priority="15" operator="containsText" text="Example" id="{4EC0881E-043D-4934-A890-E0CF01859D22}">
            <xm:f>NOT(ISERROR(SEARCH("Example",'Pre-1950 Space Conditioning'!R9)))</xm:f>
            <x14:dxf>
              <font>
                <color theme="0" tint="-0.34998626667073579"/>
              </font>
            </x14:dxf>
          </x14:cfRule>
          <xm:sqref>R9:AC9</xm:sqref>
        </x14:conditionalFormatting>
        <x14:conditionalFormatting xmlns:xm="http://schemas.microsoft.com/office/excel/2006/main">
          <x14:cfRule type="containsText" priority="11" operator="containsText" text="Ex:" id="{FB6385D1-5310-4BF7-A803-9E839F12D0A2}">
            <xm:f>NOT(ISERROR(SEARCH("Ex:",'Pre-1950 Space Conditioning'!R10)))</xm:f>
            <x14:dxf>
              <font>
                <color theme="0" tint="-0.34998626667073579"/>
              </font>
            </x14:dxf>
          </x14:cfRule>
          <xm:sqref>R10:R16</xm:sqref>
        </x14:conditionalFormatting>
        <x14:conditionalFormatting xmlns:xm="http://schemas.microsoft.com/office/excel/2006/main">
          <x14:cfRule type="containsText" priority="10" operator="containsText" text="Ex:" id="{62A58E40-5C28-4529-A31F-ABA864D7CBDA}">
            <xm:f>NOT(ISERROR(SEARCH("Ex:",'Pre-1950 Space Conditioning'!R18)))</xm:f>
            <x14:dxf>
              <font>
                <color theme="0" tint="-0.34998626667073579"/>
              </font>
            </x14:dxf>
          </x14:cfRule>
          <xm:sqref>R18:R21</xm:sqref>
        </x14:conditionalFormatting>
        <x14:conditionalFormatting xmlns:xm="http://schemas.microsoft.com/office/excel/2006/main">
          <x14:cfRule type="containsText" priority="2" operator="containsText" text="Ex:" id="{9C44A9D8-90E2-4777-B20A-99A65962B9FD}">
            <xm:f>NOT(ISERROR(SEARCH("Ex:",'\\global.arup.com\americas\Users\rob.best\Documents\Carbon Free Boston\Model generation\Carbon Free Boston\Calibration Results\Final\[Hotel_Calib.xlsx]Pre-1950 Space Conditioning'!#REF!)))</xm:f>
            <x14:dxf>
              <font>
                <color theme="0" tint="-0.34998626667073579"/>
              </font>
            </x14:dxf>
          </x14:cfRule>
          <xm:sqref>AA10</xm:sqref>
        </x14:conditionalFormatting>
        <x14:conditionalFormatting xmlns:xm="http://schemas.microsoft.com/office/excel/2006/main">
          <x14:cfRule type="containsText" priority="1" operator="containsText" text="Ex:" id="{87EEC011-75E6-4417-8A6D-F41720F4DD01}">
            <xm:f>NOT(ISERROR(SEARCH("Ex:",'\\global.arup.com\americas\Users\rob.best\Documents\Carbon Free Boston\Model generation\Carbon Free Boston\Calibration Results\Final\[Hotel_Calib.xlsx]Pre-1950 Space Conditioning'!#REF!)))</xm:f>
            <x14:dxf>
              <font>
                <color theme="0" tint="-0.34998626667073579"/>
              </font>
            </x14:dxf>
          </x14:cfRule>
          <xm:sqref>AA11:AA21</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21"/>
  <sheetViews>
    <sheetView showGridLines="0" topLeftCell="I5" zoomScaleNormal="100" workbookViewId="0">
      <selection activeCell="AB12" sqref="AB12"/>
    </sheetView>
  </sheetViews>
  <sheetFormatPr defaultColWidth="9" defaultRowHeight="15.75"/>
  <cols>
    <col min="1" max="1" width="1.25" style="133" customWidth="1"/>
    <col min="2" max="2" width="28.75" style="133" customWidth="1"/>
    <col min="3" max="3" width="10.625" style="133" customWidth="1"/>
    <col min="4" max="4" width="24.625" style="133" customWidth="1"/>
    <col min="5" max="10" width="10.625" style="133" customWidth="1"/>
    <col min="11" max="11" width="12.625" style="133" customWidth="1"/>
    <col min="12" max="17" width="10.625" style="133" customWidth="1"/>
    <col min="18" max="29" width="9" style="172"/>
    <col min="30" max="30" width="22.375" style="133" customWidth="1"/>
    <col min="31" max="31" width="5.75" style="133" customWidth="1"/>
    <col min="32" max="16384" width="9" style="133"/>
  </cols>
  <sheetData>
    <row r="1" spans="2:30" ht="7.5" customHeight="1">
      <c r="R1" s="133"/>
      <c r="S1" s="133"/>
      <c r="T1" s="133"/>
      <c r="U1" s="133"/>
      <c r="V1" s="133"/>
      <c r="W1" s="133"/>
      <c r="X1" s="133"/>
      <c r="Y1" s="133"/>
      <c r="Z1" s="133"/>
      <c r="AA1" s="133"/>
      <c r="AB1" s="133"/>
      <c r="AC1" s="133"/>
    </row>
    <row r="2" spans="2:30" ht="15.75" customHeight="1">
      <c r="B2" s="134" t="str">
        <f>Project!B2</f>
        <v>Input</v>
      </c>
      <c r="C2" s="197" t="s">
        <v>249</v>
      </c>
      <c r="D2" s="197"/>
      <c r="E2" s="197"/>
      <c r="F2" s="197"/>
      <c r="G2" s="197"/>
      <c r="H2" s="197"/>
      <c r="I2" s="126"/>
      <c r="J2" s="126"/>
      <c r="R2" s="133"/>
      <c r="S2" s="133"/>
      <c r="T2" s="133"/>
      <c r="U2" s="133"/>
      <c r="V2" s="133"/>
      <c r="W2" s="133"/>
      <c r="X2" s="133"/>
      <c r="Y2" s="133"/>
      <c r="Z2" s="133"/>
      <c r="AA2" s="133"/>
      <c r="AB2" s="133"/>
      <c r="AC2" s="133"/>
      <c r="AD2" s="132" t="str">
        <f>Project_Name</f>
        <v>Carbon Free Boston</v>
      </c>
    </row>
    <row r="3" spans="2:30" ht="15.75" customHeight="1">
      <c r="B3" s="131" t="str">
        <f>Project!B3</f>
        <v>Calculation</v>
      </c>
      <c r="C3" s="197"/>
      <c r="D3" s="197"/>
      <c r="E3" s="197"/>
      <c r="F3" s="197"/>
      <c r="G3" s="197"/>
      <c r="H3" s="197"/>
      <c r="I3" s="126"/>
      <c r="J3" s="126"/>
      <c r="R3" s="133"/>
      <c r="S3" s="133"/>
      <c r="T3" s="133"/>
      <c r="U3" s="133"/>
      <c r="V3" s="133"/>
      <c r="W3" s="133"/>
      <c r="X3" s="133"/>
      <c r="Y3" s="133"/>
      <c r="Z3" s="133"/>
      <c r="AA3" s="133"/>
      <c r="AB3" s="133"/>
      <c r="AC3" s="133"/>
      <c r="AD3" s="132" t="str">
        <f>Project_Number</f>
        <v>259104-00</v>
      </c>
    </row>
    <row r="4" spans="2:30" s="132" customFormat="1" ht="15.75" customHeight="1">
      <c r="B4" s="125" t="str">
        <f>Project!B4</f>
        <v>Notes</v>
      </c>
      <c r="C4" s="197"/>
      <c r="D4" s="197"/>
      <c r="E4" s="197"/>
      <c r="F4" s="197"/>
      <c r="G4" s="197"/>
      <c r="H4" s="197"/>
      <c r="I4" s="126"/>
      <c r="J4" s="126"/>
    </row>
    <row r="5" spans="2:30" ht="15.75" customHeight="1">
      <c r="R5" s="133"/>
      <c r="S5" s="133"/>
      <c r="T5" s="133"/>
      <c r="U5" s="133"/>
      <c r="V5" s="133"/>
      <c r="W5" s="133"/>
      <c r="X5" s="133"/>
      <c r="Y5" s="133"/>
      <c r="Z5" s="133"/>
      <c r="AA5" s="133"/>
      <c r="AB5" s="133"/>
      <c r="AC5" s="133"/>
    </row>
    <row r="6" spans="2:30" ht="18.75">
      <c r="B6" s="198" t="s">
        <v>250</v>
      </c>
      <c r="C6" s="198"/>
      <c r="D6" s="198"/>
      <c r="E6" s="198"/>
      <c r="F6" s="198"/>
      <c r="G6" s="198"/>
      <c r="H6" s="198"/>
      <c r="I6" s="198"/>
      <c r="J6" s="198"/>
      <c r="K6" s="198"/>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625</v>
      </c>
      <c r="S8" s="17" t="s">
        <v>626</v>
      </c>
      <c r="T8" s="17" t="s">
        <v>627</v>
      </c>
      <c r="U8" s="17" t="s">
        <v>628</v>
      </c>
      <c r="V8" s="17" t="s">
        <v>629</v>
      </c>
      <c r="W8" s="17" t="s">
        <v>630</v>
      </c>
      <c r="X8" s="17" t="s">
        <v>611</v>
      </c>
      <c r="Y8" s="17" t="s">
        <v>631</v>
      </c>
      <c r="Z8" s="17" t="s">
        <v>632</v>
      </c>
      <c r="AA8" s="17" t="s">
        <v>612</v>
      </c>
      <c r="AB8" s="17" t="s">
        <v>633</v>
      </c>
      <c r="AC8" s="17" t="s">
        <v>634</v>
      </c>
    </row>
    <row r="9" spans="2:30" ht="31.5" customHeight="1">
      <c r="B9" s="17"/>
      <c r="C9" s="17" t="s">
        <v>264</v>
      </c>
      <c r="D9" s="17"/>
      <c r="E9" s="17" t="str">
        <f>Temperature</f>
        <v>(°F)</v>
      </c>
      <c r="F9" s="17" t="str">
        <f>Temperature</f>
        <v>(°F)</v>
      </c>
      <c r="G9" s="17" t="str">
        <f>Temperature</f>
        <v>(°F)</v>
      </c>
      <c r="H9" s="17" t="str">
        <f>Temperature</f>
        <v>(°F)</v>
      </c>
      <c r="I9" s="17" t="s">
        <v>265</v>
      </c>
      <c r="J9" s="17" t="s">
        <v>265</v>
      </c>
      <c r="K9" s="17" t="str">
        <f>DHW_Demand</f>
        <v>(gal/minute)</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row>
    <row r="10" spans="2:30" ht="38.25">
      <c r="B10" s="130" t="s">
        <v>470</v>
      </c>
      <c r="C10" s="144" t="s">
        <v>455</v>
      </c>
      <c r="D10" s="144" t="s">
        <v>500</v>
      </c>
      <c r="E10" s="175">
        <f>16*9/5+32</f>
        <v>60.8</v>
      </c>
      <c r="F10" s="175">
        <f>16*9/5+32</f>
        <v>60.8</v>
      </c>
      <c r="G10" s="144">
        <f>24*9/5+32</f>
        <v>75.2</v>
      </c>
      <c r="H10" s="155">
        <f>30*9/5+32</f>
        <v>86</v>
      </c>
      <c r="I10" s="146" t="s">
        <v>298</v>
      </c>
      <c r="J10" s="157" t="s">
        <v>298</v>
      </c>
      <c r="K10" s="144">
        <v>0</v>
      </c>
      <c r="L10" s="144">
        <v>0</v>
      </c>
      <c r="M10" s="144">
        <v>0.05</v>
      </c>
      <c r="N10" s="157">
        <v>0</v>
      </c>
      <c r="O10" s="144" t="s">
        <v>298</v>
      </c>
      <c r="P10" s="144" t="s">
        <v>456</v>
      </c>
      <c r="Q10" s="157" t="s">
        <v>298</v>
      </c>
      <c r="R10" s="174" t="s">
        <v>614</v>
      </c>
      <c r="S10" s="170" t="s">
        <v>613</v>
      </c>
      <c r="T10" s="170" t="s">
        <v>614</v>
      </c>
      <c r="U10" s="170" t="s">
        <v>613</v>
      </c>
      <c r="V10" s="170" t="s">
        <v>615</v>
      </c>
      <c r="W10" s="170" t="s">
        <v>616</v>
      </c>
      <c r="X10" s="170">
        <v>5.5</v>
      </c>
      <c r="Y10" s="170" t="s">
        <v>618</v>
      </c>
      <c r="Z10" s="170" t="s">
        <v>617</v>
      </c>
      <c r="AA10" s="170">
        <v>0.78</v>
      </c>
      <c r="AB10" s="170" t="s">
        <v>618</v>
      </c>
      <c r="AC10" s="170">
        <v>0.8</v>
      </c>
      <c r="AD10" s="125"/>
    </row>
    <row r="11" spans="2:30" ht="38.25">
      <c r="B11" s="130" t="s">
        <v>607</v>
      </c>
      <c r="C11" s="155" t="s">
        <v>455</v>
      </c>
      <c r="D11" s="157" t="s">
        <v>500</v>
      </c>
      <c r="E11" s="175">
        <f>16*9/5+32</f>
        <v>60.8</v>
      </c>
      <c r="F11" s="175">
        <v>68</v>
      </c>
      <c r="G11" s="157">
        <f>24*9/5+32</f>
        <v>75.2</v>
      </c>
      <c r="H11" s="157">
        <f>30*9/5+32</f>
        <v>86</v>
      </c>
      <c r="I11" s="157" t="s">
        <v>298</v>
      </c>
      <c r="J11" s="157" t="s">
        <v>298</v>
      </c>
      <c r="K11" s="155">
        <v>0</v>
      </c>
      <c r="L11" s="155">
        <v>0</v>
      </c>
      <c r="M11" s="155">
        <v>0.3</v>
      </c>
      <c r="N11" s="157">
        <v>0</v>
      </c>
      <c r="O11" s="157" t="s">
        <v>298</v>
      </c>
      <c r="P11" s="157" t="s">
        <v>456</v>
      </c>
      <c r="Q11" s="157" t="s">
        <v>298</v>
      </c>
      <c r="R11" s="174" t="s">
        <v>614</v>
      </c>
      <c r="S11" s="170" t="s">
        <v>613</v>
      </c>
      <c r="T11" s="170" t="s">
        <v>614</v>
      </c>
      <c r="U11" s="170" t="s">
        <v>613</v>
      </c>
      <c r="V11" s="170" t="s">
        <v>615</v>
      </c>
      <c r="W11" s="170" t="s">
        <v>616</v>
      </c>
      <c r="X11" s="170">
        <v>5.5</v>
      </c>
      <c r="Y11" s="170" t="s">
        <v>618</v>
      </c>
      <c r="Z11" s="170" t="s">
        <v>617</v>
      </c>
      <c r="AA11" s="170">
        <v>0.78</v>
      </c>
      <c r="AB11" s="170" t="s">
        <v>618</v>
      </c>
      <c r="AC11" s="170">
        <v>0.8</v>
      </c>
      <c r="AD11" s="125"/>
    </row>
    <row r="12" spans="2:30" ht="38.25">
      <c r="B12" s="130" t="s">
        <v>606</v>
      </c>
      <c r="C12" s="155" t="s">
        <v>455</v>
      </c>
      <c r="D12" s="157" t="s">
        <v>499</v>
      </c>
      <c r="E12" s="175">
        <f t="shared" ref="E12:F13" si="0">16*9/5+32</f>
        <v>60.8</v>
      </c>
      <c r="F12" s="175">
        <f t="shared" si="0"/>
        <v>60.8</v>
      </c>
      <c r="G12" s="157">
        <f t="shared" ref="G12:H13" si="1">30*9/5+32</f>
        <v>86</v>
      </c>
      <c r="H12" s="157">
        <f t="shared" si="1"/>
        <v>86</v>
      </c>
      <c r="I12" s="157" t="s">
        <v>298</v>
      </c>
      <c r="J12" s="157" t="s">
        <v>298</v>
      </c>
      <c r="K12" s="155">
        <v>0</v>
      </c>
      <c r="L12" s="155">
        <v>0</v>
      </c>
      <c r="M12" s="155">
        <v>0.05</v>
      </c>
      <c r="N12" s="157">
        <v>0</v>
      </c>
      <c r="O12" s="157" t="s">
        <v>298</v>
      </c>
      <c r="P12" s="157" t="s">
        <v>456</v>
      </c>
      <c r="Q12" s="157" t="s">
        <v>298</v>
      </c>
      <c r="R12" s="174" t="s">
        <v>614</v>
      </c>
      <c r="S12" s="170" t="s">
        <v>613</v>
      </c>
      <c r="T12" s="170" t="s">
        <v>614</v>
      </c>
      <c r="U12" s="170" t="s">
        <v>613</v>
      </c>
      <c r="V12" s="170" t="s">
        <v>615</v>
      </c>
      <c r="W12" s="170" t="s">
        <v>616</v>
      </c>
      <c r="X12" s="170">
        <v>5.5</v>
      </c>
      <c r="Y12" s="170" t="s">
        <v>618</v>
      </c>
      <c r="Z12" s="170" t="s">
        <v>617</v>
      </c>
      <c r="AA12" s="170">
        <v>0.78</v>
      </c>
      <c r="AB12" s="170" t="s">
        <v>618</v>
      </c>
      <c r="AC12" s="170">
        <v>0.8</v>
      </c>
      <c r="AD12" s="125"/>
    </row>
    <row r="13" spans="2:30" ht="38.25">
      <c r="B13" s="130" t="s">
        <v>471</v>
      </c>
      <c r="C13" s="155" t="s">
        <v>455</v>
      </c>
      <c r="D13" s="157" t="s">
        <v>499</v>
      </c>
      <c r="E13" s="175">
        <f t="shared" si="0"/>
        <v>60.8</v>
      </c>
      <c r="F13" s="175">
        <f t="shared" si="0"/>
        <v>60.8</v>
      </c>
      <c r="G13" s="157">
        <f t="shared" si="1"/>
        <v>86</v>
      </c>
      <c r="H13" s="157">
        <f t="shared" si="1"/>
        <v>86</v>
      </c>
      <c r="I13" s="157" t="s">
        <v>298</v>
      </c>
      <c r="J13" s="157" t="s">
        <v>298</v>
      </c>
      <c r="K13" s="155">
        <v>0</v>
      </c>
      <c r="L13" s="155">
        <v>0</v>
      </c>
      <c r="M13" s="155">
        <v>0.15</v>
      </c>
      <c r="N13" s="157">
        <v>0</v>
      </c>
      <c r="O13" s="157" t="s">
        <v>298</v>
      </c>
      <c r="P13" s="157" t="s">
        <v>456</v>
      </c>
      <c r="Q13" s="157" t="s">
        <v>298</v>
      </c>
      <c r="R13" s="174" t="s">
        <v>614</v>
      </c>
      <c r="S13" s="170" t="s">
        <v>613</v>
      </c>
      <c r="T13" s="170" t="s">
        <v>614</v>
      </c>
      <c r="U13" s="170" t="s">
        <v>613</v>
      </c>
      <c r="V13" s="170" t="s">
        <v>615</v>
      </c>
      <c r="W13" s="170" t="s">
        <v>616</v>
      </c>
      <c r="X13" s="170">
        <v>5.5</v>
      </c>
      <c r="Y13" s="170" t="s">
        <v>618</v>
      </c>
      <c r="Z13" s="170" t="s">
        <v>617</v>
      </c>
      <c r="AA13" s="170">
        <v>0.78</v>
      </c>
      <c r="AB13" s="170" t="s">
        <v>618</v>
      </c>
      <c r="AC13" s="170">
        <v>0.8</v>
      </c>
      <c r="AD13" s="125"/>
    </row>
    <row r="14" spans="2:30" ht="38.25">
      <c r="B14" s="130" t="s">
        <v>472</v>
      </c>
      <c r="C14" s="144" t="s">
        <v>455</v>
      </c>
      <c r="D14" s="157" t="s">
        <v>500</v>
      </c>
      <c r="E14" s="175">
        <f>16*9/5+32</f>
        <v>60.8</v>
      </c>
      <c r="F14" s="175">
        <v>68</v>
      </c>
      <c r="G14" s="157">
        <f>24*9/5+32</f>
        <v>75.2</v>
      </c>
      <c r="H14" s="157">
        <f>30*9/5+32</f>
        <v>86</v>
      </c>
      <c r="I14" s="157" t="s">
        <v>298</v>
      </c>
      <c r="J14" s="157" t="s">
        <v>298</v>
      </c>
      <c r="K14" s="144">
        <v>2.61</v>
      </c>
      <c r="L14" s="146">
        <v>0</v>
      </c>
      <c r="M14" s="155">
        <v>0</v>
      </c>
      <c r="N14" s="144">
        <v>0.6</v>
      </c>
      <c r="O14" s="157" t="s">
        <v>298</v>
      </c>
      <c r="P14" s="157" t="s">
        <v>456</v>
      </c>
      <c r="Q14" s="157" t="s">
        <v>298</v>
      </c>
      <c r="R14" s="174" t="s">
        <v>614</v>
      </c>
      <c r="S14" s="170" t="s">
        <v>613</v>
      </c>
      <c r="T14" s="170" t="s">
        <v>614</v>
      </c>
      <c r="U14" s="170" t="s">
        <v>613</v>
      </c>
      <c r="V14" s="170" t="s">
        <v>615</v>
      </c>
      <c r="W14" s="170" t="s">
        <v>616</v>
      </c>
      <c r="X14" s="170">
        <v>5.5</v>
      </c>
      <c r="Y14" s="170" t="s">
        <v>618</v>
      </c>
      <c r="Z14" s="170" t="s">
        <v>617</v>
      </c>
      <c r="AA14" s="170">
        <v>0.78</v>
      </c>
      <c r="AB14" s="170" t="s">
        <v>618</v>
      </c>
      <c r="AC14" s="170">
        <v>0.8</v>
      </c>
      <c r="AD14" s="125"/>
    </row>
    <row r="15" spans="2:30" ht="38.25">
      <c r="B15" s="130" t="s">
        <v>605</v>
      </c>
      <c r="C15" s="144" t="s">
        <v>455</v>
      </c>
      <c r="D15" s="157" t="s">
        <v>500</v>
      </c>
      <c r="E15" s="175">
        <f>16*9/5+32</f>
        <v>60.8</v>
      </c>
      <c r="F15" s="175">
        <v>68</v>
      </c>
      <c r="G15" s="157">
        <f>24*9/5+32</f>
        <v>75.2</v>
      </c>
      <c r="H15" s="157">
        <f>30*9/5+32</f>
        <v>86</v>
      </c>
      <c r="I15" s="157" t="s">
        <v>298</v>
      </c>
      <c r="J15" s="157" t="s">
        <v>298</v>
      </c>
      <c r="K15" s="144">
        <v>0</v>
      </c>
      <c r="L15" s="146">
        <v>21.19</v>
      </c>
      <c r="M15" s="155">
        <v>0</v>
      </c>
      <c r="N15" s="157">
        <v>0</v>
      </c>
      <c r="O15" s="157" t="s">
        <v>298</v>
      </c>
      <c r="P15" s="157" t="s">
        <v>456</v>
      </c>
      <c r="Q15" s="157" t="s">
        <v>298</v>
      </c>
      <c r="R15" s="174" t="s">
        <v>614</v>
      </c>
      <c r="S15" s="170" t="s">
        <v>613</v>
      </c>
      <c r="T15" s="170" t="s">
        <v>614</v>
      </c>
      <c r="U15" s="170" t="s">
        <v>613</v>
      </c>
      <c r="V15" s="170" t="s">
        <v>615</v>
      </c>
      <c r="W15" s="170" t="s">
        <v>616</v>
      </c>
      <c r="X15" s="170">
        <v>5.5</v>
      </c>
      <c r="Y15" s="170" t="s">
        <v>618</v>
      </c>
      <c r="Z15" s="170" t="s">
        <v>617</v>
      </c>
      <c r="AA15" s="170">
        <v>0.78</v>
      </c>
      <c r="AB15" s="170" t="s">
        <v>618</v>
      </c>
      <c r="AC15" s="170">
        <v>0.8</v>
      </c>
      <c r="AD15" s="125"/>
    </row>
    <row r="16" spans="2:30" ht="38.25">
      <c r="B16" s="130" t="s">
        <v>473</v>
      </c>
      <c r="C16" s="157" t="s">
        <v>455</v>
      </c>
      <c r="D16" s="157" t="s">
        <v>500</v>
      </c>
      <c r="E16" s="175">
        <f>16*9/5+32</f>
        <v>60.8</v>
      </c>
      <c r="F16" s="175">
        <v>68</v>
      </c>
      <c r="G16" s="157">
        <f>24*9/5+32</f>
        <v>75.2</v>
      </c>
      <c r="H16" s="157">
        <f>30*9/5+32</f>
        <v>86</v>
      </c>
      <c r="I16" s="157" t="s">
        <v>298</v>
      </c>
      <c r="J16" s="157" t="s">
        <v>298</v>
      </c>
      <c r="K16" s="157">
        <v>0</v>
      </c>
      <c r="L16" s="157">
        <v>21.19</v>
      </c>
      <c r="M16" s="157">
        <v>0</v>
      </c>
      <c r="N16" s="157">
        <v>0</v>
      </c>
      <c r="O16" s="157" t="s">
        <v>298</v>
      </c>
      <c r="P16" s="157" t="s">
        <v>456</v>
      </c>
      <c r="Q16" s="157" t="s">
        <v>298</v>
      </c>
      <c r="R16" s="174" t="s">
        <v>614</v>
      </c>
      <c r="S16" s="170" t="s">
        <v>613</v>
      </c>
      <c r="T16" s="170" t="s">
        <v>614</v>
      </c>
      <c r="U16" s="170" t="s">
        <v>613</v>
      </c>
      <c r="V16" s="170" t="s">
        <v>615</v>
      </c>
      <c r="W16" s="170" t="s">
        <v>616</v>
      </c>
      <c r="X16" s="170">
        <v>5.5</v>
      </c>
      <c r="Y16" s="170" t="s">
        <v>618</v>
      </c>
      <c r="Z16" s="170" t="s">
        <v>617</v>
      </c>
      <c r="AA16" s="170">
        <v>0.78</v>
      </c>
      <c r="AB16" s="170" t="s">
        <v>618</v>
      </c>
      <c r="AC16" s="170">
        <v>0.8</v>
      </c>
      <c r="AD16" s="125"/>
    </row>
    <row r="17" spans="2:30" ht="38.25">
      <c r="B17" s="130" t="s">
        <v>608</v>
      </c>
      <c r="C17" s="157" t="s">
        <v>455</v>
      </c>
      <c r="D17" s="157" t="s">
        <v>499</v>
      </c>
      <c r="E17" s="175">
        <v>63</v>
      </c>
      <c r="F17" s="175">
        <v>67</v>
      </c>
      <c r="G17" s="157">
        <f>24*9/5+32</f>
        <v>75.2</v>
      </c>
      <c r="H17" s="157">
        <f>24*9/5+32</f>
        <v>75.2</v>
      </c>
      <c r="I17" s="157" t="s">
        <v>298</v>
      </c>
      <c r="J17" s="157" t="s">
        <v>298</v>
      </c>
      <c r="K17" s="157">
        <v>2.0799999999999999E-2</v>
      </c>
      <c r="L17" s="157">
        <v>20</v>
      </c>
      <c r="M17" s="157">
        <v>0</v>
      </c>
      <c r="N17" s="157">
        <v>0</v>
      </c>
      <c r="O17" s="157" t="s">
        <v>298</v>
      </c>
      <c r="P17" s="157" t="s">
        <v>456</v>
      </c>
      <c r="Q17" s="157" t="s">
        <v>298</v>
      </c>
      <c r="R17" s="170" t="s">
        <v>620</v>
      </c>
      <c r="S17" s="170"/>
      <c r="T17" s="170" t="s">
        <v>621</v>
      </c>
      <c r="U17" s="170" t="s">
        <v>613</v>
      </c>
      <c r="V17" s="170" t="s">
        <v>615</v>
      </c>
      <c r="W17" s="170" t="s">
        <v>616</v>
      </c>
      <c r="X17" s="170">
        <v>5.5</v>
      </c>
      <c r="Y17" s="170" t="s">
        <v>618</v>
      </c>
      <c r="Z17" s="170" t="s">
        <v>617</v>
      </c>
      <c r="AA17" s="170">
        <v>0.78</v>
      </c>
      <c r="AB17" s="170" t="s">
        <v>618</v>
      </c>
      <c r="AC17" s="170">
        <v>0.8</v>
      </c>
      <c r="AD17" s="125"/>
    </row>
    <row r="18" spans="2:30" s="10" customFormat="1" ht="15.75" customHeight="1">
      <c r="B18" s="130" t="s">
        <v>475</v>
      </c>
      <c r="C18" s="157" t="s">
        <v>455</v>
      </c>
      <c r="D18" s="157" t="s">
        <v>499</v>
      </c>
      <c r="E18" s="175">
        <f>16*9/5+32</f>
        <v>60.8</v>
      </c>
      <c r="F18" s="175">
        <f>16*9/5+32</f>
        <v>60.8</v>
      </c>
      <c r="G18" s="157">
        <f>30*9/5+32</f>
        <v>86</v>
      </c>
      <c r="H18" s="157">
        <f>30*9/5+32</f>
        <v>86</v>
      </c>
      <c r="I18" s="157" t="s">
        <v>298</v>
      </c>
      <c r="J18" s="157" t="s">
        <v>298</v>
      </c>
      <c r="K18" s="157">
        <v>0</v>
      </c>
      <c r="L18" s="157">
        <v>0</v>
      </c>
      <c r="M18" s="157">
        <v>0.05</v>
      </c>
      <c r="N18" s="157">
        <v>0</v>
      </c>
      <c r="O18" s="157" t="s">
        <v>298</v>
      </c>
      <c r="P18" s="157" t="s">
        <v>456</v>
      </c>
      <c r="Q18" s="157" t="s">
        <v>298</v>
      </c>
      <c r="R18" s="174" t="s">
        <v>614</v>
      </c>
      <c r="S18" s="170" t="s">
        <v>613</v>
      </c>
      <c r="T18" s="170" t="s">
        <v>614</v>
      </c>
      <c r="U18" s="170" t="s">
        <v>622</v>
      </c>
      <c r="V18" s="170" t="s">
        <v>615</v>
      </c>
      <c r="W18" s="170" t="s">
        <v>616</v>
      </c>
      <c r="X18" s="170">
        <v>5.5</v>
      </c>
      <c r="Y18" s="170" t="s">
        <v>618</v>
      </c>
      <c r="Z18" s="170" t="s">
        <v>617</v>
      </c>
      <c r="AA18" s="176">
        <v>0.78</v>
      </c>
      <c r="AB18" s="170" t="s">
        <v>618</v>
      </c>
      <c r="AC18" s="170">
        <v>0.8</v>
      </c>
      <c r="AD18" s="125"/>
    </row>
    <row r="19" spans="2:30" ht="15.75" customHeight="1">
      <c r="B19" s="130" t="s">
        <v>476</v>
      </c>
      <c r="C19" s="157" t="s">
        <v>455</v>
      </c>
      <c r="D19" s="157" t="s">
        <v>500</v>
      </c>
      <c r="E19" s="175">
        <f>16*9/5+32</f>
        <v>60.8</v>
      </c>
      <c r="F19" s="175">
        <v>68</v>
      </c>
      <c r="G19" s="157">
        <f>24*9/5+32</f>
        <v>75.2</v>
      </c>
      <c r="H19" s="157">
        <f>30*9/5+32</f>
        <v>86</v>
      </c>
      <c r="I19" s="157" t="s">
        <v>298</v>
      </c>
      <c r="J19" s="157" t="s">
        <v>298</v>
      </c>
      <c r="K19" s="157">
        <v>0</v>
      </c>
      <c r="L19" s="157">
        <v>21.19</v>
      </c>
      <c r="M19" s="157">
        <v>0</v>
      </c>
      <c r="N19" s="157">
        <v>0</v>
      </c>
      <c r="O19" s="157" t="s">
        <v>298</v>
      </c>
      <c r="P19" s="157" t="s">
        <v>456</v>
      </c>
      <c r="Q19" s="157" t="s">
        <v>298</v>
      </c>
      <c r="R19" s="174" t="s">
        <v>614</v>
      </c>
      <c r="S19" s="170" t="s">
        <v>613</v>
      </c>
      <c r="T19" s="170" t="s">
        <v>614</v>
      </c>
      <c r="U19" s="170" t="s">
        <v>613</v>
      </c>
      <c r="V19" s="170" t="s">
        <v>615</v>
      </c>
      <c r="W19" s="170" t="s">
        <v>616</v>
      </c>
      <c r="X19" s="170">
        <v>5.5</v>
      </c>
      <c r="Y19" s="170" t="s">
        <v>618</v>
      </c>
      <c r="Z19" s="170" t="s">
        <v>617</v>
      </c>
      <c r="AA19" s="170">
        <v>0.78</v>
      </c>
      <c r="AB19" s="170" t="s">
        <v>618</v>
      </c>
      <c r="AC19" s="170">
        <v>0.8</v>
      </c>
      <c r="AD19" s="125"/>
    </row>
    <row r="20" spans="2:30" ht="15.75" customHeight="1">
      <c r="B20" s="130" t="s">
        <v>477</v>
      </c>
      <c r="C20" s="157" t="s">
        <v>455</v>
      </c>
      <c r="D20" s="157" t="s">
        <v>500</v>
      </c>
      <c r="E20" s="175">
        <f>16*9/5+32</f>
        <v>60.8</v>
      </c>
      <c r="F20" s="175">
        <v>68</v>
      </c>
      <c r="G20" s="157">
        <f>24*9/5+32</f>
        <v>75.2</v>
      </c>
      <c r="H20" s="157">
        <f>30*9/5+32</f>
        <v>86</v>
      </c>
      <c r="I20" s="157" t="s">
        <v>298</v>
      </c>
      <c r="J20" s="157" t="s">
        <v>298</v>
      </c>
      <c r="K20" s="157">
        <v>0</v>
      </c>
      <c r="L20" s="157">
        <v>21.19</v>
      </c>
      <c r="M20" s="157">
        <v>0</v>
      </c>
      <c r="N20" s="157">
        <v>0</v>
      </c>
      <c r="O20" s="157" t="s">
        <v>298</v>
      </c>
      <c r="P20" s="157" t="s">
        <v>456</v>
      </c>
      <c r="Q20" s="157" t="s">
        <v>298</v>
      </c>
      <c r="R20" s="174" t="s">
        <v>614</v>
      </c>
      <c r="S20" s="170" t="s">
        <v>613</v>
      </c>
      <c r="T20" s="170" t="s">
        <v>614</v>
      </c>
      <c r="U20" s="170" t="s">
        <v>613</v>
      </c>
      <c r="V20" s="170" t="s">
        <v>615</v>
      </c>
      <c r="W20" s="170" t="s">
        <v>616</v>
      </c>
      <c r="X20" s="170">
        <v>5.5</v>
      </c>
      <c r="Y20" s="170" t="s">
        <v>618</v>
      </c>
      <c r="Z20" s="170" t="s">
        <v>617</v>
      </c>
      <c r="AA20" s="170">
        <v>0.78</v>
      </c>
      <c r="AB20" s="170" t="s">
        <v>618</v>
      </c>
      <c r="AC20" s="170">
        <v>0.8</v>
      </c>
      <c r="AD20" s="125"/>
    </row>
    <row r="21" spans="2:30" ht="38.25">
      <c r="B21" s="130" t="s">
        <v>478</v>
      </c>
      <c r="C21" s="157" t="s">
        <v>455</v>
      </c>
      <c r="D21" s="157" t="s">
        <v>500</v>
      </c>
      <c r="E21" s="175">
        <f>16*9/5+32</f>
        <v>60.8</v>
      </c>
      <c r="F21" s="175">
        <f>19*9/5+32</f>
        <v>66.2</v>
      </c>
      <c r="G21" s="157">
        <f>26*9/5+32</f>
        <v>78.8</v>
      </c>
      <c r="H21" s="157">
        <f>30*9/5+32</f>
        <v>86</v>
      </c>
      <c r="I21" s="157" t="s">
        <v>298</v>
      </c>
      <c r="J21" s="157" t="s">
        <v>298</v>
      </c>
      <c r="K21" s="157">
        <v>2.2200000000000002</v>
      </c>
      <c r="L21" s="157">
        <v>0</v>
      </c>
      <c r="M21" s="157">
        <v>0</v>
      </c>
      <c r="N21" s="157">
        <v>3.6</v>
      </c>
      <c r="O21" s="157" t="s">
        <v>298</v>
      </c>
      <c r="P21" s="157" t="s">
        <v>456</v>
      </c>
      <c r="Q21" s="157" t="s">
        <v>298</v>
      </c>
      <c r="R21" s="174" t="s">
        <v>614</v>
      </c>
      <c r="S21" s="170" t="s">
        <v>613</v>
      </c>
      <c r="T21" s="170" t="s">
        <v>614</v>
      </c>
      <c r="U21" s="170" t="s">
        <v>613</v>
      </c>
      <c r="V21" s="170" t="s">
        <v>615</v>
      </c>
      <c r="W21" s="170" t="s">
        <v>616</v>
      </c>
      <c r="X21" s="170">
        <v>5.5</v>
      </c>
      <c r="Y21" s="170" t="s">
        <v>618</v>
      </c>
      <c r="Z21" s="170" t="s">
        <v>617</v>
      </c>
      <c r="AA21" s="170">
        <v>0.78</v>
      </c>
      <c r="AB21" s="170" t="s">
        <v>618</v>
      </c>
      <c r="AC21" s="170">
        <v>0.8</v>
      </c>
      <c r="AD21" s="125"/>
    </row>
  </sheetData>
  <mergeCells count="2">
    <mergeCell ref="C2:H4"/>
    <mergeCell ref="B6:K6"/>
  </mergeCells>
  <conditionalFormatting sqref="K14:N14 C10:D15 K15:M15 K10:M13 O10:P10 G14:H15 G10:H11">
    <cfRule type="containsText" dxfId="219" priority="42" operator="containsText" text="Ex:">
      <formula>NOT(ISERROR(SEARCH("Ex:",C10)))</formula>
    </cfRule>
  </conditionalFormatting>
  <conditionalFormatting sqref="C9:H9 K9:Q9">
    <cfRule type="containsText" dxfId="218" priority="41" operator="containsText" text="Example">
      <formula>NOT(ISERROR(SEARCH("Example",C9)))</formula>
    </cfRule>
  </conditionalFormatting>
  <conditionalFormatting sqref="B10:B21">
    <cfRule type="containsText" dxfId="217" priority="35" operator="containsText" text="Example:">
      <formula>NOT(ISERROR(SEARCH("Example:",B10)))</formula>
    </cfRule>
  </conditionalFormatting>
  <conditionalFormatting sqref="B10:B21">
    <cfRule type="containsText" dxfId="216" priority="34" operator="containsText" text="&quot;Example&quot;">
      <formula>NOT(ISERROR(SEARCH("""Example""",B10)))</formula>
    </cfRule>
  </conditionalFormatting>
  <conditionalFormatting sqref="B10:B21">
    <cfRule type="containsText" dxfId="215" priority="33" operator="containsText" text="&quot;Example&quot;">
      <formula>NOT(ISERROR(SEARCH("""Example""",B10)))</formula>
    </cfRule>
  </conditionalFormatting>
  <conditionalFormatting sqref="B10:B21">
    <cfRule type="containsText" dxfId="214" priority="32" operator="containsText" text="&quot;Example&quot;">
      <formula>NOT(ISERROR(SEARCH("""Example""",B10)))</formula>
    </cfRule>
  </conditionalFormatting>
  <conditionalFormatting sqref="B10:B21">
    <cfRule type="containsText" dxfId="213" priority="31" operator="containsText" text="&quot;Example&quot;">
      <formula>NOT(ISERROR(SEARCH("""Example""",B10)))</formula>
    </cfRule>
  </conditionalFormatting>
  <conditionalFormatting sqref="B10:B21">
    <cfRule type="containsText" dxfId="212" priority="30" operator="containsText" text="&quot;Example&quot;">
      <formula>NOT(ISERROR(SEARCH("""Example""",B10)))</formula>
    </cfRule>
  </conditionalFormatting>
  <conditionalFormatting sqref="B10:B21">
    <cfRule type="containsText" dxfId="211" priority="29" operator="containsText" text="&quot;Example&quot;">
      <formula>NOT(ISERROR(SEARCH("""Example""",B10)))</formula>
    </cfRule>
  </conditionalFormatting>
  <conditionalFormatting sqref="K21:N21 C16:C21 G21:H21 G17:H18 K16:M20">
    <cfRule type="containsText" dxfId="210" priority="28" operator="containsText" text="Ex:">
      <formula>NOT(ISERROR(SEARCH("Ex:",C16)))</formula>
    </cfRule>
  </conditionalFormatting>
  <conditionalFormatting sqref="D18">
    <cfRule type="containsText" dxfId="209" priority="26" operator="containsText" text="Ex:">
      <formula>NOT(ISERROR(SEARCH("Ex:",D18)))</formula>
    </cfRule>
  </conditionalFormatting>
  <conditionalFormatting sqref="D16">
    <cfRule type="containsText" dxfId="208" priority="25" operator="containsText" text="Ex:">
      <formula>NOT(ISERROR(SEARCH("Ex:",D16)))</formula>
    </cfRule>
  </conditionalFormatting>
  <conditionalFormatting sqref="D20">
    <cfRule type="containsText" dxfId="207" priority="24" operator="containsText" text="Ex:">
      <formula>NOT(ISERROR(SEARCH("Ex:",D20)))</formula>
    </cfRule>
  </conditionalFormatting>
  <conditionalFormatting sqref="D19">
    <cfRule type="containsText" dxfId="206" priority="23" operator="containsText" text="Ex:">
      <formula>NOT(ISERROR(SEARCH("Ex:",D19)))</formula>
    </cfRule>
  </conditionalFormatting>
  <conditionalFormatting sqref="D17">
    <cfRule type="containsText" dxfId="205" priority="22" operator="containsText" text="Ex:">
      <formula>NOT(ISERROR(SEARCH("Ex:",D17)))</formula>
    </cfRule>
  </conditionalFormatting>
  <conditionalFormatting sqref="D21">
    <cfRule type="containsText" dxfId="204" priority="21" operator="containsText" text="Ex:">
      <formula>NOT(ISERROR(SEARCH("Ex:",D21)))</formula>
    </cfRule>
  </conditionalFormatting>
  <conditionalFormatting sqref="G16:H16">
    <cfRule type="containsText" dxfId="203" priority="20" operator="containsText" text="Ex:">
      <formula>NOT(ISERROR(SEARCH("Ex:",G16)))</formula>
    </cfRule>
  </conditionalFormatting>
  <conditionalFormatting sqref="G19:H19">
    <cfRule type="containsText" dxfId="202" priority="19" operator="containsText" text="Ex:">
      <formula>NOT(ISERROR(SEARCH("Ex:",G19)))</formula>
    </cfRule>
  </conditionalFormatting>
  <conditionalFormatting sqref="G20:H20">
    <cfRule type="containsText" dxfId="201" priority="18" operator="containsText" text="Ex:">
      <formula>NOT(ISERROR(SEARCH("Ex:",G20)))</formula>
    </cfRule>
  </conditionalFormatting>
  <conditionalFormatting sqref="G12:H13">
    <cfRule type="containsText" dxfId="200" priority="17" operator="containsText" text="Ex:">
      <formula>NOT(ISERROR(SEARCH("Ex:",G12)))</formula>
    </cfRule>
  </conditionalFormatting>
  <conditionalFormatting sqref="N15:N20">
    <cfRule type="containsText" dxfId="199" priority="15" operator="containsText" text="Ex:">
      <formula>NOT(ISERROR(SEARCH("Ex:",N15)))</formula>
    </cfRule>
  </conditionalFormatting>
  <conditionalFormatting sqref="N10:N13">
    <cfRule type="containsText" dxfId="198" priority="14" operator="containsText" text="Ex:">
      <formula>NOT(ISERROR(SEARCH("Ex:",N10)))</formula>
    </cfRule>
  </conditionalFormatting>
  <conditionalFormatting sqref="O11:O21">
    <cfRule type="containsText" dxfId="197" priority="13" operator="containsText" text="Ex:">
      <formula>NOT(ISERROR(SEARCH("Ex:",O11)))</formula>
    </cfRule>
  </conditionalFormatting>
  <conditionalFormatting sqref="P11:P21">
    <cfRule type="containsText" dxfId="196" priority="12" operator="containsText" text="Ex:">
      <formula>NOT(ISERROR(SEARCH("Ex:",P11)))</formula>
    </cfRule>
  </conditionalFormatting>
  <conditionalFormatting sqref="Q10">
    <cfRule type="containsText" dxfId="195" priority="11" operator="containsText" text="Ex:">
      <formula>NOT(ISERROR(SEARCH("Ex:",Q10)))</formula>
    </cfRule>
  </conditionalFormatting>
  <conditionalFormatting sqref="Q11:Q21">
    <cfRule type="containsText" dxfId="194" priority="10" operator="containsText" text="Ex:">
      <formula>NOT(ISERROR(SEARCH("Ex:",Q11)))</formula>
    </cfRule>
  </conditionalFormatting>
  <conditionalFormatting sqref="E14:E15 E10:F11">
    <cfRule type="containsText" dxfId="193" priority="7" operator="containsText" text="Ex:">
      <formula>NOT(ISERROR(SEARCH("Ex:",E10)))</formula>
    </cfRule>
  </conditionalFormatting>
  <conditionalFormatting sqref="E21:F21 E18:F18 E17">
    <cfRule type="containsText" dxfId="192" priority="6" operator="containsText" text="Ex:">
      <formula>NOT(ISERROR(SEARCH("Ex:",E17)))</formula>
    </cfRule>
  </conditionalFormatting>
  <conditionalFormatting sqref="E16">
    <cfRule type="containsText" dxfId="191" priority="5" operator="containsText" text="Ex:">
      <formula>NOT(ISERROR(SEARCH("Ex:",E16)))</formula>
    </cfRule>
  </conditionalFormatting>
  <conditionalFormatting sqref="E19:F19">
    <cfRule type="containsText" dxfId="190" priority="4" operator="containsText" text="Ex:">
      <formula>NOT(ISERROR(SEARCH("Ex:",E19)))</formula>
    </cfRule>
  </conditionalFormatting>
  <conditionalFormatting sqref="E20:F20">
    <cfRule type="containsText" dxfId="189" priority="3" operator="containsText" text="Ex:">
      <formula>NOT(ISERROR(SEARCH("Ex:",E20)))</formula>
    </cfRule>
  </conditionalFormatting>
  <conditionalFormatting sqref="E12:F13">
    <cfRule type="containsText" dxfId="188" priority="2" operator="containsText" text="Ex:">
      <formula>NOT(ISERROR(SEARCH("Ex:",E12)))</formula>
    </cfRule>
  </conditionalFormatting>
  <conditionalFormatting sqref="F14:F17">
    <cfRule type="containsText" dxfId="187" priority="1" operator="containsText" text="Ex:">
      <formula>NOT(ISERROR(SEARCH("Ex:",F14)))</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40" operator="containsText" text="Ex:" id="{56230965-83DE-421D-8361-2DC88909C2C6}">
            <xm:f>NOT(ISERROR(SEARCH("Ex:",'1980-2000 Space Conditioning'!I10)))</xm:f>
            <x14:dxf>
              <font>
                <color theme="0" tint="-0.34998626667073579"/>
              </font>
            </x14:dxf>
          </x14:cfRule>
          <xm:sqref>I10:J21</xm:sqref>
        </x14:conditionalFormatting>
        <x14:conditionalFormatting xmlns:xm="http://schemas.microsoft.com/office/excel/2006/main">
          <x14:cfRule type="containsText" priority="39" operator="containsText" text="Example" id="{56DE1D31-042C-4622-B700-5F26DEF9F0A9}">
            <xm:f>NOT(ISERROR(SEARCH("Example",'1980-2000 Space Conditioning'!I9)))</xm:f>
            <x14:dxf>
              <font>
                <color theme="0" tint="-0.34998626667073579"/>
              </font>
            </x14:dxf>
          </x14:cfRule>
          <xm:sqref>I9:J9</xm:sqref>
        </x14:conditionalFormatting>
        <x14:conditionalFormatting xmlns:xm="http://schemas.microsoft.com/office/excel/2006/main">
          <x14:cfRule type="containsText" priority="8" operator="containsText" text="Ex:" id="{7E85234C-261A-4EFE-BBAC-A963012CAA76}">
            <xm:f>NOT(ISERROR(SEARCH("Ex:",'Pre-1950 Space Conditioning'!R10)))</xm:f>
            <x14:dxf>
              <font>
                <color theme="0" tint="-0.34998626667073579"/>
              </font>
            </x14:dxf>
          </x14:cfRule>
          <xm:sqref>R10:AC21</xm:sqref>
        </x14:conditionalFormatting>
        <x14:conditionalFormatting xmlns:xm="http://schemas.microsoft.com/office/excel/2006/main">
          <x14:cfRule type="containsText" priority="9" operator="containsText" text="Example" id="{E781C59A-A262-4AD2-B38B-DF470E0EE4E8}">
            <xm:f>NOT(ISERROR(SEARCH("Example",'Pre-1950 Space Conditioning'!R9)))</xm:f>
            <x14:dxf>
              <font>
                <color theme="0" tint="-0.34998626667073579"/>
              </font>
            </x14:dxf>
          </x14:cfRule>
          <xm:sqref>R9:AC9</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zoomScaleNormal="100" workbookViewId="0">
      <selection activeCell="C13" sqref="C13:C15"/>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197" t="s">
        <v>267</v>
      </c>
      <c r="D2" s="197"/>
      <c r="E2" s="197"/>
      <c r="F2" s="197"/>
      <c r="G2" s="197"/>
      <c r="H2" s="197"/>
      <c r="I2" s="197"/>
      <c r="J2" s="197"/>
      <c r="AC2" s="231" t="str">
        <f>Project_Name</f>
        <v>Carbon Free Boston</v>
      </c>
      <c r="AD2" s="231"/>
    </row>
    <row r="3" spans="2:30" ht="15.75" customHeight="1">
      <c r="B3" s="131" t="str">
        <f>Project!B3</f>
        <v>Calculation</v>
      </c>
      <c r="C3" s="197"/>
      <c r="D3" s="197"/>
      <c r="E3" s="197"/>
      <c r="F3" s="197"/>
      <c r="G3" s="197"/>
      <c r="H3" s="197"/>
      <c r="I3" s="197"/>
      <c r="J3" s="197"/>
      <c r="AC3" s="231" t="str">
        <f>Project_Number</f>
        <v>259104-00</v>
      </c>
      <c r="AD3" s="231"/>
    </row>
    <row r="4" spans="2:30">
      <c r="B4" s="125" t="str">
        <f>Project!B4</f>
        <v>Notes</v>
      </c>
      <c r="C4" s="197"/>
      <c r="D4" s="197"/>
      <c r="E4" s="197"/>
      <c r="F4" s="197"/>
      <c r="G4" s="197"/>
      <c r="H4" s="197"/>
      <c r="I4" s="197"/>
      <c r="J4" s="197"/>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98" t="s">
        <v>214</v>
      </c>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4">
        <v>0</v>
      </c>
    </row>
    <row r="10" spans="2:30">
      <c r="B10" s="226" t="str">
        <f>$B$7&amp;" - "&amp;C10</f>
        <v>Occupancy - Common Areas</v>
      </c>
      <c r="C10" s="227" t="s">
        <v>503</v>
      </c>
      <c r="D10" s="16" t="s">
        <v>292</v>
      </c>
      <c r="E10" s="101">
        <v>0.9</v>
      </c>
      <c r="F10" s="101">
        <v>0.9</v>
      </c>
      <c r="G10" s="101">
        <v>0.9</v>
      </c>
      <c r="H10" s="101">
        <v>0.9</v>
      </c>
      <c r="I10" s="101">
        <v>0.9</v>
      </c>
      <c r="J10" s="101">
        <v>0.9</v>
      </c>
      <c r="K10" s="101">
        <v>0.7</v>
      </c>
      <c r="L10" s="101">
        <v>0.4</v>
      </c>
      <c r="M10" s="101">
        <v>0.4</v>
      </c>
      <c r="N10" s="101">
        <v>0.2</v>
      </c>
      <c r="O10" s="101">
        <v>0.2</v>
      </c>
      <c r="P10" s="101">
        <v>0.2</v>
      </c>
      <c r="Q10" s="101">
        <v>0.2</v>
      </c>
      <c r="R10" s="101">
        <v>0.2</v>
      </c>
      <c r="S10" s="101">
        <v>0.2</v>
      </c>
      <c r="T10" s="101">
        <v>0.3</v>
      </c>
      <c r="U10" s="101">
        <v>0.5</v>
      </c>
      <c r="V10" s="101">
        <v>0.5</v>
      </c>
      <c r="W10" s="101">
        <v>0.5</v>
      </c>
      <c r="X10" s="101">
        <v>0.7</v>
      </c>
      <c r="Y10" s="101">
        <v>0.7</v>
      </c>
      <c r="Z10" s="101">
        <v>0.8</v>
      </c>
      <c r="AA10" s="101">
        <v>0.9</v>
      </c>
      <c r="AB10" s="101">
        <v>0.9</v>
      </c>
      <c r="AC10" s="228" t="s">
        <v>459</v>
      </c>
    </row>
    <row r="11" spans="2:30">
      <c r="B11" s="226"/>
      <c r="C11" s="227"/>
      <c r="D11" s="16" t="s">
        <v>293</v>
      </c>
      <c r="E11" s="101">
        <v>0.9</v>
      </c>
      <c r="F11" s="101">
        <v>0.9</v>
      </c>
      <c r="G11" s="101">
        <v>0.9</v>
      </c>
      <c r="H11" s="101">
        <v>0.9</v>
      </c>
      <c r="I11" s="101">
        <v>0.9</v>
      </c>
      <c r="J11" s="101">
        <v>0.9</v>
      </c>
      <c r="K11" s="101">
        <v>0.7</v>
      </c>
      <c r="L11" s="101">
        <v>0.5</v>
      </c>
      <c r="M11" s="101">
        <v>0.5</v>
      </c>
      <c r="N11" s="101">
        <v>0.3</v>
      </c>
      <c r="O11" s="101">
        <v>0.3</v>
      </c>
      <c r="P11" s="101">
        <v>0.3</v>
      </c>
      <c r="Q11" s="101">
        <v>0.3</v>
      </c>
      <c r="R11" s="101">
        <v>0.3</v>
      </c>
      <c r="S11" s="101">
        <v>0.3</v>
      </c>
      <c r="T11" s="101">
        <v>0.3</v>
      </c>
      <c r="U11" s="101">
        <v>0.3</v>
      </c>
      <c r="V11" s="101">
        <v>0.5</v>
      </c>
      <c r="W11" s="101">
        <v>0.6</v>
      </c>
      <c r="X11" s="101">
        <v>0.6</v>
      </c>
      <c r="Y11" s="101">
        <v>0.6</v>
      </c>
      <c r="Z11" s="101">
        <v>0.7</v>
      </c>
      <c r="AA11" s="101">
        <v>0.7</v>
      </c>
      <c r="AB11" s="101">
        <v>0.7</v>
      </c>
      <c r="AC11" s="229"/>
    </row>
    <row r="12" spans="2:30">
      <c r="B12" s="226"/>
      <c r="C12" s="227"/>
      <c r="D12" s="16" t="s">
        <v>294</v>
      </c>
      <c r="E12" s="101">
        <v>0.7</v>
      </c>
      <c r="F12" s="101">
        <v>0.7</v>
      </c>
      <c r="G12" s="101">
        <v>0.7</v>
      </c>
      <c r="H12" s="101">
        <v>0.7</v>
      </c>
      <c r="I12" s="101">
        <v>0.7</v>
      </c>
      <c r="J12" s="101">
        <v>0.7</v>
      </c>
      <c r="K12" s="101">
        <v>0.7</v>
      </c>
      <c r="L12" s="101">
        <v>0.7</v>
      </c>
      <c r="M12" s="101">
        <v>0.5</v>
      </c>
      <c r="N12" s="101">
        <v>0.5</v>
      </c>
      <c r="O12" s="101">
        <v>0.5</v>
      </c>
      <c r="P12" s="101">
        <v>0.3</v>
      </c>
      <c r="Q12" s="101">
        <v>0.3</v>
      </c>
      <c r="R12" s="101">
        <v>0.2</v>
      </c>
      <c r="S12" s="101">
        <v>0.2</v>
      </c>
      <c r="T12" s="101">
        <v>0.2</v>
      </c>
      <c r="U12" s="101">
        <v>0.3</v>
      </c>
      <c r="V12" s="101">
        <v>0.4</v>
      </c>
      <c r="W12" s="101">
        <v>0.4</v>
      </c>
      <c r="X12" s="101">
        <v>0.6</v>
      </c>
      <c r="Y12" s="101">
        <v>0.6</v>
      </c>
      <c r="Z12" s="101">
        <v>0.8</v>
      </c>
      <c r="AA12" s="101">
        <v>0.8</v>
      </c>
      <c r="AB12" s="101">
        <v>0.8</v>
      </c>
      <c r="AC12" s="230"/>
    </row>
    <row r="13" spans="2:30">
      <c r="B13" s="226" t="str">
        <f>$B$7&amp;" - "&amp;C13</f>
        <v>Occupancy - Guest Rooms</v>
      </c>
      <c r="C13" s="227" t="s">
        <v>502</v>
      </c>
      <c r="D13" s="16" t="s">
        <v>292</v>
      </c>
      <c r="E13" s="101">
        <v>0.65</v>
      </c>
      <c r="F13" s="101">
        <v>0.65</v>
      </c>
      <c r="G13" s="101">
        <v>0.65</v>
      </c>
      <c r="H13" s="101">
        <v>0.65</v>
      </c>
      <c r="I13" s="101">
        <v>0.65</v>
      </c>
      <c r="J13" s="101">
        <v>0.65</v>
      </c>
      <c r="K13" s="101">
        <v>0.5</v>
      </c>
      <c r="L13" s="101">
        <v>0.28000000000000003</v>
      </c>
      <c r="M13" s="101">
        <v>0.28000000000000003</v>
      </c>
      <c r="N13" s="101">
        <v>0.13</v>
      </c>
      <c r="O13" s="101">
        <v>0.13</v>
      </c>
      <c r="P13" s="101">
        <v>0.13</v>
      </c>
      <c r="Q13" s="101">
        <v>0.13</v>
      </c>
      <c r="R13" s="101">
        <v>0.13</v>
      </c>
      <c r="S13" s="101">
        <v>0.13</v>
      </c>
      <c r="T13" s="101">
        <v>0.2</v>
      </c>
      <c r="U13" s="101">
        <v>0.35</v>
      </c>
      <c r="V13" s="101">
        <v>0.35</v>
      </c>
      <c r="W13" s="101">
        <v>0.35</v>
      </c>
      <c r="X13" s="101">
        <v>0.5</v>
      </c>
      <c r="Y13" s="101">
        <v>0.5</v>
      </c>
      <c r="Z13" s="101">
        <v>0.57999999999999996</v>
      </c>
      <c r="AA13" s="101">
        <v>0.65</v>
      </c>
      <c r="AB13" s="101">
        <v>0.65</v>
      </c>
      <c r="AC13" s="228" t="s">
        <v>459</v>
      </c>
    </row>
    <row r="14" spans="2:30">
      <c r="B14" s="226"/>
      <c r="C14" s="227"/>
      <c r="D14" s="16" t="s">
        <v>293</v>
      </c>
      <c r="E14" s="101">
        <v>0.65</v>
      </c>
      <c r="F14" s="101">
        <v>0.65</v>
      </c>
      <c r="G14" s="101">
        <v>0.65</v>
      </c>
      <c r="H14" s="101">
        <v>0.65</v>
      </c>
      <c r="I14" s="101">
        <v>0.65</v>
      </c>
      <c r="J14" s="101">
        <v>0.65</v>
      </c>
      <c r="K14" s="101">
        <v>0.5</v>
      </c>
      <c r="L14" s="101">
        <v>0.34</v>
      </c>
      <c r="M14" s="101">
        <v>0.34</v>
      </c>
      <c r="N14" s="101">
        <v>0.2</v>
      </c>
      <c r="O14" s="101">
        <v>0.2</v>
      </c>
      <c r="P14" s="101">
        <v>0.2</v>
      </c>
      <c r="Q14" s="101">
        <v>0.2</v>
      </c>
      <c r="R14" s="101">
        <v>0.2</v>
      </c>
      <c r="S14" s="101">
        <v>0.2</v>
      </c>
      <c r="T14" s="101">
        <v>0.2</v>
      </c>
      <c r="U14" s="101">
        <v>0.2</v>
      </c>
      <c r="V14" s="101">
        <v>0.34</v>
      </c>
      <c r="W14" s="101">
        <v>0.35</v>
      </c>
      <c r="X14" s="101">
        <v>0.65</v>
      </c>
      <c r="Y14" s="101">
        <v>0.65</v>
      </c>
      <c r="Z14" s="101">
        <v>0.5</v>
      </c>
      <c r="AA14" s="101">
        <v>0.5</v>
      </c>
      <c r="AB14" s="101">
        <v>0.5</v>
      </c>
      <c r="AC14" s="229"/>
    </row>
    <row r="15" spans="2:30">
      <c r="B15" s="226"/>
      <c r="C15" s="227"/>
      <c r="D15" s="16" t="s">
        <v>294</v>
      </c>
      <c r="E15" s="101">
        <v>0.65</v>
      </c>
      <c r="F15" s="101">
        <v>0.65</v>
      </c>
      <c r="G15" s="101">
        <v>0.65</v>
      </c>
      <c r="H15" s="101">
        <v>0.65</v>
      </c>
      <c r="I15" s="101">
        <v>0.65</v>
      </c>
      <c r="J15" s="101">
        <v>0.65</v>
      </c>
      <c r="K15" s="101">
        <v>0.5</v>
      </c>
      <c r="L15" s="101">
        <v>0.34</v>
      </c>
      <c r="M15" s="101">
        <v>0.34</v>
      </c>
      <c r="N15" s="101">
        <v>0.2</v>
      </c>
      <c r="O15" s="101">
        <v>0.2</v>
      </c>
      <c r="P15" s="101">
        <v>0.2</v>
      </c>
      <c r="Q15" s="101">
        <v>0.2</v>
      </c>
      <c r="R15" s="101">
        <v>0.2</v>
      </c>
      <c r="S15" s="101">
        <v>0.2</v>
      </c>
      <c r="T15" s="101">
        <v>0.2</v>
      </c>
      <c r="U15" s="101">
        <v>0.2</v>
      </c>
      <c r="V15" s="101">
        <v>0.34</v>
      </c>
      <c r="W15" s="101">
        <v>0.35</v>
      </c>
      <c r="X15" s="101">
        <v>0.65</v>
      </c>
      <c r="Y15" s="101">
        <v>0.65</v>
      </c>
      <c r="Z15" s="101">
        <v>0.5</v>
      </c>
      <c r="AA15" s="101">
        <v>0.5</v>
      </c>
      <c r="AB15" s="101">
        <v>0.5</v>
      </c>
      <c r="AC15" s="230"/>
    </row>
    <row r="16" spans="2:30">
      <c r="B16" s="226" t="str">
        <f>$B$7&amp;" - "&amp;C16</f>
        <v xml:space="preserve">Occupancy - </v>
      </c>
      <c r="C16" s="227"/>
      <c r="D16" s="16" t="s">
        <v>292</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28"/>
    </row>
    <row r="17" spans="2:29">
      <c r="B17" s="226"/>
      <c r="C17" s="227"/>
      <c r="D17" s="16" t="s">
        <v>293</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29"/>
    </row>
    <row r="18" spans="2:29">
      <c r="B18" s="226"/>
      <c r="C18" s="227"/>
      <c r="D18" s="16" t="s">
        <v>294</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30"/>
    </row>
    <row r="19" spans="2:29">
      <c r="B19" s="226" t="str">
        <f>$B$7&amp;" - "&amp;C19</f>
        <v xml:space="preserve">Occupancy - </v>
      </c>
      <c r="C19" s="227"/>
      <c r="D19" s="16" t="s">
        <v>292</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28"/>
    </row>
    <row r="20" spans="2:29">
      <c r="B20" s="226"/>
      <c r="C20" s="227"/>
      <c r="D20" s="16" t="s">
        <v>293</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29"/>
    </row>
    <row r="21" spans="2:29">
      <c r="B21" s="226"/>
      <c r="C21" s="227"/>
      <c r="D21" s="16" t="s">
        <v>294</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30"/>
    </row>
    <row r="22" spans="2:29">
      <c r="B22" s="226" t="str">
        <f>$B$7&amp;" - "&amp;C22</f>
        <v xml:space="preserve">Occupancy - </v>
      </c>
      <c r="C22" s="227"/>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28"/>
    </row>
    <row r="23" spans="2:29">
      <c r="B23" s="226"/>
      <c r="C23" s="227"/>
      <c r="D23" s="16" t="s">
        <v>293</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29"/>
    </row>
    <row r="24" spans="2:29">
      <c r="B24" s="226"/>
      <c r="C24" s="227"/>
      <c r="D24" s="16" t="s">
        <v>294</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0"/>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198" t="s">
        <v>295</v>
      </c>
      <c r="C42" s="198"/>
      <c r="D42" s="198"/>
      <c r="E42" s="198"/>
      <c r="F42" s="198"/>
      <c r="G42" s="198"/>
      <c r="H42" s="198"/>
      <c r="I42" s="198"/>
      <c r="J42" s="198"/>
      <c r="K42" s="198"/>
      <c r="L42" s="198"/>
      <c r="M42" s="198"/>
      <c r="N42" s="198"/>
      <c r="O42" s="198"/>
      <c r="P42" s="198"/>
      <c r="Q42" s="198"/>
      <c r="R42" s="198"/>
      <c r="S42" s="198"/>
      <c r="T42" s="198"/>
      <c r="U42" s="198"/>
      <c r="V42" s="198"/>
      <c r="W42" s="198"/>
      <c r="X42" s="198"/>
      <c r="Y42" s="198"/>
      <c r="Z42" s="198"/>
      <c r="AA42" s="198"/>
      <c r="AB42" s="198"/>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4">
        <v>0</v>
      </c>
    </row>
    <row r="45" spans="2:30" ht="15.75" customHeight="1">
      <c r="B45" s="226" t="str">
        <f>$B$42&amp;" - "&amp;C45</f>
        <v>Lighting - Common Areas</v>
      </c>
      <c r="C45" s="227" t="s">
        <v>503</v>
      </c>
      <c r="D45" s="16" t="s">
        <v>292</v>
      </c>
      <c r="E45" s="101">
        <v>0.2</v>
      </c>
      <c r="F45" s="101">
        <v>0.15</v>
      </c>
      <c r="G45" s="101">
        <v>0.1</v>
      </c>
      <c r="H45" s="101">
        <v>0.1</v>
      </c>
      <c r="I45" s="101">
        <v>0.1</v>
      </c>
      <c r="J45" s="101">
        <v>0.2</v>
      </c>
      <c r="K45" s="101">
        <v>0.4</v>
      </c>
      <c r="L45" s="101">
        <v>0.5</v>
      </c>
      <c r="M45" s="101">
        <v>0.4</v>
      </c>
      <c r="N45" s="101">
        <v>0.4</v>
      </c>
      <c r="O45" s="101">
        <v>0.25</v>
      </c>
      <c r="P45" s="101">
        <v>0.25</v>
      </c>
      <c r="Q45" s="101">
        <v>0.25</v>
      </c>
      <c r="R45" s="101">
        <v>0.25</v>
      </c>
      <c r="S45" s="101">
        <v>0.25</v>
      </c>
      <c r="T45" s="101">
        <v>0.25</v>
      </c>
      <c r="U45" s="101">
        <v>0.25</v>
      </c>
      <c r="V45" s="101">
        <v>0.25</v>
      </c>
      <c r="W45" s="101">
        <v>0.6</v>
      </c>
      <c r="X45" s="101">
        <v>0.8</v>
      </c>
      <c r="Y45" s="101">
        <v>0.9</v>
      </c>
      <c r="Z45" s="101">
        <v>0.8</v>
      </c>
      <c r="AA45" s="101">
        <v>0.6</v>
      </c>
      <c r="AB45" s="101">
        <v>0.3</v>
      </c>
      <c r="AC45" s="228" t="s">
        <v>459</v>
      </c>
    </row>
    <row r="46" spans="2:30">
      <c r="B46" s="226"/>
      <c r="C46" s="227"/>
      <c r="D46" s="16" t="s">
        <v>293</v>
      </c>
      <c r="E46" s="101">
        <v>0.2</v>
      </c>
      <c r="F46" s="101">
        <v>0.2</v>
      </c>
      <c r="G46" s="101">
        <v>0.1</v>
      </c>
      <c r="H46" s="101">
        <v>0.1</v>
      </c>
      <c r="I46" s="101">
        <v>0.1</v>
      </c>
      <c r="J46" s="101">
        <v>0.1</v>
      </c>
      <c r="K46" s="101">
        <v>0.3</v>
      </c>
      <c r="L46" s="101">
        <v>0.3</v>
      </c>
      <c r="M46" s="101">
        <v>0.4</v>
      </c>
      <c r="N46" s="101">
        <v>0.4</v>
      </c>
      <c r="O46" s="101">
        <v>0.3</v>
      </c>
      <c r="P46" s="101">
        <v>0.25</v>
      </c>
      <c r="Q46" s="101">
        <v>0.25</v>
      </c>
      <c r="R46" s="101">
        <v>0.25</v>
      </c>
      <c r="S46" s="101">
        <v>0.25</v>
      </c>
      <c r="T46" s="101">
        <v>0.25</v>
      </c>
      <c r="U46" s="101">
        <v>0.25</v>
      </c>
      <c r="V46" s="101">
        <v>0.25</v>
      </c>
      <c r="W46" s="101">
        <v>0.6</v>
      </c>
      <c r="X46" s="101">
        <v>0.7</v>
      </c>
      <c r="Y46" s="101">
        <v>0.7</v>
      </c>
      <c r="Z46" s="101">
        <v>0.7</v>
      </c>
      <c r="AA46" s="101">
        <v>0.6</v>
      </c>
      <c r="AB46" s="101">
        <v>0.3</v>
      </c>
      <c r="AC46" s="229"/>
    </row>
    <row r="47" spans="2:30">
      <c r="B47" s="226"/>
      <c r="C47" s="227"/>
      <c r="D47" s="16" t="s">
        <v>294</v>
      </c>
      <c r="E47" s="101">
        <v>0.3</v>
      </c>
      <c r="F47" s="101">
        <v>0.3</v>
      </c>
      <c r="G47" s="101">
        <v>0.2</v>
      </c>
      <c r="H47" s="101">
        <v>0.2</v>
      </c>
      <c r="I47" s="101">
        <v>0.2</v>
      </c>
      <c r="J47" s="101">
        <v>0.2</v>
      </c>
      <c r="K47" s="101">
        <v>0.3</v>
      </c>
      <c r="L47" s="101">
        <v>0.4</v>
      </c>
      <c r="M47" s="101">
        <v>0.4</v>
      </c>
      <c r="N47" s="101">
        <v>0.3</v>
      </c>
      <c r="O47" s="101">
        <v>0.3</v>
      </c>
      <c r="P47" s="101">
        <v>0.3</v>
      </c>
      <c r="Q47" s="101">
        <v>0.3</v>
      </c>
      <c r="R47" s="101">
        <v>0.2</v>
      </c>
      <c r="S47" s="101">
        <v>0.2</v>
      </c>
      <c r="T47" s="101">
        <v>0.2</v>
      </c>
      <c r="U47" s="101">
        <v>0.2</v>
      </c>
      <c r="V47" s="101">
        <v>0.2</v>
      </c>
      <c r="W47" s="101">
        <v>0.5</v>
      </c>
      <c r="X47" s="101">
        <v>0.7</v>
      </c>
      <c r="Y47" s="101">
        <v>0.8</v>
      </c>
      <c r="Z47" s="101">
        <v>0.6</v>
      </c>
      <c r="AA47" s="101">
        <v>0.5</v>
      </c>
      <c r="AB47" s="101">
        <v>0.3</v>
      </c>
      <c r="AC47" s="230"/>
    </row>
    <row r="48" spans="2:30">
      <c r="B48" s="226" t="str">
        <f>$B$42&amp;" - "&amp;C48</f>
        <v>Lighting - Guest Rooms</v>
      </c>
      <c r="C48" s="227" t="s">
        <v>502</v>
      </c>
      <c r="D48" s="16" t="s">
        <v>292</v>
      </c>
      <c r="E48" s="101">
        <v>0.22</v>
      </c>
      <c r="F48" s="101">
        <v>0.17</v>
      </c>
      <c r="G48" s="101">
        <v>0.11</v>
      </c>
      <c r="H48" s="101">
        <v>0.11</v>
      </c>
      <c r="I48" s="101">
        <v>0.11</v>
      </c>
      <c r="J48" s="101">
        <v>0.22</v>
      </c>
      <c r="K48" s="101">
        <v>0.44</v>
      </c>
      <c r="L48" s="101">
        <v>0.56000000000000005</v>
      </c>
      <c r="M48" s="101">
        <v>0.44</v>
      </c>
      <c r="N48" s="101">
        <v>0.44</v>
      </c>
      <c r="O48" s="101">
        <v>0.28000000000000003</v>
      </c>
      <c r="P48" s="101">
        <v>0.28000000000000003</v>
      </c>
      <c r="Q48" s="101">
        <v>0.28000000000000003</v>
      </c>
      <c r="R48" s="101">
        <v>0.28000000000000003</v>
      </c>
      <c r="S48" s="101">
        <v>0.28000000000000003</v>
      </c>
      <c r="T48" s="101">
        <v>0.28000000000000003</v>
      </c>
      <c r="U48" s="101">
        <v>0.28000000000000003</v>
      </c>
      <c r="V48" s="101">
        <v>0.28000000000000003</v>
      </c>
      <c r="W48" s="101">
        <v>0.67</v>
      </c>
      <c r="X48" s="101">
        <v>0.89</v>
      </c>
      <c r="Y48" s="101">
        <v>1</v>
      </c>
      <c r="Z48" s="101">
        <v>0.89</v>
      </c>
      <c r="AA48" s="101">
        <v>0.67</v>
      </c>
      <c r="AB48" s="101">
        <v>0.33</v>
      </c>
      <c r="AC48" s="228" t="s">
        <v>459</v>
      </c>
    </row>
    <row r="49" spans="2:29">
      <c r="B49" s="226"/>
      <c r="C49" s="227"/>
      <c r="D49" s="16" t="s">
        <v>293</v>
      </c>
      <c r="E49" s="101">
        <v>0.26</v>
      </c>
      <c r="F49" s="101">
        <v>0.26</v>
      </c>
      <c r="G49" s="101">
        <v>0.11</v>
      </c>
      <c r="H49" s="101">
        <v>0.11</v>
      </c>
      <c r="I49" s="101">
        <v>0.11</v>
      </c>
      <c r="J49" s="101">
        <v>0.11</v>
      </c>
      <c r="K49" s="101">
        <v>0.41</v>
      </c>
      <c r="L49" s="101">
        <v>0.41</v>
      </c>
      <c r="M49" s="101">
        <v>0.56000000000000005</v>
      </c>
      <c r="N49" s="101">
        <v>0.56000000000000005</v>
      </c>
      <c r="O49" s="101">
        <v>0.41</v>
      </c>
      <c r="P49" s="101">
        <v>0.33</v>
      </c>
      <c r="Q49" s="101">
        <v>0.33</v>
      </c>
      <c r="R49" s="101">
        <v>0.33</v>
      </c>
      <c r="S49" s="101">
        <v>0.33</v>
      </c>
      <c r="T49" s="101">
        <v>0.33</v>
      </c>
      <c r="U49" s="101">
        <v>0.33</v>
      </c>
      <c r="V49" s="101">
        <v>0.33</v>
      </c>
      <c r="W49" s="101">
        <v>0.85</v>
      </c>
      <c r="X49" s="101">
        <v>1</v>
      </c>
      <c r="Y49" s="101">
        <v>1</v>
      </c>
      <c r="Z49" s="101">
        <v>1</v>
      </c>
      <c r="AA49" s="101">
        <v>0.85</v>
      </c>
      <c r="AB49" s="101">
        <v>0.41</v>
      </c>
      <c r="AC49" s="229"/>
    </row>
    <row r="50" spans="2:29">
      <c r="B50" s="226"/>
      <c r="C50" s="227"/>
      <c r="D50" s="16" t="s">
        <v>294</v>
      </c>
      <c r="E50" s="101">
        <v>0.26</v>
      </c>
      <c r="F50" s="101">
        <v>0.26</v>
      </c>
      <c r="G50" s="101">
        <v>0.11</v>
      </c>
      <c r="H50" s="101">
        <v>0.11</v>
      </c>
      <c r="I50" s="101">
        <v>0.11</v>
      </c>
      <c r="J50" s="101">
        <v>0.11</v>
      </c>
      <c r="K50" s="101">
        <v>0.41</v>
      </c>
      <c r="L50" s="101">
        <v>0.41</v>
      </c>
      <c r="M50" s="101">
        <v>0.56000000000000005</v>
      </c>
      <c r="N50" s="101">
        <v>0.56000000000000005</v>
      </c>
      <c r="O50" s="101">
        <v>0.41</v>
      </c>
      <c r="P50" s="101">
        <v>0.33</v>
      </c>
      <c r="Q50" s="101">
        <v>0.33</v>
      </c>
      <c r="R50" s="101">
        <v>0.33</v>
      </c>
      <c r="S50" s="101">
        <v>0.33</v>
      </c>
      <c r="T50" s="101">
        <v>0.33</v>
      </c>
      <c r="U50" s="101">
        <v>0.33</v>
      </c>
      <c r="V50" s="101">
        <v>0.33</v>
      </c>
      <c r="W50" s="101">
        <v>0.85</v>
      </c>
      <c r="X50" s="101">
        <v>1</v>
      </c>
      <c r="Y50" s="101">
        <v>1</v>
      </c>
      <c r="Z50" s="101">
        <v>1</v>
      </c>
      <c r="AA50" s="101">
        <v>0.85</v>
      </c>
      <c r="AB50" s="101">
        <v>0.41</v>
      </c>
      <c r="AC50" s="230"/>
    </row>
    <row r="51" spans="2:29">
      <c r="B51" s="226" t="str">
        <f>$B$42&amp;" - "&amp;C51</f>
        <v xml:space="preserve">Lighting - </v>
      </c>
      <c r="C51" s="227"/>
      <c r="D51" s="16" t="s">
        <v>292</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28"/>
    </row>
    <row r="52" spans="2:29">
      <c r="B52" s="226"/>
      <c r="C52" s="227"/>
      <c r="D52" s="16" t="s">
        <v>293</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29"/>
    </row>
    <row r="53" spans="2:29">
      <c r="B53" s="226"/>
      <c r="C53" s="227"/>
      <c r="D53" s="16" t="s">
        <v>294</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30"/>
    </row>
    <row r="54" spans="2:29">
      <c r="B54" s="226" t="str">
        <f>$B$42&amp;" - "&amp;C54</f>
        <v xml:space="preserve">Lighting - </v>
      </c>
      <c r="C54" s="227"/>
      <c r="D54" s="16" t="s">
        <v>292</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28"/>
    </row>
    <row r="55" spans="2:29">
      <c r="B55" s="226"/>
      <c r="C55" s="227"/>
      <c r="D55" s="16" t="s">
        <v>293</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29"/>
    </row>
    <row r="56" spans="2:29">
      <c r="B56" s="226"/>
      <c r="C56" s="227"/>
      <c r="D56" s="16" t="s">
        <v>294</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30"/>
    </row>
    <row r="57" spans="2:29">
      <c r="B57" s="226" t="str">
        <f>$B$42&amp;" - "&amp;C57</f>
        <v xml:space="preserve">Lighting - </v>
      </c>
      <c r="C57" s="227"/>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28"/>
    </row>
    <row r="58" spans="2:29">
      <c r="B58" s="226"/>
      <c r="C58" s="227"/>
      <c r="D58" s="16" t="s">
        <v>293</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29"/>
    </row>
    <row r="59" spans="2:29">
      <c r="B59" s="226"/>
      <c r="C59" s="227"/>
      <c r="D59" s="16" t="s">
        <v>294</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0"/>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198" t="s">
        <v>296</v>
      </c>
      <c r="C77" s="198"/>
      <c r="D77" s="198"/>
      <c r="E77" s="198"/>
      <c r="F77" s="198"/>
      <c r="G77" s="198"/>
      <c r="H77" s="198"/>
      <c r="I77" s="198"/>
      <c r="J77" s="198"/>
      <c r="K77" s="198"/>
      <c r="L77" s="198"/>
      <c r="M77" s="198"/>
      <c r="N77" s="198"/>
      <c r="O77" s="198"/>
      <c r="P77" s="198"/>
      <c r="Q77" s="198"/>
      <c r="R77" s="198"/>
      <c r="S77" s="198"/>
      <c r="T77" s="198"/>
      <c r="U77" s="198"/>
      <c r="V77" s="198"/>
      <c r="W77" s="198"/>
      <c r="X77" s="198"/>
      <c r="Y77" s="198"/>
      <c r="Z77" s="198"/>
      <c r="AA77" s="198"/>
      <c r="AB77" s="198"/>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4">
        <v>0</v>
      </c>
    </row>
    <row r="80" spans="2:30" ht="15.75" customHeight="1">
      <c r="B80" s="226" t="str">
        <f>$B$77&amp;" - "&amp;C80</f>
        <v>Receptacles - Common Areas</v>
      </c>
      <c r="C80" s="227" t="s">
        <v>503</v>
      </c>
      <c r="D80" s="16" t="s">
        <v>292</v>
      </c>
      <c r="E80" s="101">
        <v>0.3</v>
      </c>
      <c r="F80" s="101">
        <v>0.25</v>
      </c>
      <c r="G80" s="101">
        <v>0.2</v>
      </c>
      <c r="H80" s="101">
        <v>0.2</v>
      </c>
      <c r="I80" s="101">
        <v>0.2</v>
      </c>
      <c r="J80" s="101">
        <v>0.3</v>
      </c>
      <c r="K80" s="101">
        <v>0.5</v>
      </c>
      <c r="L80" s="101">
        <v>0.6</v>
      </c>
      <c r="M80" s="101">
        <v>0.5</v>
      </c>
      <c r="N80" s="101">
        <v>0.5</v>
      </c>
      <c r="O80" s="101">
        <v>0.35</v>
      </c>
      <c r="P80" s="101">
        <v>0.35</v>
      </c>
      <c r="Q80" s="101">
        <v>0.35</v>
      </c>
      <c r="R80" s="101">
        <v>0.35</v>
      </c>
      <c r="S80" s="101">
        <v>0.35</v>
      </c>
      <c r="T80" s="101">
        <v>0.35</v>
      </c>
      <c r="U80" s="101">
        <v>0.35</v>
      </c>
      <c r="V80" s="101">
        <v>0.35</v>
      </c>
      <c r="W80" s="101">
        <v>0.7</v>
      </c>
      <c r="X80" s="101">
        <v>0.9</v>
      </c>
      <c r="Y80" s="101">
        <v>0.95</v>
      </c>
      <c r="Z80" s="101">
        <v>0.9</v>
      </c>
      <c r="AA80" s="101">
        <v>0.7</v>
      </c>
      <c r="AB80" s="101">
        <v>0.4</v>
      </c>
      <c r="AC80" s="228" t="s">
        <v>459</v>
      </c>
    </row>
    <row r="81" spans="2:29">
      <c r="B81" s="226"/>
      <c r="C81" s="227"/>
      <c r="D81" s="16" t="s">
        <v>293</v>
      </c>
      <c r="E81" s="101">
        <v>0.3</v>
      </c>
      <c r="F81" s="101">
        <v>0.3</v>
      </c>
      <c r="G81" s="101">
        <v>0.2</v>
      </c>
      <c r="H81" s="101">
        <v>0.2</v>
      </c>
      <c r="I81" s="101">
        <v>0.2</v>
      </c>
      <c r="J81" s="101">
        <v>0.2</v>
      </c>
      <c r="K81" s="101">
        <v>0.4</v>
      </c>
      <c r="L81" s="101">
        <v>0.4</v>
      </c>
      <c r="M81" s="101">
        <v>0.5</v>
      </c>
      <c r="N81" s="101">
        <v>0.5</v>
      </c>
      <c r="O81" s="101">
        <v>0.4</v>
      </c>
      <c r="P81" s="101">
        <v>0.35</v>
      </c>
      <c r="Q81" s="101">
        <v>0.35</v>
      </c>
      <c r="R81" s="101">
        <v>0.35</v>
      </c>
      <c r="S81" s="101">
        <v>0.35</v>
      </c>
      <c r="T81" s="101">
        <v>0.35</v>
      </c>
      <c r="U81" s="101">
        <v>0.35</v>
      </c>
      <c r="V81" s="101">
        <v>0.35</v>
      </c>
      <c r="W81" s="101">
        <v>0.7</v>
      </c>
      <c r="X81" s="101">
        <v>0.8</v>
      </c>
      <c r="Y81" s="101">
        <v>0.8</v>
      </c>
      <c r="Z81" s="101">
        <v>0.8</v>
      </c>
      <c r="AA81" s="101">
        <v>0.7</v>
      </c>
      <c r="AB81" s="101">
        <v>0.4</v>
      </c>
      <c r="AC81" s="229"/>
    </row>
    <row r="82" spans="2:29">
      <c r="B82" s="226"/>
      <c r="C82" s="227"/>
      <c r="D82" s="16" t="s">
        <v>294</v>
      </c>
      <c r="E82" s="101">
        <v>0.4</v>
      </c>
      <c r="F82" s="101">
        <v>0.4</v>
      </c>
      <c r="G82" s="101">
        <v>0.3</v>
      </c>
      <c r="H82" s="101">
        <v>0.3</v>
      </c>
      <c r="I82" s="101">
        <v>0.3</v>
      </c>
      <c r="J82" s="101">
        <v>0.3</v>
      </c>
      <c r="K82" s="101">
        <v>0.4</v>
      </c>
      <c r="L82" s="101">
        <v>0.5</v>
      </c>
      <c r="M82" s="101">
        <v>0.5</v>
      </c>
      <c r="N82" s="101">
        <v>0.4</v>
      </c>
      <c r="O82" s="101">
        <v>0.4</v>
      </c>
      <c r="P82" s="101">
        <v>0.4</v>
      </c>
      <c r="Q82" s="101">
        <v>0.4</v>
      </c>
      <c r="R82" s="101">
        <v>0.3</v>
      </c>
      <c r="S82" s="101">
        <v>0.3</v>
      </c>
      <c r="T82" s="101">
        <v>0.3</v>
      </c>
      <c r="U82" s="101">
        <v>0.3</v>
      </c>
      <c r="V82" s="101">
        <v>0.3</v>
      </c>
      <c r="W82" s="101">
        <v>0.6</v>
      </c>
      <c r="X82" s="101">
        <v>0.8</v>
      </c>
      <c r="Y82" s="101">
        <v>0.9</v>
      </c>
      <c r="Z82" s="101">
        <v>0.7</v>
      </c>
      <c r="AA82" s="101">
        <v>0.6</v>
      </c>
      <c r="AB82" s="101">
        <v>0.4</v>
      </c>
      <c r="AC82" s="230"/>
    </row>
    <row r="83" spans="2:29">
      <c r="B83" s="226" t="str">
        <f>$B$77&amp;" - "&amp;C83</f>
        <v>Receptacles - Guest Rooms</v>
      </c>
      <c r="C83" s="227" t="s">
        <v>502</v>
      </c>
      <c r="D83" s="16" t="s">
        <v>292</v>
      </c>
      <c r="E83" s="101">
        <v>0.2</v>
      </c>
      <c r="F83" s="101">
        <v>0.2</v>
      </c>
      <c r="G83" s="101">
        <v>0.2</v>
      </c>
      <c r="H83" s="101">
        <v>0.2</v>
      </c>
      <c r="I83" s="101">
        <v>0.2</v>
      </c>
      <c r="J83" s="101">
        <v>0.2</v>
      </c>
      <c r="K83" s="101">
        <v>0.62</v>
      </c>
      <c r="L83" s="101">
        <v>0.9</v>
      </c>
      <c r="M83" s="101">
        <v>0.43</v>
      </c>
      <c r="N83" s="101">
        <v>0.43</v>
      </c>
      <c r="O83" s="101">
        <v>0.26</v>
      </c>
      <c r="P83" s="101">
        <v>0.26</v>
      </c>
      <c r="Q83" s="101">
        <v>0.26</v>
      </c>
      <c r="R83" s="101">
        <v>0.26</v>
      </c>
      <c r="S83" s="101">
        <v>0.26</v>
      </c>
      <c r="T83" s="101">
        <v>0.26</v>
      </c>
      <c r="U83" s="101">
        <v>0.26</v>
      </c>
      <c r="V83" s="101">
        <v>0.51</v>
      </c>
      <c r="W83" s="101">
        <v>0.51</v>
      </c>
      <c r="X83" s="101">
        <v>0.49</v>
      </c>
      <c r="Y83" s="101">
        <v>0.66</v>
      </c>
      <c r="Z83" s="101">
        <v>0.7</v>
      </c>
      <c r="AA83" s="101">
        <v>0.35</v>
      </c>
      <c r="AB83" s="101">
        <v>0.2</v>
      </c>
      <c r="AC83" s="228" t="s">
        <v>459</v>
      </c>
    </row>
    <row r="84" spans="2:29">
      <c r="B84" s="226"/>
      <c r="C84" s="227"/>
      <c r="D84" s="16" t="s">
        <v>293</v>
      </c>
      <c r="E84" s="101">
        <v>0.2</v>
      </c>
      <c r="F84" s="101">
        <v>0.2</v>
      </c>
      <c r="G84" s="101">
        <v>0.2</v>
      </c>
      <c r="H84" s="101">
        <v>0.2</v>
      </c>
      <c r="I84" s="101">
        <v>0.2</v>
      </c>
      <c r="J84" s="101">
        <v>0.2</v>
      </c>
      <c r="K84" s="101">
        <v>0.3</v>
      </c>
      <c r="L84" s="101">
        <v>0.62</v>
      </c>
      <c r="M84" s="101">
        <v>0.9</v>
      </c>
      <c r="N84" s="101">
        <v>0.62</v>
      </c>
      <c r="O84" s="101">
        <v>0.28999999999999998</v>
      </c>
      <c r="P84" s="101">
        <v>0.28999999999999998</v>
      </c>
      <c r="Q84" s="101">
        <v>0.28999999999999998</v>
      </c>
      <c r="R84" s="101">
        <v>0.28999999999999998</v>
      </c>
      <c r="S84" s="101">
        <v>0.28999999999999998</v>
      </c>
      <c r="T84" s="101">
        <v>0.28999999999999998</v>
      </c>
      <c r="U84" s="101">
        <v>0.28999999999999998</v>
      </c>
      <c r="V84" s="101">
        <v>0.43</v>
      </c>
      <c r="W84" s="101">
        <v>0.51</v>
      </c>
      <c r="X84" s="101">
        <v>0.49</v>
      </c>
      <c r="Y84" s="101">
        <v>0.66</v>
      </c>
      <c r="Z84" s="101">
        <v>0.7</v>
      </c>
      <c r="AA84" s="101">
        <v>0.35</v>
      </c>
      <c r="AB84" s="101">
        <v>0.2</v>
      </c>
      <c r="AC84" s="229"/>
    </row>
    <row r="85" spans="2:29">
      <c r="B85" s="226"/>
      <c r="C85" s="227"/>
      <c r="D85" s="16" t="s">
        <v>294</v>
      </c>
      <c r="E85" s="101">
        <v>0.2</v>
      </c>
      <c r="F85" s="101">
        <v>0.2</v>
      </c>
      <c r="G85" s="101">
        <v>0.2</v>
      </c>
      <c r="H85" s="101">
        <v>0.2</v>
      </c>
      <c r="I85" s="101">
        <v>0.2</v>
      </c>
      <c r="J85" s="101">
        <v>0.2</v>
      </c>
      <c r="K85" s="101">
        <v>0.3</v>
      </c>
      <c r="L85" s="101">
        <v>0.62</v>
      </c>
      <c r="M85" s="101">
        <v>0.9</v>
      </c>
      <c r="N85" s="101">
        <v>0.62</v>
      </c>
      <c r="O85" s="101">
        <v>0.28999999999999998</v>
      </c>
      <c r="P85" s="101">
        <v>0.28999999999999998</v>
      </c>
      <c r="Q85" s="101">
        <v>0.28999999999999998</v>
      </c>
      <c r="R85" s="101">
        <v>0.28999999999999998</v>
      </c>
      <c r="S85" s="101">
        <v>0.28999999999999998</v>
      </c>
      <c r="T85" s="101">
        <v>0.28999999999999998</v>
      </c>
      <c r="U85" s="101">
        <v>0.28999999999999998</v>
      </c>
      <c r="V85" s="101">
        <v>0.43</v>
      </c>
      <c r="W85" s="101">
        <v>0.51</v>
      </c>
      <c r="X85" s="101">
        <v>0.49</v>
      </c>
      <c r="Y85" s="101">
        <v>0.66</v>
      </c>
      <c r="Z85" s="101">
        <v>0.7</v>
      </c>
      <c r="AA85" s="101">
        <v>0.35</v>
      </c>
      <c r="AB85" s="101">
        <v>0.2</v>
      </c>
      <c r="AC85" s="230"/>
    </row>
    <row r="86" spans="2:29">
      <c r="B86" s="226" t="str">
        <f>$B$77&amp;" - "&amp;C86</f>
        <v>Receptacles - Ktichen Electric Equipment</v>
      </c>
      <c r="C86" s="227" t="s">
        <v>513</v>
      </c>
      <c r="D86" s="16" t="s">
        <v>292</v>
      </c>
      <c r="E86" s="101">
        <v>0.1</v>
      </c>
      <c r="F86" s="101">
        <v>0.1</v>
      </c>
      <c r="G86" s="101">
        <v>0.1</v>
      </c>
      <c r="H86" s="101">
        <v>0.1</v>
      </c>
      <c r="I86" s="101">
        <v>0.1</v>
      </c>
      <c r="J86" s="101">
        <v>0.1</v>
      </c>
      <c r="K86" s="101">
        <v>0.25</v>
      </c>
      <c r="L86" s="101">
        <v>0.35</v>
      </c>
      <c r="M86" s="101">
        <v>0.35</v>
      </c>
      <c r="N86" s="101">
        <v>0.25</v>
      </c>
      <c r="O86" s="101">
        <v>0.35</v>
      </c>
      <c r="P86" s="101">
        <v>0.35</v>
      </c>
      <c r="Q86" s="101">
        <v>0.35</v>
      </c>
      <c r="R86" s="101">
        <v>0.25</v>
      </c>
      <c r="S86" s="101">
        <v>0.25</v>
      </c>
      <c r="T86" s="101">
        <v>0.25</v>
      </c>
      <c r="U86" s="101">
        <v>0.35</v>
      </c>
      <c r="V86" s="101">
        <v>0.35</v>
      </c>
      <c r="W86" s="101">
        <v>0.35</v>
      </c>
      <c r="X86" s="101">
        <v>0.25</v>
      </c>
      <c r="Y86" s="101">
        <v>0.25</v>
      </c>
      <c r="Z86" s="101">
        <v>0.25</v>
      </c>
      <c r="AA86" s="101">
        <v>0.25</v>
      </c>
      <c r="AB86" s="101">
        <v>0.25</v>
      </c>
      <c r="AC86" s="228" t="s">
        <v>459</v>
      </c>
    </row>
    <row r="87" spans="2:29">
      <c r="B87" s="226"/>
      <c r="C87" s="227"/>
      <c r="D87" s="16" t="s">
        <v>293</v>
      </c>
      <c r="E87" s="101">
        <v>0.1</v>
      </c>
      <c r="F87" s="101">
        <v>0.1</v>
      </c>
      <c r="G87" s="101">
        <v>0.1</v>
      </c>
      <c r="H87" s="101">
        <v>0.1</v>
      </c>
      <c r="I87" s="101">
        <v>0.1</v>
      </c>
      <c r="J87" s="101">
        <v>0.1</v>
      </c>
      <c r="K87" s="101">
        <v>0.25</v>
      </c>
      <c r="L87" s="101">
        <v>0.35</v>
      </c>
      <c r="M87" s="101">
        <v>0.35</v>
      </c>
      <c r="N87" s="101">
        <v>0.25</v>
      </c>
      <c r="O87" s="101">
        <v>0.35</v>
      </c>
      <c r="P87" s="101">
        <v>0.35</v>
      </c>
      <c r="Q87" s="101">
        <v>0.35</v>
      </c>
      <c r="R87" s="101">
        <v>0.25</v>
      </c>
      <c r="S87" s="101">
        <v>0.25</v>
      </c>
      <c r="T87" s="101">
        <v>0.25</v>
      </c>
      <c r="U87" s="101">
        <v>0.35</v>
      </c>
      <c r="V87" s="101">
        <v>0.35</v>
      </c>
      <c r="W87" s="101">
        <v>0.35</v>
      </c>
      <c r="X87" s="101">
        <v>0.25</v>
      </c>
      <c r="Y87" s="101">
        <v>0.25</v>
      </c>
      <c r="Z87" s="101">
        <v>0.25</v>
      </c>
      <c r="AA87" s="101">
        <v>0.25</v>
      </c>
      <c r="AB87" s="101">
        <v>0.25</v>
      </c>
      <c r="AC87" s="229"/>
    </row>
    <row r="88" spans="2:29">
      <c r="B88" s="226"/>
      <c r="C88" s="227"/>
      <c r="D88" s="16" t="s">
        <v>294</v>
      </c>
      <c r="E88" s="101">
        <v>0.1</v>
      </c>
      <c r="F88" s="101">
        <v>0.1</v>
      </c>
      <c r="G88" s="101">
        <v>0.1</v>
      </c>
      <c r="H88" s="101">
        <v>0.1</v>
      </c>
      <c r="I88" s="101">
        <v>0.1</v>
      </c>
      <c r="J88" s="101">
        <v>0.1</v>
      </c>
      <c r="K88" s="101">
        <v>0.25</v>
      </c>
      <c r="L88" s="101">
        <v>0.35</v>
      </c>
      <c r="M88" s="101">
        <v>0.35</v>
      </c>
      <c r="N88" s="101">
        <v>0.25</v>
      </c>
      <c r="O88" s="101">
        <v>0.35</v>
      </c>
      <c r="P88" s="101">
        <v>0.35</v>
      </c>
      <c r="Q88" s="101">
        <v>0.35</v>
      </c>
      <c r="R88" s="101">
        <v>0.25</v>
      </c>
      <c r="S88" s="101">
        <v>0.25</v>
      </c>
      <c r="T88" s="101">
        <v>0.25</v>
      </c>
      <c r="U88" s="101">
        <v>0.35</v>
      </c>
      <c r="V88" s="101">
        <v>0.35</v>
      </c>
      <c r="W88" s="101">
        <v>0.35</v>
      </c>
      <c r="X88" s="101">
        <v>0.25</v>
      </c>
      <c r="Y88" s="101">
        <v>0.25</v>
      </c>
      <c r="Z88" s="101">
        <v>0.25</v>
      </c>
      <c r="AA88" s="101">
        <v>0.25</v>
      </c>
      <c r="AB88" s="101">
        <v>0.25</v>
      </c>
      <c r="AC88" s="230"/>
    </row>
    <row r="89" spans="2:29">
      <c r="B89" s="226" t="str">
        <f>$B$77&amp;" - "&amp;C89</f>
        <v>Receptacles - Kitchen Gas Equipment</v>
      </c>
      <c r="C89" s="227" t="s">
        <v>505</v>
      </c>
      <c r="D89" s="16" t="s">
        <v>292</v>
      </c>
      <c r="E89" s="101">
        <v>0.02</v>
      </c>
      <c r="F89" s="101">
        <v>0.02</v>
      </c>
      <c r="G89" s="101">
        <v>0.02</v>
      </c>
      <c r="H89" s="101">
        <v>0.02</v>
      </c>
      <c r="I89" s="101">
        <v>0.02</v>
      </c>
      <c r="J89" s="101">
        <v>0.05</v>
      </c>
      <c r="K89" s="101">
        <v>0.1</v>
      </c>
      <c r="L89" s="101">
        <v>0.15</v>
      </c>
      <c r="M89" s="101">
        <v>0.2</v>
      </c>
      <c r="N89" s="101">
        <v>0.15</v>
      </c>
      <c r="O89" s="101">
        <v>0.25</v>
      </c>
      <c r="P89" s="101">
        <v>0.25</v>
      </c>
      <c r="Q89" s="101">
        <v>0.25</v>
      </c>
      <c r="R89" s="101">
        <v>0.2</v>
      </c>
      <c r="S89" s="101">
        <v>0.15</v>
      </c>
      <c r="T89" s="101">
        <v>0.2</v>
      </c>
      <c r="U89" s="101">
        <v>0.3</v>
      </c>
      <c r="V89" s="101">
        <v>0.3</v>
      </c>
      <c r="W89" s="101">
        <v>0.3</v>
      </c>
      <c r="X89" s="101">
        <v>0.2</v>
      </c>
      <c r="Y89" s="101">
        <v>0.2</v>
      </c>
      <c r="Z89" s="101">
        <v>0.15</v>
      </c>
      <c r="AA89" s="101">
        <v>0.1</v>
      </c>
      <c r="AB89" s="101">
        <v>0.05</v>
      </c>
      <c r="AC89" s="228" t="s">
        <v>459</v>
      </c>
    </row>
    <row r="90" spans="2:29">
      <c r="B90" s="226"/>
      <c r="C90" s="227"/>
      <c r="D90" s="16" t="s">
        <v>293</v>
      </c>
      <c r="E90" s="101">
        <v>0.02</v>
      </c>
      <c r="F90" s="101">
        <v>0.02</v>
      </c>
      <c r="G90" s="101">
        <v>0.02</v>
      </c>
      <c r="H90" s="101">
        <v>0.02</v>
      </c>
      <c r="I90" s="101">
        <v>0.02</v>
      </c>
      <c r="J90" s="101">
        <v>0.05</v>
      </c>
      <c r="K90" s="101">
        <v>0.1</v>
      </c>
      <c r="L90" s="101">
        <v>0.15</v>
      </c>
      <c r="M90" s="101">
        <v>0.2</v>
      </c>
      <c r="N90" s="101">
        <v>0.15</v>
      </c>
      <c r="O90" s="101">
        <v>0.25</v>
      </c>
      <c r="P90" s="101">
        <v>0.25</v>
      </c>
      <c r="Q90" s="101">
        <v>0.25</v>
      </c>
      <c r="R90" s="101">
        <v>0.2</v>
      </c>
      <c r="S90" s="101">
        <v>0.15</v>
      </c>
      <c r="T90" s="101">
        <v>0.2</v>
      </c>
      <c r="U90" s="101">
        <v>0.3</v>
      </c>
      <c r="V90" s="101">
        <v>0.3</v>
      </c>
      <c r="W90" s="101">
        <v>0.3</v>
      </c>
      <c r="X90" s="101">
        <v>0.2</v>
      </c>
      <c r="Y90" s="101">
        <v>0.2</v>
      </c>
      <c r="Z90" s="101">
        <v>0.15</v>
      </c>
      <c r="AA90" s="101">
        <v>0.1</v>
      </c>
      <c r="AB90" s="101">
        <v>0.05</v>
      </c>
      <c r="AC90" s="229"/>
    </row>
    <row r="91" spans="2:29">
      <c r="B91" s="226"/>
      <c r="C91" s="227"/>
      <c r="D91" s="16" t="s">
        <v>294</v>
      </c>
      <c r="E91" s="101">
        <v>0.02</v>
      </c>
      <c r="F91" s="101">
        <v>0.02</v>
      </c>
      <c r="G91" s="101">
        <v>0.02</v>
      </c>
      <c r="H91" s="101">
        <v>0.02</v>
      </c>
      <c r="I91" s="101">
        <v>0.02</v>
      </c>
      <c r="J91" s="101">
        <v>0.05</v>
      </c>
      <c r="K91" s="101">
        <v>0.1</v>
      </c>
      <c r="L91" s="101">
        <v>0.15</v>
      </c>
      <c r="M91" s="101">
        <v>0.2</v>
      </c>
      <c r="N91" s="101">
        <v>0.15</v>
      </c>
      <c r="O91" s="101">
        <v>0.25</v>
      </c>
      <c r="P91" s="101">
        <v>0.25</v>
      </c>
      <c r="Q91" s="101">
        <v>0.25</v>
      </c>
      <c r="R91" s="101">
        <v>0.2</v>
      </c>
      <c r="S91" s="101">
        <v>0.15</v>
      </c>
      <c r="T91" s="101">
        <v>0.2</v>
      </c>
      <c r="U91" s="101">
        <v>0.3</v>
      </c>
      <c r="V91" s="101">
        <v>0.3</v>
      </c>
      <c r="W91" s="101">
        <v>0.3</v>
      </c>
      <c r="X91" s="101">
        <v>0.2</v>
      </c>
      <c r="Y91" s="101">
        <v>0.2</v>
      </c>
      <c r="Z91" s="101">
        <v>0.15</v>
      </c>
      <c r="AA91" s="101">
        <v>0.1</v>
      </c>
      <c r="AB91" s="101">
        <v>0.05</v>
      </c>
      <c r="AC91" s="230"/>
    </row>
    <row r="92" spans="2:29">
      <c r="B92" s="226" t="str">
        <f>$B$77&amp;" - "&amp;C92</f>
        <v>Receptacles - Laundry Electric Equipment</v>
      </c>
      <c r="C92" s="227" t="s">
        <v>506</v>
      </c>
      <c r="D92" s="16" t="s">
        <v>292</v>
      </c>
      <c r="E92" s="101">
        <v>0</v>
      </c>
      <c r="F92" s="101">
        <v>0</v>
      </c>
      <c r="G92" s="101">
        <v>0</v>
      </c>
      <c r="H92" s="101">
        <v>0</v>
      </c>
      <c r="I92" s="101">
        <v>0</v>
      </c>
      <c r="J92" s="101">
        <v>0</v>
      </c>
      <c r="K92" s="101">
        <v>0</v>
      </c>
      <c r="L92" s="101">
        <v>0</v>
      </c>
      <c r="M92" s="101">
        <v>1</v>
      </c>
      <c r="N92" s="101">
        <v>1</v>
      </c>
      <c r="O92" s="101">
        <v>1</v>
      </c>
      <c r="P92" s="101">
        <v>1</v>
      </c>
      <c r="Q92" s="101">
        <v>1</v>
      </c>
      <c r="R92" s="101">
        <v>1</v>
      </c>
      <c r="S92" s="101">
        <v>1</v>
      </c>
      <c r="T92" s="101">
        <v>1</v>
      </c>
      <c r="U92" s="101">
        <v>0</v>
      </c>
      <c r="V92" s="101">
        <v>0</v>
      </c>
      <c r="W92" s="101">
        <v>0</v>
      </c>
      <c r="X92" s="101">
        <v>0</v>
      </c>
      <c r="Y92" s="101">
        <v>0</v>
      </c>
      <c r="Z92" s="101">
        <v>0</v>
      </c>
      <c r="AA92" s="101">
        <v>0</v>
      </c>
      <c r="AB92" s="101">
        <v>0</v>
      </c>
      <c r="AC92" s="228" t="s">
        <v>459</v>
      </c>
    </row>
    <row r="93" spans="2:29">
      <c r="B93" s="226"/>
      <c r="C93" s="227"/>
      <c r="D93" s="16" t="s">
        <v>293</v>
      </c>
      <c r="E93" s="101">
        <v>0</v>
      </c>
      <c r="F93" s="101">
        <v>0</v>
      </c>
      <c r="G93" s="101">
        <v>0</v>
      </c>
      <c r="H93" s="101">
        <v>0</v>
      </c>
      <c r="I93" s="101">
        <v>0</v>
      </c>
      <c r="J93" s="101">
        <v>0</v>
      </c>
      <c r="K93" s="101">
        <v>0</v>
      </c>
      <c r="L93" s="101">
        <v>0</v>
      </c>
      <c r="M93" s="101">
        <v>1</v>
      </c>
      <c r="N93" s="101">
        <v>1</v>
      </c>
      <c r="O93" s="101">
        <v>1</v>
      </c>
      <c r="P93" s="101">
        <v>1</v>
      </c>
      <c r="Q93" s="101">
        <v>1</v>
      </c>
      <c r="R93" s="101">
        <v>1</v>
      </c>
      <c r="S93" s="101">
        <v>1</v>
      </c>
      <c r="T93" s="101">
        <v>1</v>
      </c>
      <c r="U93" s="101">
        <v>0</v>
      </c>
      <c r="V93" s="101">
        <v>0</v>
      </c>
      <c r="W93" s="101">
        <v>0</v>
      </c>
      <c r="X93" s="101">
        <v>0</v>
      </c>
      <c r="Y93" s="101">
        <v>0</v>
      </c>
      <c r="Z93" s="101">
        <v>0</v>
      </c>
      <c r="AA93" s="101">
        <v>0</v>
      </c>
      <c r="AB93" s="101">
        <v>0</v>
      </c>
      <c r="AC93" s="229"/>
    </row>
    <row r="94" spans="2:29">
      <c r="B94" s="226"/>
      <c r="C94" s="227"/>
      <c r="D94" s="16" t="s">
        <v>294</v>
      </c>
      <c r="E94" s="101">
        <v>0</v>
      </c>
      <c r="F94" s="101">
        <v>0</v>
      </c>
      <c r="G94" s="101">
        <v>0</v>
      </c>
      <c r="H94" s="101">
        <v>0</v>
      </c>
      <c r="I94" s="101">
        <v>0</v>
      </c>
      <c r="J94" s="101">
        <v>0</v>
      </c>
      <c r="K94" s="101">
        <v>0</v>
      </c>
      <c r="L94" s="101">
        <v>0</v>
      </c>
      <c r="M94" s="101">
        <v>1</v>
      </c>
      <c r="N94" s="101">
        <v>1</v>
      </c>
      <c r="O94" s="101">
        <v>1</v>
      </c>
      <c r="P94" s="101">
        <v>1</v>
      </c>
      <c r="Q94" s="101">
        <v>1</v>
      </c>
      <c r="R94" s="101">
        <v>1</v>
      </c>
      <c r="S94" s="101">
        <v>1</v>
      </c>
      <c r="T94" s="101">
        <v>1</v>
      </c>
      <c r="U94" s="101">
        <v>0</v>
      </c>
      <c r="V94" s="101">
        <v>0</v>
      </c>
      <c r="W94" s="101">
        <v>0</v>
      </c>
      <c r="X94" s="101">
        <v>0</v>
      </c>
      <c r="Y94" s="101">
        <v>0</v>
      </c>
      <c r="Z94" s="101">
        <v>0</v>
      </c>
      <c r="AA94" s="101">
        <v>0</v>
      </c>
      <c r="AB94" s="101">
        <v>0</v>
      </c>
      <c r="AC94" s="230"/>
    </row>
    <row r="95" spans="2:29" ht="15.75" customHeight="1">
      <c r="B95" s="226" t="str">
        <f>$B$77&amp;" - "&amp;C95</f>
        <v>Receptacles - Laundry Gas Equipment</v>
      </c>
      <c r="C95" s="227" t="s">
        <v>507</v>
      </c>
      <c r="D95" s="16" t="s">
        <v>292</v>
      </c>
      <c r="E95" s="101">
        <v>0</v>
      </c>
      <c r="F95" s="101">
        <v>0</v>
      </c>
      <c r="G95" s="101">
        <v>0</v>
      </c>
      <c r="H95" s="101">
        <v>0</v>
      </c>
      <c r="I95" s="101">
        <v>0</v>
      </c>
      <c r="J95" s="101">
        <v>0</v>
      </c>
      <c r="K95" s="101">
        <v>0</v>
      </c>
      <c r="L95" s="101">
        <v>0</v>
      </c>
      <c r="M95" s="101">
        <v>0</v>
      </c>
      <c r="N95" s="101">
        <v>1</v>
      </c>
      <c r="O95" s="101">
        <v>1</v>
      </c>
      <c r="P95" s="101">
        <v>1</v>
      </c>
      <c r="Q95" s="101">
        <v>1</v>
      </c>
      <c r="R95" s="101">
        <v>1</v>
      </c>
      <c r="S95" s="101">
        <v>1</v>
      </c>
      <c r="T95" s="101">
        <v>1</v>
      </c>
      <c r="U95" s="101">
        <v>1</v>
      </c>
      <c r="V95" s="101">
        <v>0</v>
      </c>
      <c r="W95" s="101">
        <v>0</v>
      </c>
      <c r="X95" s="101">
        <v>0</v>
      </c>
      <c r="Y95" s="101">
        <v>0</v>
      </c>
      <c r="Z95" s="101">
        <v>0</v>
      </c>
      <c r="AA95" s="101">
        <v>0</v>
      </c>
      <c r="AB95" s="101">
        <v>0</v>
      </c>
      <c r="AC95" s="228" t="s">
        <v>459</v>
      </c>
    </row>
    <row r="96" spans="2:29">
      <c r="B96" s="226"/>
      <c r="C96" s="227"/>
      <c r="D96" s="16" t="s">
        <v>293</v>
      </c>
      <c r="E96" s="101">
        <v>0</v>
      </c>
      <c r="F96" s="101">
        <v>0</v>
      </c>
      <c r="G96" s="101">
        <v>0</v>
      </c>
      <c r="H96" s="101">
        <v>0</v>
      </c>
      <c r="I96" s="101">
        <v>0</v>
      </c>
      <c r="J96" s="101">
        <v>0</v>
      </c>
      <c r="K96" s="101">
        <v>0</v>
      </c>
      <c r="L96" s="101">
        <v>0</v>
      </c>
      <c r="M96" s="101">
        <v>0</v>
      </c>
      <c r="N96" s="101">
        <v>1</v>
      </c>
      <c r="O96" s="101">
        <v>1</v>
      </c>
      <c r="P96" s="101">
        <v>1</v>
      </c>
      <c r="Q96" s="101">
        <v>1</v>
      </c>
      <c r="R96" s="101">
        <v>1</v>
      </c>
      <c r="S96" s="101">
        <v>1</v>
      </c>
      <c r="T96" s="101">
        <v>1</v>
      </c>
      <c r="U96" s="101">
        <v>1</v>
      </c>
      <c r="V96" s="101">
        <v>0</v>
      </c>
      <c r="W96" s="101">
        <v>0</v>
      </c>
      <c r="X96" s="101">
        <v>0</v>
      </c>
      <c r="Y96" s="101">
        <v>0</v>
      </c>
      <c r="Z96" s="101">
        <v>0</v>
      </c>
      <c r="AA96" s="101">
        <v>0</v>
      </c>
      <c r="AB96" s="101">
        <v>0</v>
      </c>
      <c r="AC96" s="229"/>
    </row>
    <row r="97" spans="2:29">
      <c r="B97" s="226"/>
      <c r="C97" s="227"/>
      <c r="D97" s="16" t="s">
        <v>294</v>
      </c>
      <c r="E97" s="101">
        <v>0</v>
      </c>
      <c r="F97" s="101">
        <v>0</v>
      </c>
      <c r="G97" s="101">
        <v>0</v>
      </c>
      <c r="H97" s="101">
        <v>0</v>
      </c>
      <c r="I97" s="101">
        <v>0</v>
      </c>
      <c r="J97" s="101">
        <v>0</v>
      </c>
      <c r="K97" s="101">
        <v>0</v>
      </c>
      <c r="L97" s="101">
        <v>0</v>
      </c>
      <c r="M97" s="101">
        <v>0</v>
      </c>
      <c r="N97" s="101">
        <v>1</v>
      </c>
      <c r="O97" s="101">
        <v>1</v>
      </c>
      <c r="P97" s="101">
        <v>1</v>
      </c>
      <c r="Q97" s="101">
        <v>1</v>
      </c>
      <c r="R97" s="101">
        <v>1</v>
      </c>
      <c r="S97" s="101">
        <v>1</v>
      </c>
      <c r="T97" s="101">
        <v>1</v>
      </c>
      <c r="U97" s="101">
        <v>1</v>
      </c>
      <c r="V97" s="101">
        <v>0</v>
      </c>
      <c r="W97" s="101">
        <v>0</v>
      </c>
      <c r="X97" s="101">
        <v>0</v>
      </c>
      <c r="Y97" s="101">
        <v>0</v>
      </c>
      <c r="Z97" s="101">
        <v>0</v>
      </c>
      <c r="AA97" s="101">
        <v>0</v>
      </c>
      <c r="AB97" s="101">
        <v>0</v>
      </c>
      <c r="AC97" s="230"/>
    </row>
    <row r="115" spans="2:30" ht="18.75">
      <c r="B115" s="198" t="s">
        <v>297</v>
      </c>
      <c r="C115" s="198"/>
      <c r="D115" s="198"/>
      <c r="E115" s="198"/>
      <c r="F115" s="198"/>
      <c r="G115" s="198"/>
      <c r="H115" s="198"/>
      <c r="I115" s="198"/>
      <c r="J115" s="198"/>
      <c r="K115" s="198"/>
      <c r="L115" s="198"/>
      <c r="M115" s="198"/>
      <c r="N115" s="198"/>
      <c r="O115" s="198"/>
      <c r="P115" s="198"/>
      <c r="Q115" s="198"/>
      <c r="R115" s="198"/>
      <c r="S115" s="198"/>
      <c r="T115" s="198"/>
      <c r="U115" s="198"/>
      <c r="V115" s="198"/>
      <c r="W115" s="198"/>
      <c r="X115" s="198"/>
      <c r="Y115" s="198"/>
      <c r="Z115" s="198"/>
      <c r="AA115" s="198"/>
      <c r="AB115" s="198"/>
      <c r="AC115" s="127" t="s">
        <v>8</v>
      </c>
      <c r="AD115" s="127"/>
    </row>
    <row r="116" spans="2:30" s="10" customFormat="1" ht="5.0999999999999996" customHeight="1">
      <c r="B116" s="11"/>
      <c r="C116" s="11"/>
      <c r="D116" s="11"/>
      <c r="E116" s="11"/>
      <c r="F116" s="11"/>
      <c r="G116" s="12"/>
    </row>
    <row r="117" spans="2:30">
      <c r="B117" s="132"/>
      <c r="C117" s="17" t="s">
        <v>227</v>
      </c>
      <c r="D117" s="17" t="s">
        <v>268</v>
      </c>
      <c r="E117" s="17" t="s">
        <v>269</v>
      </c>
      <c r="F117" s="17" t="s">
        <v>270</v>
      </c>
      <c r="G117" s="17" t="s">
        <v>271</v>
      </c>
      <c r="H117" s="17" t="s">
        <v>272</v>
      </c>
      <c r="I117" s="17" t="s">
        <v>273</v>
      </c>
      <c r="J117" s="17" t="s">
        <v>274</v>
      </c>
      <c r="K117" s="17" t="s">
        <v>275</v>
      </c>
      <c r="L117" s="17" t="s">
        <v>276</v>
      </c>
      <c r="M117" s="17" t="s">
        <v>277</v>
      </c>
      <c r="N117" s="17" t="s">
        <v>278</v>
      </c>
      <c r="O117" s="17" t="s">
        <v>279</v>
      </c>
      <c r="P117" s="17" t="s">
        <v>280</v>
      </c>
      <c r="Q117" s="17" t="s">
        <v>281</v>
      </c>
      <c r="R117" s="17" t="s">
        <v>282</v>
      </c>
      <c r="S117" s="17" t="s">
        <v>283</v>
      </c>
      <c r="T117" s="17" t="s">
        <v>284</v>
      </c>
      <c r="U117" s="17" t="s">
        <v>285</v>
      </c>
      <c r="V117" s="17" t="s">
        <v>286</v>
      </c>
      <c r="W117" s="17" t="s">
        <v>287</v>
      </c>
      <c r="X117" s="17" t="s">
        <v>288</v>
      </c>
      <c r="Y117" s="17" t="s">
        <v>289</v>
      </c>
      <c r="Z117" s="17" t="s">
        <v>290</v>
      </c>
      <c r="AA117" s="17" t="s">
        <v>291</v>
      </c>
      <c r="AB117" s="154">
        <v>0</v>
      </c>
    </row>
    <row r="118" spans="2:30" ht="15.75" customHeight="1">
      <c r="B118" s="226" t="str">
        <f>$B$115&amp;" - "&amp;C118</f>
        <v>Domestic Hot Water - Kitchen</v>
      </c>
      <c r="C118" s="227" t="s">
        <v>478</v>
      </c>
      <c r="D118" s="16" t="s">
        <v>292</v>
      </c>
      <c r="E118" s="101">
        <v>0.2</v>
      </c>
      <c r="F118" s="101">
        <v>0.15</v>
      </c>
      <c r="G118" s="101">
        <v>0.15</v>
      </c>
      <c r="H118" s="101">
        <v>0.15</v>
      </c>
      <c r="I118" s="101">
        <v>0.2</v>
      </c>
      <c r="J118" s="101">
        <v>0.25</v>
      </c>
      <c r="K118" s="101">
        <v>0.5</v>
      </c>
      <c r="L118" s="101">
        <v>0.6</v>
      </c>
      <c r="M118" s="101">
        <v>0.55000000000000004</v>
      </c>
      <c r="N118" s="101">
        <v>0.45</v>
      </c>
      <c r="O118" s="101">
        <v>0.4</v>
      </c>
      <c r="P118" s="101">
        <v>0.45</v>
      </c>
      <c r="Q118" s="101">
        <v>0.4</v>
      </c>
      <c r="R118" s="101">
        <v>0.35</v>
      </c>
      <c r="S118" s="101">
        <v>0.3</v>
      </c>
      <c r="T118" s="101">
        <v>0.3</v>
      </c>
      <c r="U118" s="101">
        <v>0.3</v>
      </c>
      <c r="V118" s="101">
        <v>0.4</v>
      </c>
      <c r="W118" s="101">
        <v>0.55000000000000004</v>
      </c>
      <c r="X118" s="101">
        <v>0.6</v>
      </c>
      <c r="Y118" s="101">
        <v>0.5</v>
      </c>
      <c r="Z118" s="101">
        <v>0.55000000000000004</v>
      </c>
      <c r="AA118" s="101">
        <v>0.45</v>
      </c>
      <c r="AB118" s="101">
        <v>0.25</v>
      </c>
      <c r="AC118" s="228" t="s">
        <v>459</v>
      </c>
    </row>
    <row r="119" spans="2:30">
      <c r="B119" s="226"/>
      <c r="C119" s="227"/>
      <c r="D119" s="16" t="s">
        <v>293</v>
      </c>
      <c r="E119" s="101">
        <v>0.2</v>
      </c>
      <c r="F119" s="101">
        <v>0.15</v>
      </c>
      <c r="G119" s="101">
        <v>0.15</v>
      </c>
      <c r="H119" s="101">
        <v>0.15</v>
      </c>
      <c r="I119" s="101">
        <v>0.2</v>
      </c>
      <c r="J119" s="101">
        <v>0.25</v>
      </c>
      <c r="K119" s="101">
        <v>0.4</v>
      </c>
      <c r="L119" s="101">
        <v>0.5</v>
      </c>
      <c r="M119" s="101">
        <v>0.5</v>
      </c>
      <c r="N119" s="101">
        <v>0.5</v>
      </c>
      <c r="O119" s="101">
        <v>0.45</v>
      </c>
      <c r="P119" s="101">
        <v>0.5</v>
      </c>
      <c r="Q119" s="101">
        <v>0.5</v>
      </c>
      <c r="R119" s="101">
        <v>0.45</v>
      </c>
      <c r="S119" s="101">
        <v>0.4</v>
      </c>
      <c r="T119" s="101">
        <v>0.4</v>
      </c>
      <c r="U119" s="101">
        <v>0.35</v>
      </c>
      <c r="V119" s="101">
        <v>0.4</v>
      </c>
      <c r="W119" s="101">
        <v>0.55000000000000004</v>
      </c>
      <c r="X119" s="101">
        <v>0.55000000000000004</v>
      </c>
      <c r="Y119" s="101">
        <v>0.5</v>
      </c>
      <c r="Z119" s="101">
        <v>0.55000000000000004</v>
      </c>
      <c r="AA119" s="101">
        <v>0.4</v>
      </c>
      <c r="AB119" s="101">
        <v>0.3</v>
      </c>
      <c r="AC119" s="229"/>
    </row>
    <row r="120" spans="2:30">
      <c r="B120" s="226"/>
      <c r="C120" s="227"/>
      <c r="D120" s="16" t="s">
        <v>294</v>
      </c>
      <c r="E120" s="101">
        <v>0.25</v>
      </c>
      <c r="F120" s="101">
        <v>0.2</v>
      </c>
      <c r="G120" s="101">
        <v>0.2</v>
      </c>
      <c r="H120" s="101">
        <v>0.2</v>
      </c>
      <c r="I120" s="101">
        <v>0.2</v>
      </c>
      <c r="J120" s="101">
        <v>0.3</v>
      </c>
      <c r="K120" s="101">
        <v>0.5</v>
      </c>
      <c r="L120" s="101">
        <v>0.5</v>
      </c>
      <c r="M120" s="101">
        <v>0.5</v>
      </c>
      <c r="N120" s="101">
        <v>0.55000000000000004</v>
      </c>
      <c r="O120" s="101">
        <v>0.5</v>
      </c>
      <c r="P120" s="101">
        <v>0.5</v>
      </c>
      <c r="Q120" s="101">
        <v>0.4</v>
      </c>
      <c r="R120" s="101">
        <v>0.4</v>
      </c>
      <c r="S120" s="101">
        <v>0.3</v>
      </c>
      <c r="T120" s="101">
        <v>0.3</v>
      </c>
      <c r="U120" s="101">
        <v>0.3</v>
      </c>
      <c r="V120" s="101">
        <v>0.4</v>
      </c>
      <c r="W120" s="101">
        <v>0.5</v>
      </c>
      <c r="X120" s="101">
        <v>0.5</v>
      </c>
      <c r="Y120" s="101">
        <v>0.4</v>
      </c>
      <c r="Z120" s="101">
        <v>0.5</v>
      </c>
      <c r="AA120" s="101">
        <v>0.4</v>
      </c>
      <c r="AB120" s="101">
        <v>0.2</v>
      </c>
      <c r="AC120" s="230"/>
    </row>
    <row r="121" spans="2:30">
      <c r="B121" s="226" t="str">
        <f>$B$115&amp;" - "&amp;C121</f>
        <v>Domestic Hot Water - Guest Room</v>
      </c>
      <c r="C121" s="227" t="s">
        <v>474</v>
      </c>
      <c r="D121" s="16" t="s">
        <v>292</v>
      </c>
      <c r="E121" s="101">
        <v>0.2</v>
      </c>
      <c r="F121" s="101">
        <v>0.15</v>
      </c>
      <c r="G121" s="101">
        <v>0.15</v>
      </c>
      <c r="H121" s="101">
        <v>0.15</v>
      </c>
      <c r="I121" s="101">
        <v>0.2</v>
      </c>
      <c r="J121" s="101">
        <v>0.35</v>
      </c>
      <c r="K121" s="101">
        <v>0.6</v>
      </c>
      <c r="L121" s="101">
        <v>0.8</v>
      </c>
      <c r="M121" s="101">
        <v>0.55000000000000004</v>
      </c>
      <c r="N121" s="101">
        <v>0.4</v>
      </c>
      <c r="O121" s="101">
        <v>0.3</v>
      </c>
      <c r="P121" s="101">
        <v>0.2</v>
      </c>
      <c r="Q121" s="101">
        <v>0.2</v>
      </c>
      <c r="R121" s="101">
        <v>0.2</v>
      </c>
      <c r="S121" s="101">
        <v>0.2</v>
      </c>
      <c r="T121" s="101">
        <v>0.2</v>
      </c>
      <c r="U121" s="101">
        <v>0.2</v>
      </c>
      <c r="V121" s="101">
        <v>0.3</v>
      </c>
      <c r="W121" s="101">
        <v>0.55000000000000004</v>
      </c>
      <c r="X121" s="101">
        <v>0.4</v>
      </c>
      <c r="Y121" s="101">
        <v>0.4</v>
      </c>
      <c r="Z121" s="101">
        <v>0.6</v>
      </c>
      <c r="AA121" s="101">
        <v>0.45</v>
      </c>
      <c r="AB121" s="101">
        <v>0.25</v>
      </c>
      <c r="AC121" s="228"/>
    </row>
    <row r="122" spans="2:30">
      <c r="B122" s="226"/>
      <c r="C122" s="227"/>
      <c r="D122" s="16" t="s">
        <v>293</v>
      </c>
      <c r="E122" s="101">
        <v>0.2</v>
      </c>
      <c r="F122" s="101">
        <v>0.15</v>
      </c>
      <c r="G122" s="101">
        <v>0.15</v>
      </c>
      <c r="H122" s="101">
        <v>0.15</v>
      </c>
      <c r="I122" s="101">
        <v>0.2</v>
      </c>
      <c r="J122" s="101">
        <v>0.25</v>
      </c>
      <c r="K122" s="101">
        <v>0.35</v>
      </c>
      <c r="L122" s="101">
        <v>0.6</v>
      </c>
      <c r="M122" s="101">
        <v>0.8</v>
      </c>
      <c r="N122" s="101">
        <v>0.55000000000000004</v>
      </c>
      <c r="O122" s="101">
        <v>0.4</v>
      </c>
      <c r="P122" s="101">
        <v>0.3</v>
      </c>
      <c r="Q122" s="101">
        <v>0.2</v>
      </c>
      <c r="R122" s="101">
        <v>0.2</v>
      </c>
      <c r="S122" s="101">
        <v>0.2</v>
      </c>
      <c r="T122" s="101">
        <v>0.2</v>
      </c>
      <c r="U122" s="101">
        <v>0.2</v>
      </c>
      <c r="V122" s="101">
        <v>0.25</v>
      </c>
      <c r="W122" s="101">
        <v>0.3</v>
      </c>
      <c r="X122" s="101">
        <v>0.4</v>
      </c>
      <c r="Y122" s="101">
        <v>0.4</v>
      </c>
      <c r="Z122" s="101">
        <v>0.4</v>
      </c>
      <c r="AA122" s="101">
        <v>0.6</v>
      </c>
      <c r="AB122" s="101">
        <v>0.35</v>
      </c>
      <c r="AC122" s="229"/>
    </row>
    <row r="123" spans="2:30">
      <c r="B123" s="226"/>
      <c r="C123" s="227"/>
      <c r="D123" s="16" t="s">
        <v>294</v>
      </c>
      <c r="E123" s="101">
        <v>0.2</v>
      </c>
      <c r="F123" s="101">
        <v>0.15</v>
      </c>
      <c r="G123" s="101">
        <v>0.15</v>
      </c>
      <c r="H123" s="101">
        <v>0.15</v>
      </c>
      <c r="I123" s="101">
        <v>0.2</v>
      </c>
      <c r="J123" s="101">
        <v>0.25</v>
      </c>
      <c r="K123" s="101">
        <v>0.35</v>
      </c>
      <c r="L123" s="101">
        <v>0.6</v>
      </c>
      <c r="M123" s="101">
        <v>0.8</v>
      </c>
      <c r="N123" s="101">
        <v>0.55000000000000004</v>
      </c>
      <c r="O123" s="101">
        <v>0.4</v>
      </c>
      <c r="P123" s="101">
        <v>0.3</v>
      </c>
      <c r="Q123" s="101">
        <v>0.2</v>
      </c>
      <c r="R123" s="101">
        <v>0.2</v>
      </c>
      <c r="S123" s="101">
        <v>0.2</v>
      </c>
      <c r="T123" s="101">
        <v>0.2</v>
      </c>
      <c r="U123" s="101">
        <v>0.2</v>
      </c>
      <c r="V123" s="101">
        <v>0.25</v>
      </c>
      <c r="W123" s="101">
        <v>0.3</v>
      </c>
      <c r="X123" s="101">
        <v>0.4</v>
      </c>
      <c r="Y123" s="101">
        <v>0.4</v>
      </c>
      <c r="Z123" s="101">
        <v>0.4</v>
      </c>
      <c r="AA123" s="101">
        <v>0.6</v>
      </c>
      <c r="AB123" s="101">
        <v>0.35</v>
      </c>
      <c r="AC123" s="230"/>
    </row>
    <row r="124" spans="2:30">
      <c r="B124" s="226" t="str">
        <f>$B$115&amp;" - "&amp;C124</f>
        <v>Domestic Hot Water - Laundry</v>
      </c>
      <c r="C124" s="227" t="s">
        <v>472</v>
      </c>
      <c r="D124" s="16" t="s">
        <v>292</v>
      </c>
      <c r="E124" s="101">
        <v>0</v>
      </c>
      <c r="F124" s="101">
        <v>0</v>
      </c>
      <c r="G124" s="101">
        <v>0</v>
      </c>
      <c r="H124" s="101">
        <v>0</v>
      </c>
      <c r="I124" s="101">
        <v>0</v>
      </c>
      <c r="J124" s="101">
        <v>0</v>
      </c>
      <c r="K124" s="101">
        <v>0</v>
      </c>
      <c r="L124" s="101">
        <v>0</v>
      </c>
      <c r="M124" s="101">
        <v>1</v>
      </c>
      <c r="N124" s="101">
        <v>1</v>
      </c>
      <c r="O124" s="101">
        <v>1</v>
      </c>
      <c r="P124" s="101">
        <v>1</v>
      </c>
      <c r="Q124" s="101">
        <v>1</v>
      </c>
      <c r="R124" s="101">
        <v>1</v>
      </c>
      <c r="S124" s="101">
        <v>1</v>
      </c>
      <c r="T124" s="101">
        <v>1</v>
      </c>
      <c r="U124" s="101">
        <v>0</v>
      </c>
      <c r="V124" s="101">
        <v>0</v>
      </c>
      <c r="W124" s="101">
        <v>0</v>
      </c>
      <c r="X124" s="101">
        <v>0</v>
      </c>
      <c r="Y124" s="101">
        <v>0</v>
      </c>
      <c r="Z124" s="101">
        <v>0</v>
      </c>
      <c r="AA124" s="101">
        <v>0</v>
      </c>
      <c r="AB124" s="101">
        <v>0</v>
      </c>
      <c r="AC124" s="228"/>
    </row>
    <row r="125" spans="2:30">
      <c r="B125" s="226"/>
      <c r="C125" s="227"/>
      <c r="D125" s="16" t="s">
        <v>293</v>
      </c>
      <c r="E125" s="101">
        <v>0</v>
      </c>
      <c r="F125" s="101">
        <v>0</v>
      </c>
      <c r="G125" s="101">
        <v>0</v>
      </c>
      <c r="H125" s="101">
        <v>0</v>
      </c>
      <c r="I125" s="101">
        <v>0</v>
      </c>
      <c r="J125" s="101">
        <v>0</v>
      </c>
      <c r="K125" s="101">
        <v>0</v>
      </c>
      <c r="L125" s="101">
        <v>0</v>
      </c>
      <c r="M125" s="101">
        <v>1</v>
      </c>
      <c r="N125" s="101">
        <v>1</v>
      </c>
      <c r="O125" s="101">
        <v>1</v>
      </c>
      <c r="P125" s="101">
        <v>1</v>
      </c>
      <c r="Q125" s="101">
        <v>1</v>
      </c>
      <c r="R125" s="101">
        <v>1</v>
      </c>
      <c r="S125" s="101">
        <v>1</v>
      </c>
      <c r="T125" s="101">
        <v>1</v>
      </c>
      <c r="U125" s="101">
        <v>0</v>
      </c>
      <c r="V125" s="101">
        <v>0</v>
      </c>
      <c r="W125" s="101">
        <v>0</v>
      </c>
      <c r="X125" s="101">
        <v>0</v>
      </c>
      <c r="Y125" s="101">
        <v>0</v>
      </c>
      <c r="Z125" s="101">
        <v>0</v>
      </c>
      <c r="AA125" s="101">
        <v>0</v>
      </c>
      <c r="AB125" s="101">
        <v>0</v>
      </c>
      <c r="AC125" s="229"/>
    </row>
    <row r="126" spans="2:30">
      <c r="B126" s="226"/>
      <c r="C126" s="227"/>
      <c r="D126" s="16" t="s">
        <v>294</v>
      </c>
      <c r="E126" s="101">
        <v>0</v>
      </c>
      <c r="F126" s="101">
        <v>0</v>
      </c>
      <c r="G126" s="101">
        <v>0</v>
      </c>
      <c r="H126" s="101">
        <v>0</v>
      </c>
      <c r="I126" s="101">
        <v>0</v>
      </c>
      <c r="J126" s="101">
        <v>0</v>
      </c>
      <c r="K126" s="101">
        <v>0</v>
      </c>
      <c r="L126" s="101">
        <v>0</v>
      </c>
      <c r="M126" s="101">
        <v>1</v>
      </c>
      <c r="N126" s="101">
        <v>1</v>
      </c>
      <c r="O126" s="101">
        <v>1</v>
      </c>
      <c r="P126" s="101">
        <v>1</v>
      </c>
      <c r="Q126" s="101">
        <v>1</v>
      </c>
      <c r="R126" s="101">
        <v>1</v>
      </c>
      <c r="S126" s="101">
        <v>1</v>
      </c>
      <c r="T126" s="101">
        <v>1</v>
      </c>
      <c r="U126" s="101">
        <v>0</v>
      </c>
      <c r="V126" s="101">
        <v>0</v>
      </c>
      <c r="W126" s="101">
        <v>0</v>
      </c>
      <c r="X126" s="101">
        <v>0</v>
      </c>
      <c r="Y126" s="101">
        <v>0</v>
      </c>
      <c r="Z126" s="101">
        <v>0</v>
      </c>
      <c r="AA126" s="101">
        <v>0</v>
      </c>
      <c r="AB126" s="101">
        <v>0</v>
      </c>
      <c r="AC126" s="230"/>
    </row>
    <row r="127" spans="2:30">
      <c r="B127" s="226" t="str">
        <f>$B$115&amp;" - "&amp;C127</f>
        <v xml:space="preserve">Domestic Hot Water - </v>
      </c>
      <c r="C127" s="227"/>
      <c r="D127" s="16" t="s">
        <v>292</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28"/>
    </row>
    <row r="128" spans="2:30">
      <c r="B128" s="226"/>
      <c r="C128" s="227"/>
      <c r="D128" s="16" t="s">
        <v>293</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29"/>
    </row>
    <row r="129" spans="2:29">
      <c r="B129" s="226"/>
      <c r="C129" s="227"/>
      <c r="D129" s="16" t="s">
        <v>294</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30"/>
    </row>
    <row r="130" spans="2:29">
      <c r="B130" s="226" t="str">
        <f>$B$115&amp;" - "&amp;C130</f>
        <v xml:space="preserve">Domestic Hot Water - </v>
      </c>
      <c r="C130" s="227"/>
      <c r="D130" s="16" t="s">
        <v>292</v>
      </c>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228"/>
    </row>
    <row r="131" spans="2:29">
      <c r="B131" s="226"/>
      <c r="C131" s="227"/>
      <c r="D131" s="16" t="s">
        <v>293</v>
      </c>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229"/>
    </row>
    <row r="132" spans="2:29">
      <c r="B132" s="226"/>
      <c r="C132" s="227"/>
      <c r="D132" s="16" t="s">
        <v>294</v>
      </c>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230"/>
    </row>
    <row r="150" spans="2:30" ht="18.75">
      <c r="B150" s="198" t="s">
        <v>98</v>
      </c>
      <c r="C150" s="198"/>
      <c r="D150" s="198"/>
      <c r="E150" s="198"/>
      <c r="F150" s="198"/>
      <c r="G150" s="198"/>
      <c r="H150" s="198"/>
      <c r="I150" s="198"/>
      <c r="J150" s="198"/>
      <c r="K150" s="198"/>
      <c r="L150" s="198"/>
      <c r="M150" s="198"/>
      <c r="N150" s="198"/>
      <c r="O150" s="198"/>
      <c r="P150" s="198"/>
      <c r="Q150" s="198"/>
      <c r="R150" s="198"/>
      <c r="S150" s="198"/>
      <c r="T150" s="198"/>
      <c r="U150" s="198"/>
      <c r="V150" s="198"/>
      <c r="W150" s="198"/>
      <c r="X150" s="198"/>
      <c r="Y150" s="198"/>
      <c r="Z150" s="198"/>
      <c r="AA150" s="198"/>
      <c r="AB150" s="198"/>
      <c r="AC150" s="127" t="s">
        <v>8</v>
      </c>
      <c r="AD150" s="127"/>
    </row>
    <row r="151" spans="2:30" s="10" customFormat="1" ht="5.0999999999999996" customHeight="1">
      <c r="B151" s="11"/>
      <c r="C151" s="11"/>
      <c r="D151" s="11"/>
      <c r="E151" s="11"/>
      <c r="F151" s="11"/>
      <c r="G151" s="12"/>
    </row>
    <row r="152" spans="2:30">
      <c r="B152" s="132"/>
      <c r="C152" s="17" t="s">
        <v>227</v>
      </c>
      <c r="D152" s="17" t="s">
        <v>268</v>
      </c>
      <c r="E152" s="17" t="s">
        <v>269</v>
      </c>
      <c r="F152" s="17" t="s">
        <v>270</v>
      </c>
      <c r="G152" s="17" t="s">
        <v>271</v>
      </c>
      <c r="H152" s="17" t="s">
        <v>272</v>
      </c>
      <c r="I152" s="17" t="s">
        <v>273</v>
      </c>
      <c r="J152" s="17" t="s">
        <v>274</v>
      </c>
      <c r="K152" s="17" t="s">
        <v>275</v>
      </c>
      <c r="L152" s="17" t="s">
        <v>276</v>
      </c>
      <c r="M152" s="17" t="s">
        <v>277</v>
      </c>
      <c r="N152" s="17" t="s">
        <v>278</v>
      </c>
      <c r="O152" s="17" t="s">
        <v>279</v>
      </c>
      <c r="P152" s="17" t="s">
        <v>280</v>
      </c>
      <c r="Q152" s="17" t="s">
        <v>281</v>
      </c>
      <c r="R152" s="17" t="s">
        <v>282</v>
      </c>
      <c r="S152" s="17" t="s">
        <v>283</v>
      </c>
      <c r="T152" s="17" t="s">
        <v>284</v>
      </c>
      <c r="U152" s="17" t="s">
        <v>285</v>
      </c>
      <c r="V152" s="17" t="s">
        <v>286</v>
      </c>
      <c r="W152" s="17" t="s">
        <v>287</v>
      </c>
      <c r="X152" s="17" t="s">
        <v>288</v>
      </c>
      <c r="Y152" s="17" t="s">
        <v>289</v>
      </c>
      <c r="Z152" s="17" t="s">
        <v>290</v>
      </c>
      <c r="AA152" s="17" t="s">
        <v>291</v>
      </c>
      <c r="AB152" s="154">
        <v>0</v>
      </c>
    </row>
    <row r="153" spans="2:30" ht="15.75" customHeight="1">
      <c r="B153" s="226" t="str">
        <f>$B$150&amp;" - "&amp;C153</f>
        <v>Process Loads - Elevators</v>
      </c>
      <c r="C153" s="227" t="s">
        <v>480</v>
      </c>
      <c r="D153" s="16" t="s">
        <v>292</v>
      </c>
      <c r="E153" s="101">
        <v>0.3</v>
      </c>
      <c r="F153" s="101">
        <v>0.25</v>
      </c>
      <c r="G153" s="101">
        <v>0.2</v>
      </c>
      <c r="H153" s="101">
        <v>0.2</v>
      </c>
      <c r="I153" s="101">
        <v>0.2</v>
      </c>
      <c r="J153" s="101">
        <v>0.3</v>
      </c>
      <c r="K153" s="101">
        <v>0.5</v>
      </c>
      <c r="L153" s="101">
        <v>0.6</v>
      </c>
      <c r="M153" s="101">
        <v>0.5</v>
      </c>
      <c r="N153" s="101">
        <v>0.5</v>
      </c>
      <c r="O153" s="101">
        <v>0.35</v>
      </c>
      <c r="P153" s="101">
        <v>0.35</v>
      </c>
      <c r="Q153" s="101">
        <v>0.35</v>
      </c>
      <c r="R153" s="101">
        <v>0.35</v>
      </c>
      <c r="S153" s="101">
        <v>0.35</v>
      </c>
      <c r="T153" s="101">
        <v>0.35</v>
      </c>
      <c r="U153" s="101">
        <v>0.35</v>
      </c>
      <c r="V153" s="101">
        <v>0.35</v>
      </c>
      <c r="W153" s="101">
        <v>0.7</v>
      </c>
      <c r="X153" s="101">
        <v>0.9</v>
      </c>
      <c r="Y153" s="101">
        <v>0.95</v>
      </c>
      <c r="Z153" s="101">
        <v>0.9</v>
      </c>
      <c r="AA153" s="101">
        <v>0.7</v>
      </c>
      <c r="AB153" s="101">
        <v>0.4</v>
      </c>
      <c r="AC153" s="228" t="s">
        <v>459</v>
      </c>
    </row>
    <row r="154" spans="2:30">
      <c r="B154" s="226"/>
      <c r="C154" s="227"/>
      <c r="D154" s="16" t="s">
        <v>293</v>
      </c>
      <c r="E154" s="101">
        <v>0.3</v>
      </c>
      <c r="F154" s="101">
        <v>0.3</v>
      </c>
      <c r="G154" s="101">
        <v>0.2</v>
      </c>
      <c r="H154" s="101">
        <v>0.2</v>
      </c>
      <c r="I154" s="101">
        <v>0.2</v>
      </c>
      <c r="J154" s="101">
        <v>0.2</v>
      </c>
      <c r="K154" s="101">
        <v>0.4</v>
      </c>
      <c r="L154" s="101">
        <v>0.4</v>
      </c>
      <c r="M154" s="101">
        <v>0.5</v>
      </c>
      <c r="N154" s="101">
        <v>0.5</v>
      </c>
      <c r="O154" s="101">
        <v>0.4</v>
      </c>
      <c r="P154" s="101">
        <v>0.35</v>
      </c>
      <c r="Q154" s="101">
        <v>0.35</v>
      </c>
      <c r="R154" s="101">
        <v>0.35</v>
      </c>
      <c r="S154" s="101">
        <v>0.35</v>
      </c>
      <c r="T154" s="101">
        <v>0.35</v>
      </c>
      <c r="U154" s="101">
        <v>0.35</v>
      </c>
      <c r="V154" s="101">
        <v>0.35</v>
      </c>
      <c r="W154" s="101">
        <v>0.7</v>
      </c>
      <c r="X154" s="101">
        <v>0.8</v>
      </c>
      <c r="Y154" s="101">
        <v>0.8</v>
      </c>
      <c r="Z154" s="101">
        <v>0.8</v>
      </c>
      <c r="AA154" s="101">
        <v>0.7</v>
      </c>
      <c r="AB154" s="101">
        <v>0.4</v>
      </c>
      <c r="AC154" s="229"/>
    </row>
    <row r="155" spans="2:30">
      <c r="B155" s="226"/>
      <c r="C155" s="227"/>
      <c r="D155" s="16" t="s">
        <v>294</v>
      </c>
      <c r="E155" s="101">
        <v>0.4</v>
      </c>
      <c r="F155" s="101">
        <v>0.4</v>
      </c>
      <c r="G155" s="101">
        <v>0.3</v>
      </c>
      <c r="H155" s="101">
        <v>0.3</v>
      </c>
      <c r="I155" s="101">
        <v>0.3</v>
      </c>
      <c r="J155" s="101">
        <v>0.3</v>
      </c>
      <c r="K155" s="101">
        <v>0.4</v>
      </c>
      <c r="L155" s="101">
        <v>0.5</v>
      </c>
      <c r="M155" s="101">
        <v>0.5</v>
      </c>
      <c r="N155" s="101">
        <v>0.4</v>
      </c>
      <c r="O155" s="101">
        <v>0.4</v>
      </c>
      <c r="P155" s="101">
        <v>0.4</v>
      </c>
      <c r="Q155" s="101">
        <v>0.4</v>
      </c>
      <c r="R155" s="101">
        <v>0.3</v>
      </c>
      <c r="S155" s="101">
        <v>0.3</v>
      </c>
      <c r="T155" s="101">
        <v>0.3</v>
      </c>
      <c r="U155" s="101">
        <v>0.3</v>
      </c>
      <c r="V155" s="101">
        <v>0.3</v>
      </c>
      <c r="W155" s="101">
        <v>0.6</v>
      </c>
      <c r="X155" s="101">
        <v>0.8</v>
      </c>
      <c r="Y155" s="101">
        <v>0.9</v>
      </c>
      <c r="Z155" s="101">
        <v>0.7</v>
      </c>
      <c r="AA155" s="101">
        <v>0.6</v>
      </c>
      <c r="AB155" s="101">
        <v>0.4</v>
      </c>
      <c r="AC155" s="230"/>
    </row>
    <row r="156" spans="2:30">
      <c r="B156" s="226" t="str">
        <f>$B$150&amp;" - "&amp;C156</f>
        <v>Process Loads - Kitchen Exhaust Fan</v>
      </c>
      <c r="C156" s="227" t="s">
        <v>508</v>
      </c>
      <c r="D156" s="16" t="s">
        <v>292</v>
      </c>
      <c r="E156" s="101">
        <v>0</v>
      </c>
      <c r="F156" s="101">
        <v>0</v>
      </c>
      <c r="G156" s="101">
        <v>0</v>
      </c>
      <c r="H156" s="101">
        <v>0</v>
      </c>
      <c r="I156" s="101">
        <v>0</v>
      </c>
      <c r="J156" s="101">
        <v>0</v>
      </c>
      <c r="K156" s="101">
        <v>0</v>
      </c>
      <c r="L156" s="101">
        <v>1</v>
      </c>
      <c r="M156" s="101">
        <v>1</v>
      </c>
      <c r="N156" s="101">
        <v>1</v>
      </c>
      <c r="O156" s="101">
        <v>1</v>
      </c>
      <c r="P156" s="101">
        <v>1</v>
      </c>
      <c r="Q156" s="101">
        <v>1</v>
      </c>
      <c r="R156" s="101">
        <v>1</v>
      </c>
      <c r="S156" s="101">
        <v>1</v>
      </c>
      <c r="T156" s="101">
        <v>1</v>
      </c>
      <c r="U156" s="101">
        <v>1</v>
      </c>
      <c r="V156" s="101">
        <v>1</v>
      </c>
      <c r="W156" s="101">
        <v>1</v>
      </c>
      <c r="X156" s="101">
        <v>1</v>
      </c>
      <c r="Y156" s="101">
        <v>1</v>
      </c>
      <c r="Z156" s="101">
        <v>1</v>
      </c>
      <c r="AA156" s="101">
        <v>1</v>
      </c>
      <c r="AB156" s="101">
        <v>1</v>
      </c>
      <c r="AC156" s="228"/>
    </row>
    <row r="157" spans="2:30">
      <c r="B157" s="226"/>
      <c r="C157" s="227"/>
      <c r="D157" s="16" t="s">
        <v>293</v>
      </c>
      <c r="E157" s="101">
        <v>0</v>
      </c>
      <c r="F157" s="101">
        <v>0</v>
      </c>
      <c r="G157" s="101">
        <v>0</v>
      </c>
      <c r="H157" s="101">
        <v>0</v>
      </c>
      <c r="I157" s="101">
        <v>0</v>
      </c>
      <c r="J157" s="101">
        <v>0</v>
      </c>
      <c r="K157" s="101">
        <v>0</v>
      </c>
      <c r="L157" s="101">
        <v>1</v>
      </c>
      <c r="M157" s="101">
        <v>1</v>
      </c>
      <c r="N157" s="101">
        <v>1</v>
      </c>
      <c r="O157" s="101">
        <v>1</v>
      </c>
      <c r="P157" s="101">
        <v>1</v>
      </c>
      <c r="Q157" s="101">
        <v>1</v>
      </c>
      <c r="R157" s="101">
        <v>1</v>
      </c>
      <c r="S157" s="101">
        <v>1</v>
      </c>
      <c r="T157" s="101">
        <v>1</v>
      </c>
      <c r="U157" s="101">
        <v>1</v>
      </c>
      <c r="V157" s="101">
        <v>1</v>
      </c>
      <c r="W157" s="101">
        <v>1</v>
      </c>
      <c r="X157" s="101">
        <v>1</v>
      </c>
      <c r="Y157" s="101">
        <v>1</v>
      </c>
      <c r="Z157" s="101">
        <v>1</v>
      </c>
      <c r="AA157" s="101">
        <v>1</v>
      </c>
      <c r="AB157" s="101">
        <v>1</v>
      </c>
      <c r="AC157" s="229"/>
    </row>
    <row r="158" spans="2:30">
      <c r="B158" s="226"/>
      <c r="C158" s="227"/>
      <c r="D158" s="16" t="s">
        <v>294</v>
      </c>
      <c r="E158" s="101">
        <v>0</v>
      </c>
      <c r="F158" s="101">
        <v>0</v>
      </c>
      <c r="G158" s="101">
        <v>0</v>
      </c>
      <c r="H158" s="101">
        <v>0</v>
      </c>
      <c r="I158" s="101">
        <v>0</v>
      </c>
      <c r="J158" s="101">
        <v>0</v>
      </c>
      <c r="K158" s="101">
        <v>0</v>
      </c>
      <c r="L158" s="101">
        <v>1</v>
      </c>
      <c r="M158" s="101">
        <v>1</v>
      </c>
      <c r="N158" s="101">
        <v>1</v>
      </c>
      <c r="O158" s="101">
        <v>1</v>
      </c>
      <c r="P158" s="101">
        <v>1</v>
      </c>
      <c r="Q158" s="101">
        <v>1</v>
      </c>
      <c r="R158" s="101">
        <v>1</v>
      </c>
      <c r="S158" s="101">
        <v>1</v>
      </c>
      <c r="T158" s="101">
        <v>1</v>
      </c>
      <c r="U158" s="101">
        <v>1</v>
      </c>
      <c r="V158" s="101">
        <v>1</v>
      </c>
      <c r="W158" s="101">
        <v>1</v>
      </c>
      <c r="X158" s="101">
        <v>1</v>
      </c>
      <c r="Y158" s="101">
        <v>1</v>
      </c>
      <c r="Z158" s="101">
        <v>1</v>
      </c>
      <c r="AA158" s="101">
        <v>1</v>
      </c>
      <c r="AB158" s="101">
        <v>1</v>
      </c>
      <c r="AC158" s="230"/>
    </row>
    <row r="159" spans="2:30">
      <c r="B159" s="226" t="str">
        <f>$B$150&amp;" - "&amp;C159</f>
        <v xml:space="preserve">Process Loads - </v>
      </c>
      <c r="C159" s="227"/>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28"/>
    </row>
    <row r="160" spans="2:30">
      <c r="B160" s="226"/>
      <c r="C160" s="227"/>
      <c r="D160" s="16" t="s">
        <v>293</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29"/>
    </row>
    <row r="161" spans="2:29">
      <c r="B161" s="226"/>
      <c r="C161" s="227"/>
      <c r="D161" s="16" t="s">
        <v>294</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0"/>
    </row>
    <row r="162" spans="2:29">
      <c r="B162" s="226" t="str">
        <f>$B$150&amp;" - "&amp;C162</f>
        <v xml:space="preserve">Process Loads - </v>
      </c>
      <c r="C162" s="227"/>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28"/>
    </row>
    <row r="163" spans="2:29">
      <c r="B163" s="226"/>
      <c r="C163" s="227"/>
      <c r="D163" s="16" t="s">
        <v>293</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29"/>
    </row>
    <row r="164" spans="2:29">
      <c r="B164" s="226"/>
      <c r="C164" s="227"/>
      <c r="D164" s="16" t="s">
        <v>294</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0"/>
    </row>
    <row r="165" spans="2:29">
      <c r="B165" s="226" t="str">
        <f>$B$150&amp;" - "&amp;C165</f>
        <v xml:space="preserve">Process Loads - </v>
      </c>
      <c r="C165" s="227"/>
      <c r="D165" s="16" t="s">
        <v>292</v>
      </c>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228"/>
    </row>
    <row r="166" spans="2:29">
      <c r="B166" s="226"/>
      <c r="C166" s="227"/>
      <c r="D166" s="16" t="s">
        <v>293</v>
      </c>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229"/>
    </row>
    <row r="167" spans="2:29">
      <c r="B167" s="226"/>
      <c r="C167" s="227"/>
      <c r="D167" s="16" t="s">
        <v>294</v>
      </c>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230"/>
    </row>
  </sheetData>
  <mergeCells count="86">
    <mergeCell ref="B89:B91"/>
    <mergeCell ref="C89:C91"/>
    <mergeCell ref="B92:B94"/>
    <mergeCell ref="C92:C94"/>
    <mergeCell ref="B22:B24"/>
    <mergeCell ref="C22:C24"/>
    <mergeCell ref="B54:B56"/>
    <mergeCell ref="C54:C56"/>
    <mergeCell ref="B57:B59"/>
    <mergeCell ref="C57:C59"/>
    <mergeCell ref="C86:C88"/>
    <mergeCell ref="C45:C47"/>
    <mergeCell ref="C48:C50"/>
    <mergeCell ref="C51:C53"/>
    <mergeCell ref="B42:AB42"/>
    <mergeCell ref="B77:AB77"/>
    <mergeCell ref="AC3:AD3"/>
    <mergeCell ref="AC2:AD2"/>
    <mergeCell ref="C2:J4"/>
    <mergeCell ref="B19:B21"/>
    <mergeCell ref="C19:C21"/>
    <mergeCell ref="C13:C15"/>
    <mergeCell ref="C16:C18"/>
    <mergeCell ref="C10:C12"/>
    <mergeCell ref="B7:AB7"/>
    <mergeCell ref="B10:B12"/>
    <mergeCell ref="B13:B15"/>
    <mergeCell ref="B16:B18"/>
    <mergeCell ref="AC10:AC12"/>
    <mergeCell ref="AC13:AC15"/>
    <mergeCell ref="AC16:AC18"/>
    <mergeCell ref="AC19:AC21"/>
    <mergeCell ref="B86:B88"/>
    <mergeCell ref="B51:B53"/>
    <mergeCell ref="C80:C82"/>
    <mergeCell ref="C83:C85"/>
    <mergeCell ref="B45:B47"/>
    <mergeCell ref="B48:B50"/>
    <mergeCell ref="B80:B82"/>
    <mergeCell ref="B83:B85"/>
    <mergeCell ref="AC22:AC24"/>
    <mergeCell ref="AC45:AC47"/>
    <mergeCell ref="AC48:AC50"/>
    <mergeCell ref="AC51:AC53"/>
    <mergeCell ref="AC54:AC56"/>
    <mergeCell ref="AC92:AC94"/>
    <mergeCell ref="AC57:AC59"/>
    <mergeCell ref="AC80:AC82"/>
    <mergeCell ref="AC83:AC85"/>
    <mergeCell ref="AC86:AC88"/>
    <mergeCell ref="AC89:AC91"/>
    <mergeCell ref="B118:B120"/>
    <mergeCell ref="C118:C120"/>
    <mergeCell ref="AC118:AC120"/>
    <mergeCell ref="B121:B123"/>
    <mergeCell ref="C121:C123"/>
    <mergeCell ref="AC121:AC123"/>
    <mergeCell ref="B150:AB150"/>
    <mergeCell ref="B124:B126"/>
    <mergeCell ref="C124:C126"/>
    <mergeCell ref="AC124:AC126"/>
    <mergeCell ref="B127:B129"/>
    <mergeCell ref="C127:C129"/>
    <mergeCell ref="AC127:AC129"/>
    <mergeCell ref="B159:B161"/>
    <mergeCell ref="C159:C161"/>
    <mergeCell ref="AC159:AC161"/>
    <mergeCell ref="B153:B155"/>
    <mergeCell ref="C153:C155"/>
    <mergeCell ref="AC153:AC155"/>
    <mergeCell ref="B165:B167"/>
    <mergeCell ref="C165:C167"/>
    <mergeCell ref="AC165:AC167"/>
    <mergeCell ref="AC130:AC132"/>
    <mergeCell ref="AC95:AC97"/>
    <mergeCell ref="B95:B97"/>
    <mergeCell ref="C95:C97"/>
    <mergeCell ref="B115:AB115"/>
    <mergeCell ref="B130:B132"/>
    <mergeCell ref="C130:C132"/>
    <mergeCell ref="B162:B164"/>
    <mergeCell ref="C162:C164"/>
    <mergeCell ref="AC162:AC164"/>
    <mergeCell ref="B156:B158"/>
    <mergeCell ref="C156:C158"/>
    <mergeCell ref="AC156:AC158"/>
  </mergeCells>
  <phoneticPr fontId="55" type="noConversion"/>
  <conditionalFormatting sqref="C10:C12">
    <cfRule type="containsText" dxfId="182" priority="32" operator="containsText" text="Example:">
      <formula>NOT(ISERROR(SEARCH("Example:",C10)))</formula>
    </cfRule>
  </conditionalFormatting>
  <conditionalFormatting sqref="C16:C24">
    <cfRule type="containsText" dxfId="181" priority="31" operator="containsText" text="Example:">
      <formula>NOT(ISERROR(SEARCH("Example:",C16)))</formula>
    </cfRule>
  </conditionalFormatting>
  <conditionalFormatting sqref="C45:C47 C51:C59">
    <cfRule type="containsText" dxfId="180" priority="30" operator="containsText" text="Example:">
      <formula>NOT(ISERROR(SEARCH("Example:",C45)))</formula>
    </cfRule>
  </conditionalFormatting>
  <conditionalFormatting sqref="C80:C82 C86:C94">
    <cfRule type="containsText" dxfId="179" priority="29" operator="containsText" text="Example:">
      <formula>NOT(ISERROR(SEARCH("Example:",C80)))</formula>
    </cfRule>
  </conditionalFormatting>
  <conditionalFormatting sqref="AC16:AC18">
    <cfRule type="containsText" dxfId="178" priority="28" operator="containsText" text="Example">
      <formula>NOT(ISERROR(SEARCH("Example",AC16)))</formula>
    </cfRule>
  </conditionalFormatting>
  <conditionalFormatting sqref="AC19:AC21">
    <cfRule type="containsText" dxfId="177" priority="27" operator="containsText" text="Example">
      <formula>NOT(ISERROR(SEARCH("Example",AC19)))</formula>
    </cfRule>
  </conditionalFormatting>
  <conditionalFormatting sqref="AC22:AC24">
    <cfRule type="containsText" dxfId="176" priority="26" operator="containsText" text="Example">
      <formula>NOT(ISERROR(SEARCH("Example",AC22)))</formula>
    </cfRule>
  </conditionalFormatting>
  <conditionalFormatting sqref="AC51:AC53">
    <cfRule type="containsText" dxfId="175" priority="25" operator="containsText" text="Example">
      <formula>NOT(ISERROR(SEARCH("Example",AC51)))</formula>
    </cfRule>
  </conditionalFormatting>
  <conditionalFormatting sqref="AC54:AC56">
    <cfRule type="containsText" dxfId="174" priority="24" operator="containsText" text="Example">
      <formula>NOT(ISERROR(SEARCH("Example",AC54)))</formula>
    </cfRule>
  </conditionalFormatting>
  <conditionalFormatting sqref="AC57:AC59">
    <cfRule type="containsText" dxfId="173" priority="23" operator="containsText" text="Example">
      <formula>NOT(ISERROR(SEARCH("Example",AC57)))</formula>
    </cfRule>
  </conditionalFormatting>
  <conditionalFormatting sqref="AC124:AC126">
    <cfRule type="containsText" dxfId="172" priority="21" operator="containsText" text="Example">
      <formula>NOT(ISERROR(SEARCH("Example",AC124)))</formula>
    </cfRule>
  </conditionalFormatting>
  <conditionalFormatting sqref="C118:C120 C124:C132">
    <cfRule type="containsText" dxfId="171" priority="22" operator="containsText" text="Example:">
      <formula>NOT(ISERROR(SEARCH("Example:",C118)))</formula>
    </cfRule>
  </conditionalFormatting>
  <conditionalFormatting sqref="AC127:AC129">
    <cfRule type="containsText" dxfId="170" priority="20" operator="containsText" text="Example">
      <formula>NOT(ISERROR(SEARCH("Example",AC127)))</formula>
    </cfRule>
  </conditionalFormatting>
  <conditionalFormatting sqref="AC130:AC132">
    <cfRule type="containsText" dxfId="169" priority="19" operator="containsText" text="Example">
      <formula>NOT(ISERROR(SEARCH("Example",AC130)))</formula>
    </cfRule>
  </conditionalFormatting>
  <conditionalFormatting sqref="C153:C167">
    <cfRule type="containsText" dxfId="168" priority="18" operator="containsText" text="Example:">
      <formula>NOT(ISERROR(SEARCH("Example:",C153)))</formula>
    </cfRule>
  </conditionalFormatting>
  <conditionalFormatting sqref="AC156:AC158">
    <cfRule type="containsText" dxfId="167" priority="17" operator="containsText" text="Example">
      <formula>NOT(ISERROR(SEARCH("Example",AC156)))</formula>
    </cfRule>
  </conditionalFormatting>
  <conditionalFormatting sqref="AC159:AC161">
    <cfRule type="containsText" dxfId="166" priority="16" operator="containsText" text="Example">
      <formula>NOT(ISERROR(SEARCH("Example",AC159)))</formula>
    </cfRule>
  </conditionalFormatting>
  <conditionalFormatting sqref="AC162:AC164">
    <cfRule type="containsText" dxfId="165" priority="15" operator="containsText" text="Example">
      <formula>NOT(ISERROR(SEARCH("Example",AC162)))</formula>
    </cfRule>
  </conditionalFormatting>
  <conditionalFormatting sqref="AC165:AC167">
    <cfRule type="containsText" dxfId="164" priority="14" operator="containsText" text="Example">
      <formula>NOT(ISERROR(SEARCH("Example",AC165)))</formula>
    </cfRule>
  </conditionalFormatting>
  <conditionalFormatting sqref="C13:C15">
    <cfRule type="containsText" dxfId="163" priority="13" operator="containsText" text="Example:">
      <formula>NOT(ISERROR(SEARCH("Example:",C13)))</formula>
    </cfRule>
  </conditionalFormatting>
  <conditionalFormatting sqref="C48:C50">
    <cfRule type="containsText" dxfId="162" priority="12" operator="containsText" text="Example:">
      <formula>NOT(ISERROR(SEARCH("Example:",C48)))</formula>
    </cfRule>
  </conditionalFormatting>
  <conditionalFormatting sqref="C83:C85">
    <cfRule type="containsText" dxfId="161" priority="11" operator="containsText" text="Example:">
      <formula>NOT(ISERROR(SEARCH("Example:",C83)))</formula>
    </cfRule>
  </conditionalFormatting>
  <conditionalFormatting sqref="C121:C123">
    <cfRule type="containsText" dxfId="160" priority="10" operator="containsText" text="Example:">
      <formula>NOT(ISERROR(SEARCH("Example:",C121)))</formula>
    </cfRule>
  </conditionalFormatting>
  <conditionalFormatting sqref="AC121:AC123">
    <cfRule type="containsText" dxfId="159" priority="9" operator="containsText" text="Example">
      <formula>NOT(ISERROR(SEARCH("Example",AC121)))</formula>
    </cfRule>
  </conditionalFormatting>
  <conditionalFormatting sqref="AC153:AC155">
    <cfRule type="containsText" dxfId="158" priority="8" operator="containsText" text="Example">
      <formula>NOT(ISERROR(SEARCH("Example",AC153)))</formula>
    </cfRule>
  </conditionalFormatting>
  <conditionalFormatting sqref="AC118:AC120">
    <cfRule type="containsText" dxfId="157" priority="7" operator="containsText" text="Example">
      <formula>NOT(ISERROR(SEARCH("Example",AC118)))</formula>
    </cfRule>
  </conditionalFormatting>
  <conditionalFormatting sqref="AC80:AC82">
    <cfRule type="containsText" dxfId="156" priority="6" operator="containsText" text="Example">
      <formula>NOT(ISERROR(SEARCH("Example",AC80)))</formula>
    </cfRule>
  </conditionalFormatting>
  <conditionalFormatting sqref="AC10:AC12">
    <cfRule type="containsText" dxfId="155" priority="5" operator="containsText" text="Example">
      <formula>NOT(ISERROR(SEARCH("Example",AC10)))</formula>
    </cfRule>
  </conditionalFormatting>
  <conditionalFormatting sqref="AC13:AC15">
    <cfRule type="containsText" dxfId="154" priority="4" operator="containsText" text="Example">
      <formula>NOT(ISERROR(SEARCH("Example",AC13)))</formula>
    </cfRule>
  </conditionalFormatting>
  <conditionalFormatting sqref="AC83:AC97">
    <cfRule type="containsText" dxfId="153" priority="2" operator="containsText" text="Example">
      <formula>NOT(ISERROR(SEARCH("Example",AC83)))</formula>
    </cfRule>
  </conditionalFormatting>
  <conditionalFormatting sqref="AC45:AC50">
    <cfRule type="containsText" dxfId="152" priority="1" operator="containsText" text="Example">
      <formula>NOT(ISERROR(SEARCH("Example",AC45)))</formula>
    </cfRule>
  </conditionalFormatting>
  <pageMargins left="0.7" right="0.7" top="0.75" bottom="0.75" header="0.3" footer="0.3"/>
  <pageSetup paperSize="256" orientation="portrait" horizontalDpi="1200" verticalDpi="1200" r:id="rId1"/>
  <drawing r:id="rId2"/>
  <extLst>
    <ext xmlns:x14="http://schemas.microsoft.com/office/spreadsheetml/2009/9/main" uri="{78C0D931-6437-407d-A8EE-F0AAD7539E65}">
      <x14:conditionalFormattings>
        <x14:conditionalFormatting xmlns:xm="http://schemas.microsoft.com/office/excel/2006/main">
          <x14:cfRule type="containsText" priority="3" operator="containsText" text="Example:" id="{804DC7F8-EF93-4C33-A0CB-D28D804A2822}">
            <xm:f>NOT(ISERROR(SEARCH("Example:",'Post-2000 Schedules'!C95)))</xm:f>
            <x14:dxf>
              <font>
                <color theme="0" tint="-0.34998626667073579"/>
              </font>
            </x14:dxf>
          </x14:cfRule>
          <xm:sqref>C95:C97</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topLeftCell="A33" zoomScaleNormal="100" workbookViewId="0">
      <selection activeCell="C48" sqref="C48:C50"/>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197" t="s">
        <v>267</v>
      </c>
      <c r="D2" s="197"/>
      <c r="E2" s="197"/>
      <c r="F2" s="197"/>
      <c r="G2" s="197"/>
      <c r="H2" s="197"/>
      <c r="I2" s="197"/>
      <c r="J2" s="197"/>
      <c r="AC2" s="231" t="str">
        <f>Project_Name</f>
        <v>Carbon Free Boston</v>
      </c>
      <c r="AD2" s="231"/>
    </row>
    <row r="3" spans="2:30" ht="15.75" customHeight="1">
      <c r="B3" s="131" t="str">
        <f>Project!B3</f>
        <v>Calculation</v>
      </c>
      <c r="C3" s="197"/>
      <c r="D3" s="197"/>
      <c r="E3" s="197"/>
      <c r="F3" s="197"/>
      <c r="G3" s="197"/>
      <c r="H3" s="197"/>
      <c r="I3" s="197"/>
      <c r="J3" s="197"/>
      <c r="AC3" s="231" t="str">
        <f>Project_Number</f>
        <v>259104-00</v>
      </c>
      <c r="AD3" s="231"/>
    </row>
    <row r="4" spans="2:30">
      <c r="B4" s="125" t="str">
        <f>Project!B4</f>
        <v>Notes</v>
      </c>
      <c r="C4" s="197"/>
      <c r="D4" s="197"/>
      <c r="E4" s="197"/>
      <c r="F4" s="197"/>
      <c r="G4" s="197"/>
      <c r="H4" s="197"/>
      <c r="I4" s="197"/>
      <c r="J4" s="197"/>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98" t="s">
        <v>214</v>
      </c>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4">
        <v>0</v>
      </c>
    </row>
    <row r="10" spans="2:30">
      <c r="B10" s="226" t="str">
        <f>$B$7&amp;" - "&amp;C10</f>
        <v>Occupancy - Common Areas</v>
      </c>
      <c r="C10" s="227" t="s">
        <v>503</v>
      </c>
      <c r="D10" s="16" t="s">
        <v>292</v>
      </c>
      <c r="E10" s="101">
        <v>0.9</v>
      </c>
      <c r="F10" s="101">
        <v>0.9</v>
      </c>
      <c r="G10" s="101">
        <v>0.9</v>
      </c>
      <c r="H10" s="101">
        <v>0.9</v>
      </c>
      <c r="I10" s="101">
        <v>0.9</v>
      </c>
      <c r="J10" s="101">
        <v>0.9</v>
      </c>
      <c r="K10" s="101">
        <v>0.7</v>
      </c>
      <c r="L10" s="101">
        <v>0.4</v>
      </c>
      <c r="M10" s="101">
        <v>0.4</v>
      </c>
      <c r="N10" s="101">
        <v>0.2</v>
      </c>
      <c r="O10" s="101">
        <v>0.2</v>
      </c>
      <c r="P10" s="101">
        <v>0.2</v>
      </c>
      <c r="Q10" s="101">
        <v>0.2</v>
      </c>
      <c r="R10" s="101">
        <v>0.2</v>
      </c>
      <c r="S10" s="101">
        <v>0.2</v>
      </c>
      <c r="T10" s="101">
        <v>0.3</v>
      </c>
      <c r="U10" s="101">
        <v>0.5</v>
      </c>
      <c r="V10" s="101">
        <v>0.5</v>
      </c>
      <c r="W10" s="101">
        <v>0.5</v>
      </c>
      <c r="X10" s="101">
        <v>0.7</v>
      </c>
      <c r="Y10" s="101">
        <v>0.7</v>
      </c>
      <c r="Z10" s="101">
        <v>0.8</v>
      </c>
      <c r="AA10" s="101">
        <v>0.9</v>
      </c>
      <c r="AB10" s="101">
        <v>0.9</v>
      </c>
      <c r="AC10" s="228" t="s">
        <v>459</v>
      </c>
    </row>
    <row r="11" spans="2:30">
      <c r="B11" s="226"/>
      <c r="C11" s="227"/>
      <c r="D11" s="16" t="s">
        <v>293</v>
      </c>
      <c r="E11" s="101">
        <v>0.9</v>
      </c>
      <c r="F11" s="101">
        <v>0.9</v>
      </c>
      <c r="G11" s="101">
        <v>0.9</v>
      </c>
      <c r="H11" s="101">
        <v>0.9</v>
      </c>
      <c r="I11" s="101">
        <v>0.9</v>
      </c>
      <c r="J11" s="101">
        <v>0.9</v>
      </c>
      <c r="K11" s="101">
        <v>0.7</v>
      </c>
      <c r="L11" s="101">
        <v>0.5</v>
      </c>
      <c r="M11" s="101">
        <v>0.5</v>
      </c>
      <c r="N11" s="101">
        <v>0.3</v>
      </c>
      <c r="O11" s="101">
        <v>0.3</v>
      </c>
      <c r="P11" s="101">
        <v>0.3</v>
      </c>
      <c r="Q11" s="101">
        <v>0.3</v>
      </c>
      <c r="R11" s="101">
        <v>0.3</v>
      </c>
      <c r="S11" s="101">
        <v>0.3</v>
      </c>
      <c r="T11" s="101">
        <v>0.3</v>
      </c>
      <c r="U11" s="101">
        <v>0.3</v>
      </c>
      <c r="V11" s="101">
        <v>0.5</v>
      </c>
      <c r="W11" s="101">
        <v>0.6</v>
      </c>
      <c r="X11" s="101">
        <v>0.6</v>
      </c>
      <c r="Y11" s="101">
        <v>0.6</v>
      </c>
      <c r="Z11" s="101">
        <v>0.7</v>
      </c>
      <c r="AA11" s="101">
        <v>0.7</v>
      </c>
      <c r="AB11" s="101">
        <v>0.7</v>
      </c>
      <c r="AC11" s="229"/>
    </row>
    <row r="12" spans="2:30">
      <c r="B12" s="226"/>
      <c r="C12" s="227"/>
      <c r="D12" s="16" t="s">
        <v>294</v>
      </c>
      <c r="E12" s="101">
        <v>0.7</v>
      </c>
      <c r="F12" s="101">
        <v>0.7</v>
      </c>
      <c r="G12" s="101">
        <v>0.7</v>
      </c>
      <c r="H12" s="101">
        <v>0.7</v>
      </c>
      <c r="I12" s="101">
        <v>0.7</v>
      </c>
      <c r="J12" s="101">
        <v>0.7</v>
      </c>
      <c r="K12" s="101">
        <v>0.7</v>
      </c>
      <c r="L12" s="101">
        <v>0.7</v>
      </c>
      <c r="M12" s="101">
        <v>0.5</v>
      </c>
      <c r="N12" s="101">
        <v>0.5</v>
      </c>
      <c r="O12" s="101">
        <v>0.5</v>
      </c>
      <c r="P12" s="101">
        <v>0.3</v>
      </c>
      <c r="Q12" s="101">
        <v>0.3</v>
      </c>
      <c r="R12" s="101">
        <v>0.2</v>
      </c>
      <c r="S12" s="101">
        <v>0.2</v>
      </c>
      <c r="T12" s="101">
        <v>0.2</v>
      </c>
      <c r="U12" s="101">
        <v>0.3</v>
      </c>
      <c r="V12" s="101">
        <v>0.4</v>
      </c>
      <c r="W12" s="101">
        <v>0.4</v>
      </c>
      <c r="X12" s="101">
        <v>0.6</v>
      </c>
      <c r="Y12" s="101">
        <v>0.6</v>
      </c>
      <c r="Z12" s="101">
        <v>0.8</v>
      </c>
      <c r="AA12" s="101">
        <v>0.8</v>
      </c>
      <c r="AB12" s="101">
        <v>0.8</v>
      </c>
      <c r="AC12" s="230"/>
    </row>
    <row r="13" spans="2:30">
      <c r="B13" s="226" t="str">
        <f>$B$7&amp;" - "&amp;C13</f>
        <v>Occupancy - Guest Rooms</v>
      </c>
      <c r="C13" s="227" t="s">
        <v>502</v>
      </c>
      <c r="D13" s="16" t="s">
        <v>292</v>
      </c>
      <c r="E13" s="101">
        <v>0.65</v>
      </c>
      <c r="F13" s="101">
        <v>0.65</v>
      </c>
      <c r="G13" s="101">
        <v>0.65</v>
      </c>
      <c r="H13" s="101">
        <v>0.65</v>
      </c>
      <c r="I13" s="101">
        <v>0.65</v>
      </c>
      <c r="J13" s="101">
        <v>0.65</v>
      </c>
      <c r="K13" s="101">
        <v>0.5</v>
      </c>
      <c r="L13" s="101">
        <v>0.28000000000000003</v>
      </c>
      <c r="M13" s="101">
        <v>0.28000000000000003</v>
      </c>
      <c r="N13" s="101">
        <v>0.13</v>
      </c>
      <c r="O13" s="101">
        <v>0.13</v>
      </c>
      <c r="P13" s="101">
        <v>0.13</v>
      </c>
      <c r="Q13" s="101">
        <v>0.13</v>
      </c>
      <c r="R13" s="101">
        <v>0.13</v>
      </c>
      <c r="S13" s="101">
        <v>0.13</v>
      </c>
      <c r="T13" s="101">
        <v>0.2</v>
      </c>
      <c r="U13" s="101">
        <v>0.35</v>
      </c>
      <c r="V13" s="101">
        <v>0.35</v>
      </c>
      <c r="W13" s="101">
        <v>0.35</v>
      </c>
      <c r="X13" s="101">
        <v>0.5</v>
      </c>
      <c r="Y13" s="101">
        <v>0.5</v>
      </c>
      <c r="Z13" s="101">
        <v>0.57999999999999996</v>
      </c>
      <c r="AA13" s="101">
        <v>0.65</v>
      </c>
      <c r="AB13" s="101">
        <v>0.65</v>
      </c>
      <c r="AC13" s="228" t="s">
        <v>459</v>
      </c>
    </row>
    <row r="14" spans="2:30">
      <c r="B14" s="226"/>
      <c r="C14" s="227"/>
      <c r="D14" s="16" t="s">
        <v>293</v>
      </c>
      <c r="E14" s="101">
        <v>0.65</v>
      </c>
      <c r="F14" s="101">
        <v>0.65</v>
      </c>
      <c r="G14" s="101">
        <v>0.65</v>
      </c>
      <c r="H14" s="101">
        <v>0.65</v>
      </c>
      <c r="I14" s="101">
        <v>0.65</v>
      </c>
      <c r="J14" s="101">
        <v>0.65</v>
      </c>
      <c r="K14" s="101">
        <v>0.5</v>
      </c>
      <c r="L14" s="101">
        <v>0.34</v>
      </c>
      <c r="M14" s="101">
        <v>0.34</v>
      </c>
      <c r="N14" s="101">
        <v>0.2</v>
      </c>
      <c r="O14" s="101">
        <v>0.2</v>
      </c>
      <c r="P14" s="101">
        <v>0.2</v>
      </c>
      <c r="Q14" s="101">
        <v>0.2</v>
      </c>
      <c r="R14" s="101">
        <v>0.2</v>
      </c>
      <c r="S14" s="101">
        <v>0.2</v>
      </c>
      <c r="T14" s="101">
        <v>0.2</v>
      </c>
      <c r="U14" s="101">
        <v>0.2</v>
      </c>
      <c r="V14" s="101">
        <v>0.34</v>
      </c>
      <c r="W14" s="101">
        <v>0.35</v>
      </c>
      <c r="X14" s="101">
        <v>0.65</v>
      </c>
      <c r="Y14" s="101">
        <v>0.65</v>
      </c>
      <c r="Z14" s="101">
        <v>0.5</v>
      </c>
      <c r="AA14" s="101">
        <v>0.5</v>
      </c>
      <c r="AB14" s="101">
        <v>0.5</v>
      </c>
      <c r="AC14" s="229"/>
    </row>
    <row r="15" spans="2:30">
      <c r="B15" s="226"/>
      <c r="C15" s="227"/>
      <c r="D15" s="16" t="s">
        <v>294</v>
      </c>
      <c r="E15" s="101">
        <v>0.65</v>
      </c>
      <c r="F15" s="101">
        <v>0.65</v>
      </c>
      <c r="G15" s="101">
        <v>0.65</v>
      </c>
      <c r="H15" s="101">
        <v>0.65</v>
      </c>
      <c r="I15" s="101">
        <v>0.65</v>
      </c>
      <c r="J15" s="101">
        <v>0.65</v>
      </c>
      <c r="K15" s="101">
        <v>0.5</v>
      </c>
      <c r="L15" s="101">
        <v>0.34</v>
      </c>
      <c r="M15" s="101">
        <v>0.34</v>
      </c>
      <c r="N15" s="101">
        <v>0.2</v>
      </c>
      <c r="O15" s="101">
        <v>0.2</v>
      </c>
      <c r="P15" s="101">
        <v>0.2</v>
      </c>
      <c r="Q15" s="101">
        <v>0.2</v>
      </c>
      <c r="R15" s="101">
        <v>0.2</v>
      </c>
      <c r="S15" s="101">
        <v>0.2</v>
      </c>
      <c r="T15" s="101">
        <v>0.2</v>
      </c>
      <c r="U15" s="101">
        <v>0.2</v>
      </c>
      <c r="V15" s="101">
        <v>0.34</v>
      </c>
      <c r="W15" s="101">
        <v>0.35</v>
      </c>
      <c r="X15" s="101">
        <v>0.65</v>
      </c>
      <c r="Y15" s="101">
        <v>0.65</v>
      </c>
      <c r="Z15" s="101">
        <v>0.5</v>
      </c>
      <c r="AA15" s="101">
        <v>0.5</v>
      </c>
      <c r="AB15" s="101">
        <v>0.5</v>
      </c>
      <c r="AC15" s="230"/>
    </row>
    <row r="16" spans="2:30">
      <c r="B16" s="226" t="str">
        <f>$B$7&amp;" - "&amp;C16</f>
        <v xml:space="preserve">Occupancy - </v>
      </c>
      <c r="C16" s="227"/>
      <c r="D16" s="16" t="s">
        <v>292</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28"/>
    </row>
    <row r="17" spans="2:29">
      <c r="B17" s="226"/>
      <c r="C17" s="227"/>
      <c r="D17" s="16" t="s">
        <v>293</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29"/>
    </row>
    <row r="18" spans="2:29">
      <c r="B18" s="226"/>
      <c r="C18" s="227"/>
      <c r="D18" s="16" t="s">
        <v>294</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30"/>
    </row>
    <row r="19" spans="2:29">
      <c r="B19" s="226" t="str">
        <f>$B$7&amp;" - "&amp;C19</f>
        <v xml:space="preserve">Occupancy - </v>
      </c>
      <c r="C19" s="227"/>
      <c r="D19" s="16" t="s">
        <v>292</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28"/>
    </row>
    <row r="20" spans="2:29">
      <c r="B20" s="226"/>
      <c r="C20" s="227"/>
      <c r="D20" s="16" t="s">
        <v>293</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29"/>
    </row>
    <row r="21" spans="2:29">
      <c r="B21" s="226"/>
      <c r="C21" s="227"/>
      <c r="D21" s="16" t="s">
        <v>294</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30"/>
    </row>
    <row r="22" spans="2:29">
      <c r="B22" s="226" t="str">
        <f>$B$7&amp;" - "&amp;C22</f>
        <v xml:space="preserve">Occupancy - </v>
      </c>
      <c r="C22" s="227"/>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28"/>
    </row>
    <row r="23" spans="2:29">
      <c r="B23" s="226"/>
      <c r="C23" s="227"/>
      <c r="D23" s="16" t="s">
        <v>293</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29"/>
    </row>
    <row r="24" spans="2:29">
      <c r="B24" s="226"/>
      <c r="C24" s="227"/>
      <c r="D24" s="16" t="s">
        <v>294</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0"/>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198" t="s">
        <v>295</v>
      </c>
      <c r="C42" s="198"/>
      <c r="D42" s="198"/>
      <c r="E42" s="198"/>
      <c r="F42" s="198"/>
      <c r="G42" s="198"/>
      <c r="H42" s="198"/>
      <c r="I42" s="198"/>
      <c r="J42" s="198"/>
      <c r="K42" s="198"/>
      <c r="L42" s="198"/>
      <c r="M42" s="198"/>
      <c r="N42" s="198"/>
      <c r="O42" s="198"/>
      <c r="P42" s="198"/>
      <c r="Q42" s="198"/>
      <c r="R42" s="198"/>
      <c r="S42" s="198"/>
      <c r="T42" s="198"/>
      <c r="U42" s="198"/>
      <c r="V42" s="198"/>
      <c r="W42" s="198"/>
      <c r="X42" s="198"/>
      <c r="Y42" s="198"/>
      <c r="Z42" s="198"/>
      <c r="AA42" s="198"/>
      <c r="AB42" s="198"/>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4">
        <v>0</v>
      </c>
    </row>
    <row r="45" spans="2:30" ht="15.75" customHeight="1">
      <c r="B45" s="226" t="str">
        <f>$B$42&amp;" - "&amp;C45</f>
        <v>Lighting - Common Areas</v>
      </c>
      <c r="C45" s="227" t="s">
        <v>503</v>
      </c>
      <c r="D45" s="16" t="s">
        <v>292</v>
      </c>
      <c r="E45" s="101">
        <v>0.2</v>
      </c>
      <c r="F45" s="101">
        <v>0.15</v>
      </c>
      <c r="G45" s="101">
        <v>0.1</v>
      </c>
      <c r="H45" s="101">
        <v>0.1</v>
      </c>
      <c r="I45" s="101">
        <v>0.1</v>
      </c>
      <c r="J45" s="101">
        <v>0.2</v>
      </c>
      <c r="K45" s="101">
        <v>0.4</v>
      </c>
      <c r="L45" s="101">
        <v>0.5</v>
      </c>
      <c r="M45" s="101">
        <v>0.4</v>
      </c>
      <c r="N45" s="101">
        <v>0.4</v>
      </c>
      <c r="O45" s="101">
        <v>0.25</v>
      </c>
      <c r="P45" s="101">
        <v>0.25</v>
      </c>
      <c r="Q45" s="101">
        <v>0.25</v>
      </c>
      <c r="R45" s="101">
        <v>0.25</v>
      </c>
      <c r="S45" s="101">
        <v>0.25</v>
      </c>
      <c r="T45" s="101">
        <v>0.25</v>
      </c>
      <c r="U45" s="101">
        <v>0.25</v>
      </c>
      <c r="V45" s="101">
        <v>0.25</v>
      </c>
      <c r="W45" s="101">
        <v>0.6</v>
      </c>
      <c r="X45" s="101">
        <v>0.8</v>
      </c>
      <c r="Y45" s="101">
        <v>0.9</v>
      </c>
      <c r="Z45" s="101">
        <v>0.8</v>
      </c>
      <c r="AA45" s="101">
        <v>0.6</v>
      </c>
      <c r="AB45" s="101">
        <v>0.3</v>
      </c>
      <c r="AC45" s="228" t="s">
        <v>459</v>
      </c>
    </row>
    <row r="46" spans="2:30">
      <c r="B46" s="226"/>
      <c r="C46" s="227"/>
      <c r="D46" s="16" t="s">
        <v>293</v>
      </c>
      <c r="E46" s="101">
        <v>0.2</v>
      </c>
      <c r="F46" s="101">
        <v>0.2</v>
      </c>
      <c r="G46" s="101">
        <v>0.1</v>
      </c>
      <c r="H46" s="101">
        <v>0.1</v>
      </c>
      <c r="I46" s="101">
        <v>0.1</v>
      </c>
      <c r="J46" s="101">
        <v>0.1</v>
      </c>
      <c r="K46" s="101">
        <v>0.3</v>
      </c>
      <c r="L46" s="101">
        <v>0.3</v>
      </c>
      <c r="M46" s="101">
        <v>0.4</v>
      </c>
      <c r="N46" s="101">
        <v>0.4</v>
      </c>
      <c r="O46" s="101">
        <v>0.3</v>
      </c>
      <c r="P46" s="101">
        <v>0.25</v>
      </c>
      <c r="Q46" s="101">
        <v>0.25</v>
      </c>
      <c r="R46" s="101">
        <v>0.25</v>
      </c>
      <c r="S46" s="101">
        <v>0.25</v>
      </c>
      <c r="T46" s="101">
        <v>0.25</v>
      </c>
      <c r="U46" s="101">
        <v>0.25</v>
      </c>
      <c r="V46" s="101">
        <v>0.25</v>
      </c>
      <c r="W46" s="101">
        <v>0.6</v>
      </c>
      <c r="X46" s="101">
        <v>0.7</v>
      </c>
      <c r="Y46" s="101">
        <v>0.7</v>
      </c>
      <c r="Z46" s="101">
        <v>0.7</v>
      </c>
      <c r="AA46" s="101">
        <v>0.6</v>
      </c>
      <c r="AB46" s="101">
        <v>0.3</v>
      </c>
      <c r="AC46" s="229"/>
    </row>
    <row r="47" spans="2:30">
      <c r="B47" s="226"/>
      <c r="C47" s="227"/>
      <c r="D47" s="16" t="s">
        <v>294</v>
      </c>
      <c r="E47" s="101">
        <v>0.3</v>
      </c>
      <c r="F47" s="101">
        <v>0.3</v>
      </c>
      <c r="G47" s="101">
        <v>0.2</v>
      </c>
      <c r="H47" s="101">
        <v>0.2</v>
      </c>
      <c r="I47" s="101">
        <v>0.2</v>
      </c>
      <c r="J47" s="101">
        <v>0.2</v>
      </c>
      <c r="K47" s="101">
        <v>0.3</v>
      </c>
      <c r="L47" s="101">
        <v>0.4</v>
      </c>
      <c r="M47" s="101">
        <v>0.4</v>
      </c>
      <c r="N47" s="101">
        <v>0.3</v>
      </c>
      <c r="O47" s="101">
        <v>0.3</v>
      </c>
      <c r="P47" s="101">
        <v>0.3</v>
      </c>
      <c r="Q47" s="101">
        <v>0.3</v>
      </c>
      <c r="R47" s="101">
        <v>0.2</v>
      </c>
      <c r="S47" s="101">
        <v>0.2</v>
      </c>
      <c r="T47" s="101">
        <v>0.2</v>
      </c>
      <c r="U47" s="101">
        <v>0.2</v>
      </c>
      <c r="V47" s="101">
        <v>0.2</v>
      </c>
      <c r="W47" s="101">
        <v>0.5</v>
      </c>
      <c r="X47" s="101">
        <v>0.7</v>
      </c>
      <c r="Y47" s="101">
        <v>0.8</v>
      </c>
      <c r="Z47" s="101">
        <v>0.6</v>
      </c>
      <c r="AA47" s="101">
        <v>0.5</v>
      </c>
      <c r="AB47" s="101">
        <v>0.3</v>
      </c>
      <c r="AC47" s="230"/>
    </row>
    <row r="48" spans="2:30">
      <c r="B48" s="226" t="str">
        <f>$B$42&amp;" - "&amp;C48</f>
        <v>Lighting - Guest Rooms</v>
      </c>
      <c r="C48" s="227" t="s">
        <v>502</v>
      </c>
      <c r="D48" s="16" t="s">
        <v>292</v>
      </c>
      <c r="E48" s="101">
        <v>0.22</v>
      </c>
      <c r="F48" s="101">
        <v>0.17</v>
      </c>
      <c r="G48" s="101">
        <v>0.11</v>
      </c>
      <c r="H48" s="101">
        <v>0.11</v>
      </c>
      <c r="I48" s="101">
        <v>0.11</v>
      </c>
      <c r="J48" s="101">
        <v>0.22</v>
      </c>
      <c r="K48" s="101">
        <v>0.44</v>
      </c>
      <c r="L48" s="101">
        <v>0.56000000000000005</v>
      </c>
      <c r="M48" s="101">
        <v>0.44</v>
      </c>
      <c r="N48" s="101">
        <v>0.44</v>
      </c>
      <c r="O48" s="101">
        <v>0.28000000000000003</v>
      </c>
      <c r="P48" s="101">
        <v>0.28000000000000003</v>
      </c>
      <c r="Q48" s="101">
        <v>0.28000000000000003</v>
      </c>
      <c r="R48" s="101">
        <v>0.28000000000000003</v>
      </c>
      <c r="S48" s="101">
        <v>0.28000000000000003</v>
      </c>
      <c r="T48" s="101">
        <v>0.28000000000000003</v>
      </c>
      <c r="U48" s="101">
        <v>0.28000000000000003</v>
      </c>
      <c r="V48" s="101">
        <v>0.28000000000000003</v>
      </c>
      <c r="W48" s="101">
        <v>0.67</v>
      </c>
      <c r="X48" s="101">
        <v>0.89</v>
      </c>
      <c r="Y48" s="101">
        <v>1</v>
      </c>
      <c r="Z48" s="101">
        <v>0.89</v>
      </c>
      <c r="AA48" s="101">
        <v>0.67</v>
      </c>
      <c r="AB48" s="101">
        <v>0.33</v>
      </c>
      <c r="AC48" s="228" t="s">
        <v>459</v>
      </c>
    </row>
    <row r="49" spans="2:29">
      <c r="B49" s="226"/>
      <c r="C49" s="227"/>
      <c r="D49" s="16" t="s">
        <v>293</v>
      </c>
      <c r="E49" s="101">
        <v>0.26</v>
      </c>
      <c r="F49" s="101">
        <v>0.26</v>
      </c>
      <c r="G49" s="101">
        <v>0.11</v>
      </c>
      <c r="H49" s="101">
        <v>0.11</v>
      </c>
      <c r="I49" s="101">
        <v>0.11</v>
      </c>
      <c r="J49" s="101">
        <v>0.11</v>
      </c>
      <c r="K49" s="101">
        <v>0.41</v>
      </c>
      <c r="L49" s="101">
        <v>0.41</v>
      </c>
      <c r="M49" s="101">
        <v>0.56000000000000005</v>
      </c>
      <c r="N49" s="101">
        <v>0.56000000000000005</v>
      </c>
      <c r="O49" s="101">
        <v>0.41</v>
      </c>
      <c r="P49" s="101">
        <v>0.33</v>
      </c>
      <c r="Q49" s="101">
        <v>0.33</v>
      </c>
      <c r="R49" s="101">
        <v>0.33</v>
      </c>
      <c r="S49" s="101">
        <v>0.33</v>
      </c>
      <c r="T49" s="101">
        <v>0.33</v>
      </c>
      <c r="U49" s="101">
        <v>0.33</v>
      </c>
      <c r="V49" s="101">
        <v>0.33</v>
      </c>
      <c r="W49" s="101">
        <v>0.85</v>
      </c>
      <c r="X49" s="101">
        <v>1</v>
      </c>
      <c r="Y49" s="101">
        <v>1</v>
      </c>
      <c r="Z49" s="101">
        <v>1</v>
      </c>
      <c r="AA49" s="101">
        <v>0.85</v>
      </c>
      <c r="AB49" s="101">
        <v>0.41</v>
      </c>
      <c r="AC49" s="229"/>
    </row>
    <row r="50" spans="2:29">
      <c r="B50" s="226"/>
      <c r="C50" s="227"/>
      <c r="D50" s="16" t="s">
        <v>294</v>
      </c>
      <c r="E50" s="101">
        <v>0.26</v>
      </c>
      <c r="F50" s="101">
        <v>0.26</v>
      </c>
      <c r="G50" s="101">
        <v>0.11</v>
      </c>
      <c r="H50" s="101">
        <v>0.11</v>
      </c>
      <c r="I50" s="101">
        <v>0.11</v>
      </c>
      <c r="J50" s="101">
        <v>0.11</v>
      </c>
      <c r="K50" s="101">
        <v>0.41</v>
      </c>
      <c r="L50" s="101">
        <v>0.41</v>
      </c>
      <c r="M50" s="101">
        <v>0.56000000000000005</v>
      </c>
      <c r="N50" s="101">
        <v>0.56000000000000005</v>
      </c>
      <c r="O50" s="101">
        <v>0.41</v>
      </c>
      <c r="P50" s="101">
        <v>0.33</v>
      </c>
      <c r="Q50" s="101">
        <v>0.33</v>
      </c>
      <c r="R50" s="101">
        <v>0.33</v>
      </c>
      <c r="S50" s="101">
        <v>0.33</v>
      </c>
      <c r="T50" s="101">
        <v>0.33</v>
      </c>
      <c r="U50" s="101">
        <v>0.33</v>
      </c>
      <c r="V50" s="101">
        <v>0.33</v>
      </c>
      <c r="W50" s="101">
        <v>0.85</v>
      </c>
      <c r="X50" s="101">
        <v>1</v>
      </c>
      <c r="Y50" s="101">
        <v>1</v>
      </c>
      <c r="Z50" s="101">
        <v>1</v>
      </c>
      <c r="AA50" s="101">
        <v>0.85</v>
      </c>
      <c r="AB50" s="101">
        <v>0.41</v>
      </c>
      <c r="AC50" s="230"/>
    </row>
    <row r="51" spans="2:29">
      <c r="B51" s="226" t="str">
        <f>$B$42&amp;" - "&amp;C51</f>
        <v xml:space="preserve">Lighting - </v>
      </c>
      <c r="C51" s="227"/>
      <c r="D51" s="16" t="s">
        <v>292</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28"/>
    </row>
    <row r="52" spans="2:29">
      <c r="B52" s="226"/>
      <c r="C52" s="227"/>
      <c r="D52" s="16" t="s">
        <v>293</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29"/>
    </row>
    <row r="53" spans="2:29">
      <c r="B53" s="226"/>
      <c r="C53" s="227"/>
      <c r="D53" s="16" t="s">
        <v>294</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30"/>
    </row>
    <row r="54" spans="2:29">
      <c r="B54" s="226" t="str">
        <f>$B$42&amp;" - "&amp;C54</f>
        <v xml:space="preserve">Lighting - </v>
      </c>
      <c r="C54" s="227"/>
      <c r="D54" s="16" t="s">
        <v>292</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28"/>
    </row>
    <row r="55" spans="2:29">
      <c r="B55" s="226"/>
      <c r="C55" s="227"/>
      <c r="D55" s="16" t="s">
        <v>293</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29"/>
    </row>
    <row r="56" spans="2:29">
      <c r="B56" s="226"/>
      <c r="C56" s="227"/>
      <c r="D56" s="16" t="s">
        <v>294</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30"/>
    </row>
    <row r="57" spans="2:29">
      <c r="B57" s="226" t="str">
        <f>$B$42&amp;" - "&amp;C57</f>
        <v xml:space="preserve">Lighting - </v>
      </c>
      <c r="C57" s="227"/>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28"/>
    </row>
    <row r="58" spans="2:29">
      <c r="B58" s="226"/>
      <c r="C58" s="227"/>
      <c r="D58" s="16" t="s">
        <v>293</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29"/>
    </row>
    <row r="59" spans="2:29">
      <c r="B59" s="226"/>
      <c r="C59" s="227"/>
      <c r="D59" s="16" t="s">
        <v>294</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0"/>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198" t="s">
        <v>296</v>
      </c>
      <c r="C77" s="198"/>
      <c r="D77" s="198"/>
      <c r="E77" s="198"/>
      <c r="F77" s="198"/>
      <c r="G77" s="198"/>
      <c r="H77" s="198"/>
      <c r="I77" s="198"/>
      <c r="J77" s="198"/>
      <c r="K77" s="198"/>
      <c r="L77" s="198"/>
      <c r="M77" s="198"/>
      <c r="N77" s="198"/>
      <c r="O77" s="198"/>
      <c r="P77" s="198"/>
      <c r="Q77" s="198"/>
      <c r="R77" s="198"/>
      <c r="S77" s="198"/>
      <c r="T77" s="198"/>
      <c r="U77" s="198"/>
      <c r="V77" s="198"/>
      <c r="W77" s="198"/>
      <c r="X77" s="198"/>
      <c r="Y77" s="198"/>
      <c r="Z77" s="198"/>
      <c r="AA77" s="198"/>
      <c r="AB77" s="198"/>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4">
        <v>0</v>
      </c>
    </row>
    <row r="80" spans="2:30" ht="15.75" customHeight="1">
      <c r="B80" s="226" t="str">
        <f>$B$77&amp;" - "&amp;C80</f>
        <v>Receptacles - Common Areas</v>
      </c>
      <c r="C80" s="227" t="s">
        <v>503</v>
      </c>
      <c r="D80" s="16" t="s">
        <v>292</v>
      </c>
      <c r="E80" s="101">
        <v>0.3</v>
      </c>
      <c r="F80" s="101">
        <v>0.25</v>
      </c>
      <c r="G80" s="101">
        <v>0.2</v>
      </c>
      <c r="H80" s="101">
        <v>0.2</v>
      </c>
      <c r="I80" s="101">
        <v>0.2</v>
      </c>
      <c r="J80" s="101">
        <v>0.3</v>
      </c>
      <c r="K80" s="101">
        <v>0.5</v>
      </c>
      <c r="L80" s="101">
        <v>0.6</v>
      </c>
      <c r="M80" s="101">
        <v>0.5</v>
      </c>
      <c r="N80" s="101">
        <v>0.5</v>
      </c>
      <c r="O80" s="101">
        <v>0.35</v>
      </c>
      <c r="P80" s="101">
        <v>0.35</v>
      </c>
      <c r="Q80" s="101">
        <v>0.35</v>
      </c>
      <c r="R80" s="101">
        <v>0.35</v>
      </c>
      <c r="S80" s="101">
        <v>0.35</v>
      </c>
      <c r="T80" s="101">
        <v>0.35</v>
      </c>
      <c r="U80" s="101">
        <v>0.35</v>
      </c>
      <c r="V80" s="101">
        <v>0.35</v>
      </c>
      <c r="W80" s="101">
        <v>0.7</v>
      </c>
      <c r="X80" s="101">
        <v>0.9</v>
      </c>
      <c r="Y80" s="101">
        <v>0.95</v>
      </c>
      <c r="Z80" s="101">
        <v>0.9</v>
      </c>
      <c r="AA80" s="101">
        <v>0.7</v>
      </c>
      <c r="AB80" s="101">
        <v>0.4</v>
      </c>
      <c r="AC80" s="228" t="s">
        <v>459</v>
      </c>
    </row>
    <row r="81" spans="2:29">
      <c r="B81" s="226"/>
      <c r="C81" s="227"/>
      <c r="D81" s="16" t="s">
        <v>293</v>
      </c>
      <c r="E81" s="101">
        <v>0.3</v>
      </c>
      <c r="F81" s="101">
        <v>0.3</v>
      </c>
      <c r="G81" s="101">
        <v>0.2</v>
      </c>
      <c r="H81" s="101">
        <v>0.2</v>
      </c>
      <c r="I81" s="101">
        <v>0.2</v>
      </c>
      <c r="J81" s="101">
        <v>0.2</v>
      </c>
      <c r="K81" s="101">
        <v>0.4</v>
      </c>
      <c r="L81" s="101">
        <v>0.4</v>
      </c>
      <c r="M81" s="101">
        <v>0.5</v>
      </c>
      <c r="N81" s="101">
        <v>0.5</v>
      </c>
      <c r="O81" s="101">
        <v>0.4</v>
      </c>
      <c r="P81" s="101">
        <v>0.35</v>
      </c>
      <c r="Q81" s="101">
        <v>0.35</v>
      </c>
      <c r="R81" s="101">
        <v>0.35</v>
      </c>
      <c r="S81" s="101">
        <v>0.35</v>
      </c>
      <c r="T81" s="101">
        <v>0.35</v>
      </c>
      <c r="U81" s="101">
        <v>0.35</v>
      </c>
      <c r="V81" s="101">
        <v>0.35</v>
      </c>
      <c r="W81" s="101">
        <v>0.7</v>
      </c>
      <c r="X81" s="101">
        <v>0.8</v>
      </c>
      <c r="Y81" s="101">
        <v>0.8</v>
      </c>
      <c r="Z81" s="101">
        <v>0.8</v>
      </c>
      <c r="AA81" s="101">
        <v>0.7</v>
      </c>
      <c r="AB81" s="101">
        <v>0.4</v>
      </c>
      <c r="AC81" s="229"/>
    </row>
    <row r="82" spans="2:29">
      <c r="B82" s="226"/>
      <c r="C82" s="227"/>
      <c r="D82" s="16" t="s">
        <v>294</v>
      </c>
      <c r="E82" s="101">
        <v>0.4</v>
      </c>
      <c r="F82" s="101">
        <v>0.4</v>
      </c>
      <c r="G82" s="101">
        <v>0.3</v>
      </c>
      <c r="H82" s="101">
        <v>0.3</v>
      </c>
      <c r="I82" s="101">
        <v>0.3</v>
      </c>
      <c r="J82" s="101">
        <v>0.3</v>
      </c>
      <c r="K82" s="101">
        <v>0.4</v>
      </c>
      <c r="L82" s="101">
        <v>0.5</v>
      </c>
      <c r="M82" s="101">
        <v>0.5</v>
      </c>
      <c r="N82" s="101">
        <v>0.4</v>
      </c>
      <c r="O82" s="101">
        <v>0.4</v>
      </c>
      <c r="P82" s="101">
        <v>0.4</v>
      </c>
      <c r="Q82" s="101">
        <v>0.4</v>
      </c>
      <c r="R82" s="101">
        <v>0.3</v>
      </c>
      <c r="S82" s="101">
        <v>0.3</v>
      </c>
      <c r="T82" s="101">
        <v>0.3</v>
      </c>
      <c r="U82" s="101">
        <v>0.3</v>
      </c>
      <c r="V82" s="101">
        <v>0.3</v>
      </c>
      <c r="W82" s="101">
        <v>0.6</v>
      </c>
      <c r="X82" s="101">
        <v>0.8</v>
      </c>
      <c r="Y82" s="101">
        <v>0.9</v>
      </c>
      <c r="Z82" s="101">
        <v>0.7</v>
      </c>
      <c r="AA82" s="101">
        <v>0.6</v>
      </c>
      <c r="AB82" s="101">
        <v>0.4</v>
      </c>
      <c r="AC82" s="230"/>
    </row>
    <row r="83" spans="2:29">
      <c r="B83" s="226" t="str">
        <f>$B$77&amp;" - "&amp;C83</f>
        <v>Receptacles - Guest Rooms</v>
      </c>
      <c r="C83" s="227" t="s">
        <v>502</v>
      </c>
      <c r="D83" s="16" t="s">
        <v>292</v>
      </c>
      <c r="E83" s="101">
        <v>0.2</v>
      </c>
      <c r="F83" s="101">
        <v>0.2</v>
      </c>
      <c r="G83" s="101">
        <v>0.2</v>
      </c>
      <c r="H83" s="101">
        <v>0.2</v>
      </c>
      <c r="I83" s="101">
        <v>0.2</v>
      </c>
      <c r="J83" s="101">
        <v>0.2</v>
      </c>
      <c r="K83" s="101">
        <v>0.62</v>
      </c>
      <c r="L83" s="101">
        <v>0.9</v>
      </c>
      <c r="M83" s="101">
        <v>0.43</v>
      </c>
      <c r="N83" s="101">
        <v>0.43</v>
      </c>
      <c r="O83" s="101">
        <v>0.26</v>
      </c>
      <c r="P83" s="101">
        <v>0.26</v>
      </c>
      <c r="Q83" s="101">
        <v>0.26</v>
      </c>
      <c r="R83" s="101">
        <v>0.26</v>
      </c>
      <c r="S83" s="101">
        <v>0.26</v>
      </c>
      <c r="T83" s="101">
        <v>0.26</v>
      </c>
      <c r="U83" s="101">
        <v>0.26</v>
      </c>
      <c r="V83" s="101">
        <v>0.51</v>
      </c>
      <c r="W83" s="101">
        <v>0.51</v>
      </c>
      <c r="X83" s="101">
        <v>0.49</v>
      </c>
      <c r="Y83" s="101">
        <v>0.66</v>
      </c>
      <c r="Z83" s="101">
        <v>0.7</v>
      </c>
      <c r="AA83" s="101">
        <v>0.35</v>
      </c>
      <c r="AB83" s="101">
        <v>0.2</v>
      </c>
      <c r="AC83" s="228" t="s">
        <v>459</v>
      </c>
    </row>
    <row r="84" spans="2:29">
      <c r="B84" s="226"/>
      <c r="C84" s="227"/>
      <c r="D84" s="16" t="s">
        <v>293</v>
      </c>
      <c r="E84" s="101">
        <v>0.2</v>
      </c>
      <c r="F84" s="101">
        <v>0.2</v>
      </c>
      <c r="G84" s="101">
        <v>0.2</v>
      </c>
      <c r="H84" s="101">
        <v>0.2</v>
      </c>
      <c r="I84" s="101">
        <v>0.2</v>
      </c>
      <c r="J84" s="101">
        <v>0.2</v>
      </c>
      <c r="K84" s="101">
        <v>0.3</v>
      </c>
      <c r="L84" s="101">
        <v>0.62</v>
      </c>
      <c r="M84" s="101">
        <v>0.9</v>
      </c>
      <c r="N84" s="101">
        <v>0.62</v>
      </c>
      <c r="O84" s="101">
        <v>0.28999999999999998</v>
      </c>
      <c r="P84" s="101">
        <v>0.28999999999999998</v>
      </c>
      <c r="Q84" s="101">
        <v>0.28999999999999998</v>
      </c>
      <c r="R84" s="101">
        <v>0.28999999999999998</v>
      </c>
      <c r="S84" s="101">
        <v>0.28999999999999998</v>
      </c>
      <c r="T84" s="101">
        <v>0.28999999999999998</v>
      </c>
      <c r="U84" s="101">
        <v>0.28999999999999998</v>
      </c>
      <c r="V84" s="101">
        <v>0.43</v>
      </c>
      <c r="W84" s="101">
        <v>0.51</v>
      </c>
      <c r="X84" s="101">
        <v>0.49</v>
      </c>
      <c r="Y84" s="101">
        <v>0.66</v>
      </c>
      <c r="Z84" s="101">
        <v>0.7</v>
      </c>
      <c r="AA84" s="101">
        <v>0.35</v>
      </c>
      <c r="AB84" s="101">
        <v>0.2</v>
      </c>
      <c r="AC84" s="229"/>
    </row>
    <row r="85" spans="2:29">
      <c r="B85" s="226"/>
      <c r="C85" s="227"/>
      <c r="D85" s="16" t="s">
        <v>294</v>
      </c>
      <c r="E85" s="101">
        <v>0.2</v>
      </c>
      <c r="F85" s="101">
        <v>0.2</v>
      </c>
      <c r="G85" s="101">
        <v>0.2</v>
      </c>
      <c r="H85" s="101">
        <v>0.2</v>
      </c>
      <c r="I85" s="101">
        <v>0.2</v>
      </c>
      <c r="J85" s="101">
        <v>0.2</v>
      </c>
      <c r="K85" s="101">
        <v>0.3</v>
      </c>
      <c r="L85" s="101">
        <v>0.62</v>
      </c>
      <c r="M85" s="101">
        <v>0.9</v>
      </c>
      <c r="N85" s="101">
        <v>0.62</v>
      </c>
      <c r="O85" s="101">
        <v>0.28999999999999998</v>
      </c>
      <c r="P85" s="101">
        <v>0.28999999999999998</v>
      </c>
      <c r="Q85" s="101">
        <v>0.28999999999999998</v>
      </c>
      <c r="R85" s="101">
        <v>0.28999999999999998</v>
      </c>
      <c r="S85" s="101">
        <v>0.28999999999999998</v>
      </c>
      <c r="T85" s="101">
        <v>0.28999999999999998</v>
      </c>
      <c r="U85" s="101">
        <v>0.28999999999999998</v>
      </c>
      <c r="V85" s="101">
        <v>0.43</v>
      </c>
      <c r="W85" s="101">
        <v>0.51</v>
      </c>
      <c r="X85" s="101">
        <v>0.49</v>
      </c>
      <c r="Y85" s="101">
        <v>0.66</v>
      </c>
      <c r="Z85" s="101">
        <v>0.7</v>
      </c>
      <c r="AA85" s="101">
        <v>0.35</v>
      </c>
      <c r="AB85" s="101">
        <v>0.2</v>
      </c>
      <c r="AC85" s="230"/>
    </row>
    <row r="86" spans="2:29">
      <c r="B86" s="226" t="str">
        <f>$B$77&amp;" - "&amp;C86</f>
        <v>Receptacles - Ktichen Electric Equipment</v>
      </c>
      <c r="C86" s="227" t="s">
        <v>513</v>
      </c>
      <c r="D86" s="16" t="s">
        <v>292</v>
      </c>
      <c r="E86" s="101">
        <v>0.1</v>
      </c>
      <c r="F86" s="101">
        <v>0.1</v>
      </c>
      <c r="G86" s="101">
        <v>0.1</v>
      </c>
      <c r="H86" s="101">
        <v>0.1</v>
      </c>
      <c r="I86" s="101">
        <v>0.1</v>
      </c>
      <c r="J86" s="101">
        <v>0.1</v>
      </c>
      <c r="K86" s="101">
        <v>0.25</v>
      </c>
      <c r="L86" s="101">
        <v>0.35</v>
      </c>
      <c r="M86" s="101">
        <v>0.35</v>
      </c>
      <c r="N86" s="101">
        <v>0.25</v>
      </c>
      <c r="O86" s="101">
        <v>0.35</v>
      </c>
      <c r="P86" s="101">
        <v>0.35</v>
      </c>
      <c r="Q86" s="101">
        <v>0.35</v>
      </c>
      <c r="R86" s="101">
        <v>0.25</v>
      </c>
      <c r="S86" s="101">
        <v>0.25</v>
      </c>
      <c r="T86" s="101">
        <v>0.25</v>
      </c>
      <c r="U86" s="101">
        <v>0.35</v>
      </c>
      <c r="V86" s="101">
        <v>0.35</v>
      </c>
      <c r="W86" s="101">
        <v>0.35</v>
      </c>
      <c r="X86" s="101">
        <v>0.25</v>
      </c>
      <c r="Y86" s="101">
        <v>0.25</v>
      </c>
      <c r="Z86" s="101">
        <v>0.25</v>
      </c>
      <c r="AA86" s="101">
        <v>0.25</v>
      </c>
      <c r="AB86" s="101">
        <v>0.25</v>
      </c>
      <c r="AC86" s="228" t="s">
        <v>459</v>
      </c>
    </row>
    <row r="87" spans="2:29">
      <c r="B87" s="226"/>
      <c r="C87" s="227"/>
      <c r="D87" s="16" t="s">
        <v>293</v>
      </c>
      <c r="E87" s="101">
        <v>0.1</v>
      </c>
      <c r="F87" s="101">
        <v>0.1</v>
      </c>
      <c r="G87" s="101">
        <v>0.1</v>
      </c>
      <c r="H87" s="101">
        <v>0.1</v>
      </c>
      <c r="I87" s="101">
        <v>0.1</v>
      </c>
      <c r="J87" s="101">
        <v>0.1</v>
      </c>
      <c r="K87" s="101">
        <v>0.25</v>
      </c>
      <c r="L87" s="101">
        <v>0.35</v>
      </c>
      <c r="M87" s="101">
        <v>0.35</v>
      </c>
      <c r="N87" s="101">
        <v>0.25</v>
      </c>
      <c r="O87" s="101">
        <v>0.35</v>
      </c>
      <c r="P87" s="101">
        <v>0.35</v>
      </c>
      <c r="Q87" s="101">
        <v>0.35</v>
      </c>
      <c r="R87" s="101">
        <v>0.25</v>
      </c>
      <c r="S87" s="101">
        <v>0.25</v>
      </c>
      <c r="T87" s="101">
        <v>0.25</v>
      </c>
      <c r="U87" s="101">
        <v>0.35</v>
      </c>
      <c r="V87" s="101">
        <v>0.35</v>
      </c>
      <c r="W87" s="101">
        <v>0.35</v>
      </c>
      <c r="X87" s="101">
        <v>0.25</v>
      </c>
      <c r="Y87" s="101">
        <v>0.25</v>
      </c>
      <c r="Z87" s="101">
        <v>0.25</v>
      </c>
      <c r="AA87" s="101">
        <v>0.25</v>
      </c>
      <c r="AB87" s="101">
        <v>0.25</v>
      </c>
      <c r="AC87" s="229"/>
    </row>
    <row r="88" spans="2:29">
      <c r="B88" s="226"/>
      <c r="C88" s="227"/>
      <c r="D88" s="16" t="s">
        <v>294</v>
      </c>
      <c r="E88" s="101">
        <v>0.1</v>
      </c>
      <c r="F88" s="101">
        <v>0.1</v>
      </c>
      <c r="G88" s="101">
        <v>0.1</v>
      </c>
      <c r="H88" s="101">
        <v>0.1</v>
      </c>
      <c r="I88" s="101">
        <v>0.1</v>
      </c>
      <c r="J88" s="101">
        <v>0.1</v>
      </c>
      <c r="K88" s="101">
        <v>0.25</v>
      </c>
      <c r="L88" s="101">
        <v>0.35</v>
      </c>
      <c r="M88" s="101">
        <v>0.35</v>
      </c>
      <c r="N88" s="101">
        <v>0.25</v>
      </c>
      <c r="O88" s="101">
        <v>0.35</v>
      </c>
      <c r="P88" s="101">
        <v>0.35</v>
      </c>
      <c r="Q88" s="101">
        <v>0.35</v>
      </c>
      <c r="R88" s="101">
        <v>0.25</v>
      </c>
      <c r="S88" s="101">
        <v>0.25</v>
      </c>
      <c r="T88" s="101">
        <v>0.25</v>
      </c>
      <c r="U88" s="101">
        <v>0.35</v>
      </c>
      <c r="V88" s="101">
        <v>0.35</v>
      </c>
      <c r="W88" s="101">
        <v>0.35</v>
      </c>
      <c r="X88" s="101">
        <v>0.25</v>
      </c>
      <c r="Y88" s="101">
        <v>0.25</v>
      </c>
      <c r="Z88" s="101">
        <v>0.25</v>
      </c>
      <c r="AA88" s="101">
        <v>0.25</v>
      </c>
      <c r="AB88" s="101">
        <v>0.25</v>
      </c>
      <c r="AC88" s="230"/>
    </row>
    <row r="89" spans="2:29">
      <c r="B89" s="226" t="str">
        <f>$B$77&amp;" - "&amp;C89</f>
        <v>Receptacles - Kitchen Gas Equipment</v>
      </c>
      <c r="C89" s="227" t="s">
        <v>505</v>
      </c>
      <c r="D89" s="16" t="s">
        <v>292</v>
      </c>
      <c r="E89" s="101">
        <v>0.02</v>
      </c>
      <c r="F89" s="101">
        <v>0.02</v>
      </c>
      <c r="G89" s="101">
        <v>0.02</v>
      </c>
      <c r="H89" s="101">
        <v>0.02</v>
      </c>
      <c r="I89" s="101">
        <v>0.02</v>
      </c>
      <c r="J89" s="101">
        <v>0.05</v>
      </c>
      <c r="K89" s="101">
        <v>0.1</v>
      </c>
      <c r="L89" s="101">
        <v>0.15</v>
      </c>
      <c r="M89" s="101">
        <v>0.2</v>
      </c>
      <c r="N89" s="101">
        <v>0.15</v>
      </c>
      <c r="O89" s="101">
        <v>0.25</v>
      </c>
      <c r="P89" s="101">
        <v>0.25</v>
      </c>
      <c r="Q89" s="101">
        <v>0.25</v>
      </c>
      <c r="R89" s="101">
        <v>0.2</v>
      </c>
      <c r="S89" s="101">
        <v>0.15</v>
      </c>
      <c r="T89" s="101">
        <v>0.2</v>
      </c>
      <c r="U89" s="101">
        <v>0.3</v>
      </c>
      <c r="V89" s="101">
        <v>0.3</v>
      </c>
      <c r="W89" s="101">
        <v>0.3</v>
      </c>
      <c r="X89" s="101">
        <v>0.2</v>
      </c>
      <c r="Y89" s="101">
        <v>0.2</v>
      </c>
      <c r="Z89" s="101">
        <v>0.15</v>
      </c>
      <c r="AA89" s="101">
        <v>0.1</v>
      </c>
      <c r="AB89" s="101">
        <v>0.05</v>
      </c>
      <c r="AC89" s="228" t="s">
        <v>459</v>
      </c>
    </row>
    <row r="90" spans="2:29">
      <c r="B90" s="226"/>
      <c r="C90" s="227"/>
      <c r="D90" s="16" t="s">
        <v>293</v>
      </c>
      <c r="E90" s="101">
        <v>0.02</v>
      </c>
      <c r="F90" s="101">
        <v>0.02</v>
      </c>
      <c r="G90" s="101">
        <v>0.02</v>
      </c>
      <c r="H90" s="101">
        <v>0.02</v>
      </c>
      <c r="I90" s="101">
        <v>0.02</v>
      </c>
      <c r="J90" s="101">
        <v>0.05</v>
      </c>
      <c r="K90" s="101">
        <v>0.1</v>
      </c>
      <c r="L90" s="101">
        <v>0.15</v>
      </c>
      <c r="M90" s="101">
        <v>0.2</v>
      </c>
      <c r="N90" s="101">
        <v>0.15</v>
      </c>
      <c r="O90" s="101">
        <v>0.25</v>
      </c>
      <c r="P90" s="101">
        <v>0.25</v>
      </c>
      <c r="Q90" s="101">
        <v>0.25</v>
      </c>
      <c r="R90" s="101">
        <v>0.2</v>
      </c>
      <c r="S90" s="101">
        <v>0.15</v>
      </c>
      <c r="T90" s="101">
        <v>0.2</v>
      </c>
      <c r="U90" s="101">
        <v>0.3</v>
      </c>
      <c r="V90" s="101">
        <v>0.3</v>
      </c>
      <c r="W90" s="101">
        <v>0.3</v>
      </c>
      <c r="X90" s="101">
        <v>0.2</v>
      </c>
      <c r="Y90" s="101">
        <v>0.2</v>
      </c>
      <c r="Z90" s="101">
        <v>0.15</v>
      </c>
      <c r="AA90" s="101">
        <v>0.1</v>
      </c>
      <c r="AB90" s="101">
        <v>0.05</v>
      </c>
      <c r="AC90" s="229"/>
    </row>
    <row r="91" spans="2:29">
      <c r="B91" s="226"/>
      <c r="C91" s="227"/>
      <c r="D91" s="16" t="s">
        <v>294</v>
      </c>
      <c r="E91" s="101">
        <v>0.02</v>
      </c>
      <c r="F91" s="101">
        <v>0.02</v>
      </c>
      <c r="G91" s="101">
        <v>0.02</v>
      </c>
      <c r="H91" s="101">
        <v>0.02</v>
      </c>
      <c r="I91" s="101">
        <v>0.02</v>
      </c>
      <c r="J91" s="101">
        <v>0.05</v>
      </c>
      <c r="K91" s="101">
        <v>0.1</v>
      </c>
      <c r="L91" s="101">
        <v>0.15</v>
      </c>
      <c r="M91" s="101">
        <v>0.2</v>
      </c>
      <c r="N91" s="101">
        <v>0.15</v>
      </c>
      <c r="O91" s="101">
        <v>0.25</v>
      </c>
      <c r="P91" s="101">
        <v>0.25</v>
      </c>
      <c r="Q91" s="101">
        <v>0.25</v>
      </c>
      <c r="R91" s="101">
        <v>0.2</v>
      </c>
      <c r="S91" s="101">
        <v>0.15</v>
      </c>
      <c r="T91" s="101">
        <v>0.2</v>
      </c>
      <c r="U91" s="101">
        <v>0.3</v>
      </c>
      <c r="V91" s="101">
        <v>0.3</v>
      </c>
      <c r="W91" s="101">
        <v>0.3</v>
      </c>
      <c r="X91" s="101">
        <v>0.2</v>
      </c>
      <c r="Y91" s="101">
        <v>0.2</v>
      </c>
      <c r="Z91" s="101">
        <v>0.15</v>
      </c>
      <c r="AA91" s="101">
        <v>0.1</v>
      </c>
      <c r="AB91" s="101">
        <v>0.05</v>
      </c>
      <c r="AC91" s="230"/>
    </row>
    <row r="92" spans="2:29">
      <c r="B92" s="226" t="str">
        <f>$B$77&amp;" - "&amp;C92</f>
        <v>Receptacles - Laundry Electric Equipment</v>
      </c>
      <c r="C92" s="227" t="s">
        <v>506</v>
      </c>
      <c r="D92" s="16" t="s">
        <v>292</v>
      </c>
      <c r="E92" s="101">
        <v>0</v>
      </c>
      <c r="F92" s="101">
        <v>0</v>
      </c>
      <c r="G92" s="101">
        <v>0</v>
      </c>
      <c r="H92" s="101">
        <v>0</v>
      </c>
      <c r="I92" s="101">
        <v>0</v>
      </c>
      <c r="J92" s="101">
        <v>0</v>
      </c>
      <c r="K92" s="101">
        <v>0</v>
      </c>
      <c r="L92" s="101">
        <v>0</v>
      </c>
      <c r="M92" s="101">
        <v>1</v>
      </c>
      <c r="N92" s="101">
        <v>1</v>
      </c>
      <c r="O92" s="101">
        <v>1</v>
      </c>
      <c r="P92" s="101">
        <v>1</v>
      </c>
      <c r="Q92" s="101">
        <v>1</v>
      </c>
      <c r="R92" s="101">
        <v>1</v>
      </c>
      <c r="S92" s="101">
        <v>1</v>
      </c>
      <c r="T92" s="101">
        <v>1</v>
      </c>
      <c r="U92" s="101">
        <v>0</v>
      </c>
      <c r="V92" s="101">
        <v>0</v>
      </c>
      <c r="W92" s="101">
        <v>0</v>
      </c>
      <c r="X92" s="101">
        <v>0</v>
      </c>
      <c r="Y92" s="101">
        <v>0</v>
      </c>
      <c r="Z92" s="101">
        <v>0</v>
      </c>
      <c r="AA92" s="101">
        <v>0</v>
      </c>
      <c r="AB92" s="101">
        <v>0</v>
      </c>
      <c r="AC92" s="228" t="s">
        <v>459</v>
      </c>
    </row>
    <row r="93" spans="2:29">
      <c r="B93" s="226"/>
      <c r="C93" s="227"/>
      <c r="D93" s="16" t="s">
        <v>293</v>
      </c>
      <c r="E93" s="101">
        <v>0</v>
      </c>
      <c r="F93" s="101">
        <v>0</v>
      </c>
      <c r="G93" s="101">
        <v>0</v>
      </c>
      <c r="H93" s="101">
        <v>0</v>
      </c>
      <c r="I93" s="101">
        <v>0</v>
      </c>
      <c r="J93" s="101">
        <v>0</v>
      </c>
      <c r="K93" s="101">
        <v>0</v>
      </c>
      <c r="L93" s="101">
        <v>0</v>
      </c>
      <c r="M93" s="101">
        <v>1</v>
      </c>
      <c r="N93" s="101">
        <v>1</v>
      </c>
      <c r="O93" s="101">
        <v>1</v>
      </c>
      <c r="P93" s="101">
        <v>1</v>
      </c>
      <c r="Q93" s="101">
        <v>1</v>
      </c>
      <c r="R93" s="101">
        <v>1</v>
      </c>
      <c r="S93" s="101">
        <v>1</v>
      </c>
      <c r="T93" s="101">
        <v>1</v>
      </c>
      <c r="U93" s="101">
        <v>0</v>
      </c>
      <c r="V93" s="101">
        <v>0</v>
      </c>
      <c r="W93" s="101">
        <v>0</v>
      </c>
      <c r="X93" s="101">
        <v>0</v>
      </c>
      <c r="Y93" s="101">
        <v>0</v>
      </c>
      <c r="Z93" s="101">
        <v>0</v>
      </c>
      <c r="AA93" s="101">
        <v>0</v>
      </c>
      <c r="AB93" s="101">
        <v>0</v>
      </c>
      <c r="AC93" s="229"/>
    </row>
    <row r="94" spans="2:29">
      <c r="B94" s="226"/>
      <c r="C94" s="227"/>
      <c r="D94" s="16" t="s">
        <v>294</v>
      </c>
      <c r="E94" s="101">
        <v>0</v>
      </c>
      <c r="F94" s="101">
        <v>0</v>
      </c>
      <c r="G94" s="101">
        <v>0</v>
      </c>
      <c r="H94" s="101">
        <v>0</v>
      </c>
      <c r="I94" s="101">
        <v>0</v>
      </c>
      <c r="J94" s="101">
        <v>0</v>
      </c>
      <c r="K94" s="101">
        <v>0</v>
      </c>
      <c r="L94" s="101">
        <v>0</v>
      </c>
      <c r="M94" s="101">
        <v>1</v>
      </c>
      <c r="N94" s="101">
        <v>1</v>
      </c>
      <c r="O94" s="101">
        <v>1</v>
      </c>
      <c r="P94" s="101">
        <v>1</v>
      </c>
      <c r="Q94" s="101">
        <v>1</v>
      </c>
      <c r="R94" s="101">
        <v>1</v>
      </c>
      <c r="S94" s="101">
        <v>1</v>
      </c>
      <c r="T94" s="101">
        <v>1</v>
      </c>
      <c r="U94" s="101">
        <v>0</v>
      </c>
      <c r="V94" s="101">
        <v>0</v>
      </c>
      <c r="W94" s="101">
        <v>0</v>
      </c>
      <c r="X94" s="101">
        <v>0</v>
      </c>
      <c r="Y94" s="101">
        <v>0</v>
      </c>
      <c r="Z94" s="101">
        <v>0</v>
      </c>
      <c r="AA94" s="101">
        <v>0</v>
      </c>
      <c r="AB94" s="101">
        <v>0</v>
      </c>
      <c r="AC94" s="230"/>
    </row>
    <row r="95" spans="2:29" ht="15.75" customHeight="1">
      <c r="B95" s="226" t="str">
        <f>$B$77&amp;" - "&amp;C95</f>
        <v>Receptacles - Laundry Gas Equipment</v>
      </c>
      <c r="C95" s="227" t="s">
        <v>507</v>
      </c>
      <c r="D95" s="16" t="s">
        <v>292</v>
      </c>
      <c r="E95" s="101">
        <v>0</v>
      </c>
      <c r="F95" s="101">
        <v>0</v>
      </c>
      <c r="G95" s="101">
        <v>0</v>
      </c>
      <c r="H95" s="101">
        <v>0</v>
      </c>
      <c r="I95" s="101">
        <v>0</v>
      </c>
      <c r="J95" s="101">
        <v>0</v>
      </c>
      <c r="K95" s="101">
        <v>0</v>
      </c>
      <c r="L95" s="101">
        <v>0</v>
      </c>
      <c r="M95" s="101">
        <v>0</v>
      </c>
      <c r="N95" s="101">
        <v>1</v>
      </c>
      <c r="O95" s="101">
        <v>1</v>
      </c>
      <c r="P95" s="101">
        <v>1</v>
      </c>
      <c r="Q95" s="101">
        <v>1</v>
      </c>
      <c r="R95" s="101">
        <v>1</v>
      </c>
      <c r="S95" s="101">
        <v>1</v>
      </c>
      <c r="T95" s="101">
        <v>1</v>
      </c>
      <c r="U95" s="101">
        <v>1</v>
      </c>
      <c r="V95" s="101">
        <v>0</v>
      </c>
      <c r="W95" s="101">
        <v>0</v>
      </c>
      <c r="X95" s="101">
        <v>0</v>
      </c>
      <c r="Y95" s="101">
        <v>0</v>
      </c>
      <c r="Z95" s="101">
        <v>0</v>
      </c>
      <c r="AA95" s="101">
        <v>0</v>
      </c>
      <c r="AB95" s="101">
        <v>0</v>
      </c>
      <c r="AC95" s="228" t="s">
        <v>459</v>
      </c>
    </row>
    <row r="96" spans="2:29">
      <c r="B96" s="226"/>
      <c r="C96" s="227"/>
      <c r="D96" s="16" t="s">
        <v>293</v>
      </c>
      <c r="E96" s="101">
        <v>0</v>
      </c>
      <c r="F96" s="101">
        <v>0</v>
      </c>
      <c r="G96" s="101">
        <v>0</v>
      </c>
      <c r="H96" s="101">
        <v>0</v>
      </c>
      <c r="I96" s="101">
        <v>0</v>
      </c>
      <c r="J96" s="101">
        <v>0</v>
      </c>
      <c r="K96" s="101">
        <v>0</v>
      </c>
      <c r="L96" s="101">
        <v>0</v>
      </c>
      <c r="M96" s="101">
        <v>0</v>
      </c>
      <c r="N96" s="101">
        <v>1</v>
      </c>
      <c r="O96" s="101">
        <v>1</v>
      </c>
      <c r="P96" s="101">
        <v>1</v>
      </c>
      <c r="Q96" s="101">
        <v>1</v>
      </c>
      <c r="R96" s="101">
        <v>1</v>
      </c>
      <c r="S96" s="101">
        <v>1</v>
      </c>
      <c r="T96" s="101">
        <v>1</v>
      </c>
      <c r="U96" s="101">
        <v>1</v>
      </c>
      <c r="V96" s="101">
        <v>0</v>
      </c>
      <c r="W96" s="101">
        <v>0</v>
      </c>
      <c r="X96" s="101">
        <v>0</v>
      </c>
      <c r="Y96" s="101">
        <v>0</v>
      </c>
      <c r="Z96" s="101">
        <v>0</v>
      </c>
      <c r="AA96" s="101">
        <v>0</v>
      </c>
      <c r="AB96" s="101">
        <v>0</v>
      </c>
      <c r="AC96" s="229"/>
    </row>
    <row r="97" spans="2:29">
      <c r="B97" s="226"/>
      <c r="C97" s="227"/>
      <c r="D97" s="16" t="s">
        <v>294</v>
      </c>
      <c r="E97" s="101">
        <v>0</v>
      </c>
      <c r="F97" s="101">
        <v>0</v>
      </c>
      <c r="G97" s="101">
        <v>0</v>
      </c>
      <c r="H97" s="101">
        <v>0</v>
      </c>
      <c r="I97" s="101">
        <v>0</v>
      </c>
      <c r="J97" s="101">
        <v>0</v>
      </c>
      <c r="K97" s="101">
        <v>0</v>
      </c>
      <c r="L97" s="101">
        <v>0</v>
      </c>
      <c r="M97" s="101">
        <v>0</v>
      </c>
      <c r="N97" s="101">
        <v>1</v>
      </c>
      <c r="O97" s="101">
        <v>1</v>
      </c>
      <c r="P97" s="101">
        <v>1</v>
      </c>
      <c r="Q97" s="101">
        <v>1</v>
      </c>
      <c r="R97" s="101">
        <v>1</v>
      </c>
      <c r="S97" s="101">
        <v>1</v>
      </c>
      <c r="T97" s="101">
        <v>1</v>
      </c>
      <c r="U97" s="101">
        <v>1</v>
      </c>
      <c r="V97" s="101">
        <v>0</v>
      </c>
      <c r="W97" s="101">
        <v>0</v>
      </c>
      <c r="X97" s="101">
        <v>0</v>
      </c>
      <c r="Y97" s="101">
        <v>0</v>
      </c>
      <c r="Z97" s="101">
        <v>0</v>
      </c>
      <c r="AA97" s="101">
        <v>0</v>
      </c>
      <c r="AB97" s="101">
        <v>0</v>
      </c>
      <c r="AC97" s="230"/>
    </row>
    <row r="115" spans="2:30" ht="18.75">
      <c r="B115" s="198" t="s">
        <v>297</v>
      </c>
      <c r="C115" s="198"/>
      <c r="D115" s="198"/>
      <c r="E115" s="198"/>
      <c r="F115" s="198"/>
      <c r="G115" s="198"/>
      <c r="H115" s="198"/>
      <c r="I115" s="198"/>
      <c r="J115" s="198"/>
      <c r="K115" s="198"/>
      <c r="L115" s="198"/>
      <c r="M115" s="198"/>
      <c r="N115" s="198"/>
      <c r="O115" s="198"/>
      <c r="P115" s="198"/>
      <c r="Q115" s="198"/>
      <c r="R115" s="198"/>
      <c r="S115" s="198"/>
      <c r="T115" s="198"/>
      <c r="U115" s="198"/>
      <c r="V115" s="198"/>
      <c r="W115" s="198"/>
      <c r="X115" s="198"/>
      <c r="Y115" s="198"/>
      <c r="Z115" s="198"/>
      <c r="AA115" s="198"/>
      <c r="AB115" s="198"/>
      <c r="AC115" s="127" t="s">
        <v>8</v>
      </c>
      <c r="AD115" s="127"/>
    </row>
    <row r="116" spans="2:30" s="10" customFormat="1" ht="5.0999999999999996" customHeight="1">
      <c r="B116" s="11"/>
      <c r="C116" s="11"/>
      <c r="D116" s="11"/>
      <c r="E116" s="11"/>
      <c r="F116" s="11"/>
      <c r="G116" s="12"/>
    </row>
    <row r="117" spans="2:30">
      <c r="B117" s="132"/>
      <c r="C117" s="17" t="s">
        <v>227</v>
      </c>
      <c r="D117" s="17" t="s">
        <v>268</v>
      </c>
      <c r="E117" s="17" t="s">
        <v>269</v>
      </c>
      <c r="F117" s="17" t="s">
        <v>270</v>
      </c>
      <c r="G117" s="17" t="s">
        <v>271</v>
      </c>
      <c r="H117" s="17" t="s">
        <v>272</v>
      </c>
      <c r="I117" s="17" t="s">
        <v>273</v>
      </c>
      <c r="J117" s="17" t="s">
        <v>274</v>
      </c>
      <c r="K117" s="17" t="s">
        <v>275</v>
      </c>
      <c r="L117" s="17" t="s">
        <v>276</v>
      </c>
      <c r="M117" s="17" t="s">
        <v>277</v>
      </c>
      <c r="N117" s="17" t="s">
        <v>278</v>
      </c>
      <c r="O117" s="17" t="s">
        <v>279</v>
      </c>
      <c r="P117" s="17" t="s">
        <v>280</v>
      </c>
      <c r="Q117" s="17" t="s">
        <v>281</v>
      </c>
      <c r="R117" s="17" t="s">
        <v>282</v>
      </c>
      <c r="S117" s="17" t="s">
        <v>283</v>
      </c>
      <c r="T117" s="17" t="s">
        <v>284</v>
      </c>
      <c r="U117" s="17" t="s">
        <v>285</v>
      </c>
      <c r="V117" s="17" t="s">
        <v>286</v>
      </c>
      <c r="W117" s="17" t="s">
        <v>287</v>
      </c>
      <c r="X117" s="17" t="s">
        <v>288</v>
      </c>
      <c r="Y117" s="17" t="s">
        <v>289</v>
      </c>
      <c r="Z117" s="17" t="s">
        <v>290</v>
      </c>
      <c r="AA117" s="17" t="s">
        <v>291</v>
      </c>
      <c r="AB117" s="154">
        <v>0</v>
      </c>
    </row>
    <row r="118" spans="2:30" ht="15.75" customHeight="1">
      <c r="B118" s="226" t="str">
        <f>$B$115&amp;" - "&amp;C118</f>
        <v>Domestic Hot Water - Kitchen</v>
      </c>
      <c r="C118" s="227" t="s">
        <v>478</v>
      </c>
      <c r="D118" s="16" t="s">
        <v>292</v>
      </c>
      <c r="E118" s="101">
        <v>0.2</v>
      </c>
      <c r="F118" s="101">
        <v>0.15</v>
      </c>
      <c r="G118" s="101">
        <v>0.15</v>
      </c>
      <c r="H118" s="101">
        <v>0.15</v>
      </c>
      <c r="I118" s="101">
        <v>0.2</v>
      </c>
      <c r="J118" s="101">
        <v>0.25</v>
      </c>
      <c r="K118" s="101">
        <v>0.5</v>
      </c>
      <c r="L118" s="101">
        <v>0.6</v>
      </c>
      <c r="M118" s="101">
        <v>0.55000000000000004</v>
      </c>
      <c r="N118" s="101">
        <v>0.45</v>
      </c>
      <c r="O118" s="101">
        <v>0.4</v>
      </c>
      <c r="P118" s="101">
        <v>0.45</v>
      </c>
      <c r="Q118" s="101">
        <v>0.4</v>
      </c>
      <c r="R118" s="101">
        <v>0.35</v>
      </c>
      <c r="S118" s="101">
        <v>0.3</v>
      </c>
      <c r="T118" s="101">
        <v>0.3</v>
      </c>
      <c r="U118" s="101">
        <v>0.3</v>
      </c>
      <c r="V118" s="101">
        <v>0.4</v>
      </c>
      <c r="W118" s="101">
        <v>0.55000000000000004</v>
      </c>
      <c r="X118" s="101">
        <v>0.6</v>
      </c>
      <c r="Y118" s="101">
        <v>0.5</v>
      </c>
      <c r="Z118" s="101">
        <v>0.55000000000000004</v>
      </c>
      <c r="AA118" s="101">
        <v>0.45</v>
      </c>
      <c r="AB118" s="101">
        <v>0.25</v>
      </c>
      <c r="AC118" s="228" t="s">
        <v>459</v>
      </c>
    </row>
    <row r="119" spans="2:30">
      <c r="B119" s="226"/>
      <c r="C119" s="227"/>
      <c r="D119" s="16" t="s">
        <v>293</v>
      </c>
      <c r="E119" s="101">
        <v>0.2</v>
      </c>
      <c r="F119" s="101">
        <v>0.15</v>
      </c>
      <c r="G119" s="101">
        <v>0.15</v>
      </c>
      <c r="H119" s="101">
        <v>0.15</v>
      </c>
      <c r="I119" s="101">
        <v>0.2</v>
      </c>
      <c r="J119" s="101">
        <v>0.25</v>
      </c>
      <c r="K119" s="101">
        <v>0.4</v>
      </c>
      <c r="L119" s="101">
        <v>0.5</v>
      </c>
      <c r="M119" s="101">
        <v>0.5</v>
      </c>
      <c r="N119" s="101">
        <v>0.5</v>
      </c>
      <c r="O119" s="101">
        <v>0.45</v>
      </c>
      <c r="P119" s="101">
        <v>0.5</v>
      </c>
      <c r="Q119" s="101">
        <v>0.5</v>
      </c>
      <c r="R119" s="101">
        <v>0.45</v>
      </c>
      <c r="S119" s="101">
        <v>0.4</v>
      </c>
      <c r="T119" s="101">
        <v>0.4</v>
      </c>
      <c r="U119" s="101">
        <v>0.35</v>
      </c>
      <c r="V119" s="101">
        <v>0.4</v>
      </c>
      <c r="W119" s="101">
        <v>0.55000000000000004</v>
      </c>
      <c r="X119" s="101">
        <v>0.55000000000000004</v>
      </c>
      <c r="Y119" s="101">
        <v>0.5</v>
      </c>
      <c r="Z119" s="101">
        <v>0.55000000000000004</v>
      </c>
      <c r="AA119" s="101">
        <v>0.4</v>
      </c>
      <c r="AB119" s="101">
        <v>0.3</v>
      </c>
      <c r="AC119" s="229"/>
    </row>
    <row r="120" spans="2:30">
      <c r="B120" s="226"/>
      <c r="C120" s="227"/>
      <c r="D120" s="16" t="s">
        <v>294</v>
      </c>
      <c r="E120" s="101">
        <v>0.25</v>
      </c>
      <c r="F120" s="101">
        <v>0.2</v>
      </c>
      <c r="G120" s="101">
        <v>0.2</v>
      </c>
      <c r="H120" s="101">
        <v>0.2</v>
      </c>
      <c r="I120" s="101">
        <v>0.2</v>
      </c>
      <c r="J120" s="101">
        <v>0.3</v>
      </c>
      <c r="K120" s="101">
        <v>0.5</v>
      </c>
      <c r="L120" s="101">
        <v>0.5</v>
      </c>
      <c r="M120" s="101">
        <v>0.5</v>
      </c>
      <c r="N120" s="101">
        <v>0.55000000000000004</v>
      </c>
      <c r="O120" s="101">
        <v>0.5</v>
      </c>
      <c r="P120" s="101">
        <v>0.5</v>
      </c>
      <c r="Q120" s="101">
        <v>0.4</v>
      </c>
      <c r="R120" s="101">
        <v>0.4</v>
      </c>
      <c r="S120" s="101">
        <v>0.3</v>
      </c>
      <c r="T120" s="101">
        <v>0.3</v>
      </c>
      <c r="U120" s="101">
        <v>0.3</v>
      </c>
      <c r="V120" s="101">
        <v>0.4</v>
      </c>
      <c r="W120" s="101">
        <v>0.5</v>
      </c>
      <c r="X120" s="101">
        <v>0.5</v>
      </c>
      <c r="Y120" s="101">
        <v>0.4</v>
      </c>
      <c r="Z120" s="101">
        <v>0.5</v>
      </c>
      <c r="AA120" s="101">
        <v>0.4</v>
      </c>
      <c r="AB120" s="101">
        <v>0.2</v>
      </c>
      <c r="AC120" s="230"/>
    </row>
    <row r="121" spans="2:30">
      <c r="B121" s="226" t="str">
        <f>$B$115&amp;" - "&amp;C121</f>
        <v>Domestic Hot Water - Guest Room</v>
      </c>
      <c r="C121" s="227" t="s">
        <v>474</v>
      </c>
      <c r="D121" s="16" t="s">
        <v>292</v>
      </c>
      <c r="E121" s="101">
        <v>0.2</v>
      </c>
      <c r="F121" s="101">
        <v>0.15</v>
      </c>
      <c r="G121" s="101">
        <v>0.15</v>
      </c>
      <c r="H121" s="101">
        <v>0.15</v>
      </c>
      <c r="I121" s="101">
        <v>0.2</v>
      </c>
      <c r="J121" s="101">
        <v>0.35</v>
      </c>
      <c r="K121" s="101">
        <v>0.6</v>
      </c>
      <c r="L121" s="101">
        <v>0.8</v>
      </c>
      <c r="M121" s="101">
        <v>0.55000000000000004</v>
      </c>
      <c r="N121" s="101">
        <v>0.4</v>
      </c>
      <c r="O121" s="101">
        <v>0.3</v>
      </c>
      <c r="P121" s="101">
        <v>0.2</v>
      </c>
      <c r="Q121" s="101">
        <v>0.2</v>
      </c>
      <c r="R121" s="101">
        <v>0.2</v>
      </c>
      <c r="S121" s="101">
        <v>0.2</v>
      </c>
      <c r="T121" s="101">
        <v>0.2</v>
      </c>
      <c r="U121" s="101">
        <v>0.2</v>
      </c>
      <c r="V121" s="101">
        <v>0.3</v>
      </c>
      <c r="W121" s="101">
        <v>0.55000000000000004</v>
      </c>
      <c r="X121" s="101">
        <v>0.4</v>
      </c>
      <c r="Y121" s="101">
        <v>0.4</v>
      </c>
      <c r="Z121" s="101">
        <v>0.6</v>
      </c>
      <c r="AA121" s="101">
        <v>0.45</v>
      </c>
      <c r="AB121" s="101">
        <v>0.25</v>
      </c>
      <c r="AC121" s="228"/>
    </row>
    <row r="122" spans="2:30">
      <c r="B122" s="226"/>
      <c r="C122" s="227"/>
      <c r="D122" s="16" t="s">
        <v>293</v>
      </c>
      <c r="E122" s="101">
        <v>0.2</v>
      </c>
      <c r="F122" s="101">
        <v>0.15</v>
      </c>
      <c r="G122" s="101">
        <v>0.15</v>
      </c>
      <c r="H122" s="101">
        <v>0.15</v>
      </c>
      <c r="I122" s="101">
        <v>0.2</v>
      </c>
      <c r="J122" s="101">
        <v>0.25</v>
      </c>
      <c r="K122" s="101">
        <v>0.35</v>
      </c>
      <c r="L122" s="101">
        <v>0.6</v>
      </c>
      <c r="M122" s="101">
        <v>0.8</v>
      </c>
      <c r="N122" s="101">
        <v>0.55000000000000004</v>
      </c>
      <c r="O122" s="101">
        <v>0.4</v>
      </c>
      <c r="P122" s="101">
        <v>0.3</v>
      </c>
      <c r="Q122" s="101">
        <v>0.2</v>
      </c>
      <c r="R122" s="101">
        <v>0.2</v>
      </c>
      <c r="S122" s="101">
        <v>0.2</v>
      </c>
      <c r="T122" s="101">
        <v>0.2</v>
      </c>
      <c r="U122" s="101">
        <v>0.2</v>
      </c>
      <c r="V122" s="101">
        <v>0.25</v>
      </c>
      <c r="W122" s="101">
        <v>0.3</v>
      </c>
      <c r="X122" s="101">
        <v>0.4</v>
      </c>
      <c r="Y122" s="101">
        <v>0.4</v>
      </c>
      <c r="Z122" s="101">
        <v>0.4</v>
      </c>
      <c r="AA122" s="101">
        <v>0.6</v>
      </c>
      <c r="AB122" s="101">
        <v>0.35</v>
      </c>
      <c r="AC122" s="229"/>
    </row>
    <row r="123" spans="2:30">
      <c r="B123" s="226"/>
      <c r="C123" s="227"/>
      <c r="D123" s="16" t="s">
        <v>294</v>
      </c>
      <c r="E123" s="101">
        <v>0.2</v>
      </c>
      <c r="F123" s="101">
        <v>0.15</v>
      </c>
      <c r="G123" s="101">
        <v>0.15</v>
      </c>
      <c r="H123" s="101">
        <v>0.15</v>
      </c>
      <c r="I123" s="101">
        <v>0.2</v>
      </c>
      <c r="J123" s="101">
        <v>0.25</v>
      </c>
      <c r="K123" s="101">
        <v>0.35</v>
      </c>
      <c r="L123" s="101">
        <v>0.6</v>
      </c>
      <c r="M123" s="101">
        <v>0.8</v>
      </c>
      <c r="N123" s="101">
        <v>0.55000000000000004</v>
      </c>
      <c r="O123" s="101">
        <v>0.4</v>
      </c>
      <c r="P123" s="101">
        <v>0.3</v>
      </c>
      <c r="Q123" s="101">
        <v>0.2</v>
      </c>
      <c r="R123" s="101">
        <v>0.2</v>
      </c>
      <c r="S123" s="101">
        <v>0.2</v>
      </c>
      <c r="T123" s="101">
        <v>0.2</v>
      </c>
      <c r="U123" s="101">
        <v>0.2</v>
      </c>
      <c r="V123" s="101">
        <v>0.25</v>
      </c>
      <c r="W123" s="101">
        <v>0.3</v>
      </c>
      <c r="X123" s="101">
        <v>0.4</v>
      </c>
      <c r="Y123" s="101">
        <v>0.4</v>
      </c>
      <c r="Z123" s="101">
        <v>0.4</v>
      </c>
      <c r="AA123" s="101">
        <v>0.6</v>
      </c>
      <c r="AB123" s="101">
        <v>0.35</v>
      </c>
      <c r="AC123" s="230"/>
    </row>
    <row r="124" spans="2:30">
      <c r="B124" s="226" t="str">
        <f>$B$115&amp;" - "&amp;C124</f>
        <v>Domestic Hot Water - Laundry</v>
      </c>
      <c r="C124" s="227" t="s">
        <v>472</v>
      </c>
      <c r="D124" s="16" t="s">
        <v>292</v>
      </c>
      <c r="E124" s="101">
        <v>0</v>
      </c>
      <c r="F124" s="101">
        <v>0</v>
      </c>
      <c r="G124" s="101">
        <v>0</v>
      </c>
      <c r="H124" s="101">
        <v>0</v>
      </c>
      <c r="I124" s="101">
        <v>0</v>
      </c>
      <c r="J124" s="101">
        <v>0</v>
      </c>
      <c r="K124" s="101">
        <v>0</v>
      </c>
      <c r="L124" s="101">
        <v>0</v>
      </c>
      <c r="M124" s="101">
        <v>1</v>
      </c>
      <c r="N124" s="101">
        <v>1</v>
      </c>
      <c r="O124" s="101">
        <v>1</v>
      </c>
      <c r="P124" s="101">
        <v>1</v>
      </c>
      <c r="Q124" s="101">
        <v>1</v>
      </c>
      <c r="R124" s="101">
        <v>1</v>
      </c>
      <c r="S124" s="101">
        <v>1</v>
      </c>
      <c r="T124" s="101">
        <v>1</v>
      </c>
      <c r="U124" s="101">
        <v>0</v>
      </c>
      <c r="V124" s="101">
        <v>0</v>
      </c>
      <c r="W124" s="101">
        <v>0</v>
      </c>
      <c r="X124" s="101">
        <v>0</v>
      </c>
      <c r="Y124" s="101">
        <v>0</v>
      </c>
      <c r="Z124" s="101">
        <v>0</v>
      </c>
      <c r="AA124" s="101">
        <v>0</v>
      </c>
      <c r="AB124" s="101">
        <v>0</v>
      </c>
      <c r="AC124" s="228"/>
    </row>
    <row r="125" spans="2:30">
      <c r="B125" s="226"/>
      <c r="C125" s="227"/>
      <c r="D125" s="16" t="s">
        <v>293</v>
      </c>
      <c r="E125" s="101">
        <v>0</v>
      </c>
      <c r="F125" s="101">
        <v>0</v>
      </c>
      <c r="G125" s="101">
        <v>0</v>
      </c>
      <c r="H125" s="101">
        <v>0</v>
      </c>
      <c r="I125" s="101">
        <v>0</v>
      </c>
      <c r="J125" s="101">
        <v>0</v>
      </c>
      <c r="K125" s="101">
        <v>0</v>
      </c>
      <c r="L125" s="101">
        <v>0</v>
      </c>
      <c r="M125" s="101">
        <v>1</v>
      </c>
      <c r="N125" s="101">
        <v>1</v>
      </c>
      <c r="O125" s="101">
        <v>1</v>
      </c>
      <c r="P125" s="101">
        <v>1</v>
      </c>
      <c r="Q125" s="101">
        <v>1</v>
      </c>
      <c r="R125" s="101">
        <v>1</v>
      </c>
      <c r="S125" s="101">
        <v>1</v>
      </c>
      <c r="T125" s="101">
        <v>1</v>
      </c>
      <c r="U125" s="101">
        <v>0</v>
      </c>
      <c r="V125" s="101">
        <v>0</v>
      </c>
      <c r="W125" s="101">
        <v>0</v>
      </c>
      <c r="X125" s="101">
        <v>0</v>
      </c>
      <c r="Y125" s="101">
        <v>0</v>
      </c>
      <c r="Z125" s="101">
        <v>0</v>
      </c>
      <c r="AA125" s="101">
        <v>0</v>
      </c>
      <c r="AB125" s="101">
        <v>0</v>
      </c>
      <c r="AC125" s="229"/>
    </row>
    <row r="126" spans="2:30">
      <c r="B126" s="226"/>
      <c r="C126" s="227"/>
      <c r="D126" s="16" t="s">
        <v>294</v>
      </c>
      <c r="E126" s="101">
        <v>0</v>
      </c>
      <c r="F126" s="101">
        <v>0</v>
      </c>
      <c r="G126" s="101">
        <v>0</v>
      </c>
      <c r="H126" s="101">
        <v>0</v>
      </c>
      <c r="I126" s="101">
        <v>0</v>
      </c>
      <c r="J126" s="101">
        <v>0</v>
      </c>
      <c r="K126" s="101">
        <v>0</v>
      </c>
      <c r="L126" s="101">
        <v>0</v>
      </c>
      <c r="M126" s="101">
        <v>1</v>
      </c>
      <c r="N126" s="101">
        <v>1</v>
      </c>
      <c r="O126" s="101">
        <v>1</v>
      </c>
      <c r="P126" s="101">
        <v>1</v>
      </c>
      <c r="Q126" s="101">
        <v>1</v>
      </c>
      <c r="R126" s="101">
        <v>1</v>
      </c>
      <c r="S126" s="101">
        <v>1</v>
      </c>
      <c r="T126" s="101">
        <v>1</v>
      </c>
      <c r="U126" s="101">
        <v>0</v>
      </c>
      <c r="V126" s="101">
        <v>0</v>
      </c>
      <c r="W126" s="101">
        <v>0</v>
      </c>
      <c r="X126" s="101">
        <v>0</v>
      </c>
      <c r="Y126" s="101">
        <v>0</v>
      </c>
      <c r="Z126" s="101">
        <v>0</v>
      </c>
      <c r="AA126" s="101">
        <v>0</v>
      </c>
      <c r="AB126" s="101">
        <v>0</v>
      </c>
      <c r="AC126" s="230"/>
    </row>
    <row r="127" spans="2:30">
      <c r="B127" s="226" t="str">
        <f>$B$115&amp;" - "&amp;C127</f>
        <v xml:space="preserve">Domestic Hot Water - </v>
      </c>
      <c r="C127" s="227"/>
      <c r="D127" s="16" t="s">
        <v>292</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28"/>
    </row>
    <row r="128" spans="2:30">
      <c r="B128" s="226"/>
      <c r="C128" s="227"/>
      <c r="D128" s="16" t="s">
        <v>293</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29"/>
    </row>
    <row r="129" spans="2:29">
      <c r="B129" s="226"/>
      <c r="C129" s="227"/>
      <c r="D129" s="16" t="s">
        <v>294</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30"/>
    </row>
    <row r="130" spans="2:29">
      <c r="B130" s="226" t="str">
        <f>$B$115&amp;" - "&amp;C130</f>
        <v xml:space="preserve">Domestic Hot Water - </v>
      </c>
      <c r="C130" s="227"/>
      <c r="D130" s="16" t="s">
        <v>292</v>
      </c>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228"/>
    </row>
    <row r="131" spans="2:29">
      <c r="B131" s="226"/>
      <c r="C131" s="227"/>
      <c r="D131" s="16" t="s">
        <v>293</v>
      </c>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229"/>
    </row>
    <row r="132" spans="2:29">
      <c r="B132" s="226"/>
      <c r="C132" s="227"/>
      <c r="D132" s="16" t="s">
        <v>294</v>
      </c>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230"/>
    </row>
    <row r="150" spans="2:30" ht="18.75">
      <c r="B150" s="198" t="s">
        <v>98</v>
      </c>
      <c r="C150" s="198"/>
      <c r="D150" s="198"/>
      <c r="E150" s="198"/>
      <c r="F150" s="198"/>
      <c r="G150" s="198"/>
      <c r="H150" s="198"/>
      <c r="I150" s="198"/>
      <c r="J150" s="198"/>
      <c r="K150" s="198"/>
      <c r="L150" s="198"/>
      <c r="M150" s="198"/>
      <c r="N150" s="198"/>
      <c r="O150" s="198"/>
      <c r="P150" s="198"/>
      <c r="Q150" s="198"/>
      <c r="R150" s="198"/>
      <c r="S150" s="198"/>
      <c r="T150" s="198"/>
      <c r="U150" s="198"/>
      <c r="V150" s="198"/>
      <c r="W150" s="198"/>
      <c r="X150" s="198"/>
      <c r="Y150" s="198"/>
      <c r="Z150" s="198"/>
      <c r="AA150" s="198"/>
      <c r="AB150" s="198"/>
      <c r="AC150" s="127" t="s">
        <v>8</v>
      </c>
      <c r="AD150" s="127"/>
    </row>
    <row r="151" spans="2:30" s="10" customFormat="1" ht="5.0999999999999996" customHeight="1">
      <c r="B151" s="11"/>
      <c r="C151" s="11"/>
      <c r="D151" s="11"/>
      <c r="E151" s="11"/>
      <c r="F151" s="11"/>
      <c r="G151" s="12"/>
    </row>
    <row r="152" spans="2:30">
      <c r="B152" s="132"/>
      <c r="C152" s="17" t="s">
        <v>227</v>
      </c>
      <c r="D152" s="17" t="s">
        <v>268</v>
      </c>
      <c r="E152" s="17" t="s">
        <v>269</v>
      </c>
      <c r="F152" s="17" t="s">
        <v>270</v>
      </c>
      <c r="G152" s="17" t="s">
        <v>271</v>
      </c>
      <c r="H152" s="17" t="s">
        <v>272</v>
      </c>
      <c r="I152" s="17" t="s">
        <v>273</v>
      </c>
      <c r="J152" s="17" t="s">
        <v>274</v>
      </c>
      <c r="K152" s="17" t="s">
        <v>275</v>
      </c>
      <c r="L152" s="17" t="s">
        <v>276</v>
      </c>
      <c r="M152" s="17" t="s">
        <v>277</v>
      </c>
      <c r="N152" s="17" t="s">
        <v>278</v>
      </c>
      <c r="O152" s="17" t="s">
        <v>279</v>
      </c>
      <c r="P152" s="17" t="s">
        <v>280</v>
      </c>
      <c r="Q152" s="17" t="s">
        <v>281</v>
      </c>
      <c r="R152" s="17" t="s">
        <v>282</v>
      </c>
      <c r="S152" s="17" t="s">
        <v>283</v>
      </c>
      <c r="T152" s="17" t="s">
        <v>284</v>
      </c>
      <c r="U152" s="17" t="s">
        <v>285</v>
      </c>
      <c r="V152" s="17" t="s">
        <v>286</v>
      </c>
      <c r="W152" s="17" t="s">
        <v>287</v>
      </c>
      <c r="X152" s="17" t="s">
        <v>288</v>
      </c>
      <c r="Y152" s="17" t="s">
        <v>289</v>
      </c>
      <c r="Z152" s="17" t="s">
        <v>290</v>
      </c>
      <c r="AA152" s="17" t="s">
        <v>291</v>
      </c>
      <c r="AB152" s="154">
        <v>0</v>
      </c>
    </row>
    <row r="153" spans="2:30" ht="15.75" customHeight="1">
      <c r="B153" s="226" t="str">
        <f>$B$150&amp;" - "&amp;C153</f>
        <v>Process Loads - Elevators</v>
      </c>
      <c r="C153" s="227" t="s">
        <v>480</v>
      </c>
      <c r="D153" s="16" t="s">
        <v>292</v>
      </c>
      <c r="E153" s="101">
        <v>0.3</v>
      </c>
      <c r="F153" s="101">
        <v>0.25</v>
      </c>
      <c r="G153" s="101">
        <v>0.2</v>
      </c>
      <c r="H153" s="101">
        <v>0.2</v>
      </c>
      <c r="I153" s="101">
        <v>0.2</v>
      </c>
      <c r="J153" s="101">
        <v>0.3</v>
      </c>
      <c r="K153" s="101">
        <v>0.5</v>
      </c>
      <c r="L153" s="101">
        <v>0.6</v>
      </c>
      <c r="M153" s="101">
        <v>0.5</v>
      </c>
      <c r="N153" s="101">
        <v>0.5</v>
      </c>
      <c r="O153" s="101">
        <v>0.35</v>
      </c>
      <c r="P153" s="101">
        <v>0.35</v>
      </c>
      <c r="Q153" s="101">
        <v>0.35</v>
      </c>
      <c r="R153" s="101">
        <v>0.35</v>
      </c>
      <c r="S153" s="101">
        <v>0.35</v>
      </c>
      <c r="T153" s="101">
        <v>0.35</v>
      </c>
      <c r="U153" s="101">
        <v>0.35</v>
      </c>
      <c r="V153" s="101">
        <v>0.35</v>
      </c>
      <c r="W153" s="101">
        <v>0.7</v>
      </c>
      <c r="X153" s="101">
        <v>0.9</v>
      </c>
      <c r="Y153" s="101">
        <v>0.95</v>
      </c>
      <c r="Z153" s="101">
        <v>0.9</v>
      </c>
      <c r="AA153" s="101">
        <v>0.7</v>
      </c>
      <c r="AB153" s="101">
        <v>0.4</v>
      </c>
      <c r="AC153" s="228" t="s">
        <v>459</v>
      </c>
    </row>
    <row r="154" spans="2:30">
      <c r="B154" s="226"/>
      <c r="C154" s="227"/>
      <c r="D154" s="16" t="s">
        <v>293</v>
      </c>
      <c r="E154" s="101">
        <v>0.3</v>
      </c>
      <c r="F154" s="101">
        <v>0.3</v>
      </c>
      <c r="G154" s="101">
        <v>0.2</v>
      </c>
      <c r="H154" s="101">
        <v>0.2</v>
      </c>
      <c r="I154" s="101">
        <v>0.2</v>
      </c>
      <c r="J154" s="101">
        <v>0.2</v>
      </c>
      <c r="K154" s="101">
        <v>0.4</v>
      </c>
      <c r="L154" s="101">
        <v>0.4</v>
      </c>
      <c r="M154" s="101">
        <v>0.5</v>
      </c>
      <c r="N154" s="101">
        <v>0.5</v>
      </c>
      <c r="O154" s="101">
        <v>0.4</v>
      </c>
      <c r="P154" s="101">
        <v>0.35</v>
      </c>
      <c r="Q154" s="101">
        <v>0.35</v>
      </c>
      <c r="R154" s="101">
        <v>0.35</v>
      </c>
      <c r="S154" s="101">
        <v>0.35</v>
      </c>
      <c r="T154" s="101">
        <v>0.35</v>
      </c>
      <c r="U154" s="101">
        <v>0.35</v>
      </c>
      <c r="V154" s="101">
        <v>0.35</v>
      </c>
      <c r="W154" s="101">
        <v>0.7</v>
      </c>
      <c r="X154" s="101">
        <v>0.8</v>
      </c>
      <c r="Y154" s="101">
        <v>0.8</v>
      </c>
      <c r="Z154" s="101">
        <v>0.8</v>
      </c>
      <c r="AA154" s="101">
        <v>0.7</v>
      </c>
      <c r="AB154" s="101">
        <v>0.4</v>
      </c>
      <c r="AC154" s="229"/>
    </row>
    <row r="155" spans="2:30">
      <c r="B155" s="226"/>
      <c r="C155" s="227"/>
      <c r="D155" s="16" t="s">
        <v>294</v>
      </c>
      <c r="E155" s="101">
        <v>0.4</v>
      </c>
      <c r="F155" s="101">
        <v>0.4</v>
      </c>
      <c r="G155" s="101">
        <v>0.3</v>
      </c>
      <c r="H155" s="101">
        <v>0.3</v>
      </c>
      <c r="I155" s="101">
        <v>0.3</v>
      </c>
      <c r="J155" s="101">
        <v>0.3</v>
      </c>
      <c r="K155" s="101">
        <v>0.4</v>
      </c>
      <c r="L155" s="101">
        <v>0.5</v>
      </c>
      <c r="M155" s="101">
        <v>0.5</v>
      </c>
      <c r="N155" s="101">
        <v>0.4</v>
      </c>
      <c r="O155" s="101">
        <v>0.4</v>
      </c>
      <c r="P155" s="101">
        <v>0.4</v>
      </c>
      <c r="Q155" s="101">
        <v>0.4</v>
      </c>
      <c r="R155" s="101">
        <v>0.3</v>
      </c>
      <c r="S155" s="101">
        <v>0.3</v>
      </c>
      <c r="T155" s="101">
        <v>0.3</v>
      </c>
      <c r="U155" s="101">
        <v>0.3</v>
      </c>
      <c r="V155" s="101">
        <v>0.3</v>
      </c>
      <c r="W155" s="101">
        <v>0.6</v>
      </c>
      <c r="X155" s="101">
        <v>0.8</v>
      </c>
      <c r="Y155" s="101">
        <v>0.9</v>
      </c>
      <c r="Z155" s="101">
        <v>0.7</v>
      </c>
      <c r="AA155" s="101">
        <v>0.6</v>
      </c>
      <c r="AB155" s="101">
        <v>0.4</v>
      </c>
      <c r="AC155" s="230"/>
    </row>
    <row r="156" spans="2:30">
      <c r="B156" s="226" t="str">
        <f>$B$150&amp;" - "&amp;C156</f>
        <v>Process Loads - Kitchen Exhaust Fan</v>
      </c>
      <c r="C156" s="227" t="s">
        <v>508</v>
      </c>
      <c r="D156" s="16" t="s">
        <v>292</v>
      </c>
      <c r="E156" s="101">
        <v>0</v>
      </c>
      <c r="F156" s="101">
        <v>0</v>
      </c>
      <c r="G156" s="101">
        <v>0</v>
      </c>
      <c r="H156" s="101">
        <v>0</v>
      </c>
      <c r="I156" s="101">
        <v>0</v>
      </c>
      <c r="J156" s="101">
        <v>0</v>
      </c>
      <c r="K156" s="101">
        <v>0</v>
      </c>
      <c r="L156" s="101">
        <v>1</v>
      </c>
      <c r="M156" s="101">
        <v>1</v>
      </c>
      <c r="N156" s="101">
        <v>1</v>
      </c>
      <c r="O156" s="101">
        <v>1</v>
      </c>
      <c r="P156" s="101">
        <v>1</v>
      </c>
      <c r="Q156" s="101">
        <v>1</v>
      </c>
      <c r="R156" s="101">
        <v>1</v>
      </c>
      <c r="S156" s="101">
        <v>1</v>
      </c>
      <c r="T156" s="101">
        <v>1</v>
      </c>
      <c r="U156" s="101">
        <v>1</v>
      </c>
      <c r="V156" s="101">
        <v>1</v>
      </c>
      <c r="W156" s="101">
        <v>1</v>
      </c>
      <c r="X156" s="101">
        <v>1</v>
      </c>
      <c r="Y156" s="101">
        <v>1</v>
      </c>
      <c r="Z156" s="101">
        <v>1</v>
      </c>
      <c r="AA156" s="101">
        <v>1</v>
      </c>
      <c r="AB156" s="101">
        <v>1</v>
      </c>
      <c r="AC156" s="228"/>
    </row>
    <row r="157" spans="2:30">
      <c r="B157" s="226"/>
      <c r="C157" s="227"/>
      <c r="D157" s="16" t="s">
        <v>293</v>
      </c>
      <c r="E157" s="101">
        <v>0</v>
      </c>
      <c r="F157" s="101">
        <v>0</v>
      </c>
      <c r="G157" s="101">
        <v>0</v>
      </c>
      <c r="H157" s="101">
        <v>0</v>
      </c>
      <c r="I157" s="101">
        <v>0</v>
      </c>
      <c r="J157" s="101">
        <v>0</v>
      </c>
      <c r="K157" s="101">
        <v>0</v>
      </c>
      <c r="L157" s="101">
        <v>1</v>
      </c>
      <c r="M157" s="101">
        <v>1</v>
      </c>
      <c r="N157" s="101">
        <v>1</v>
      </c>
      <c r="O157" s="101">
        <v>1</v>
      </c>
      <c r="P157" s="101">
        <v>1</v>
      </c>
      <c r="Q157" s="101">
        <v>1</v>
      </c>
      <c r="R157" s="101">
        <v>1</v>
      </c>
      <c r="S157" s="101">
        <v>1</v>
      </c>
      <c r="T157" s="101">
        <v>1</v>
      </c>
      <c r="U157" s="101">
        <v>1</v>
      </c>
      <c r="V157" s="101">
        <v>1</v>
      </c>
      <c r="W157" s="101">
        <v>1</v>
      </c>
      <c r="X157" s="101">
        <v>1</v>
      </c>
      <c r="Y157" s="101">
        <v>1</v>
      </c>
      <c r="Z157" s="101">
        <v>1</v>
      </c>
      <c r="AA157" s="101">
        <v>1</v>
      </c>
      <c r="AB157" s="101">
        <v>1</v>
      </c>
      <c r="AC157" s="229"/>
    </row>
    <row r="158" spans="2:30">
      <c r="B158" s="226"/>
      <c r="C158" s="227"/>
      <c r="D158" s="16" t="s">
        <v>294</v>
      </c>
      <c r="E158" s="101">
        <v>0</v>
      </c>
      <c r="F158" s="101">
        <v>0</v>
      </c>
      <c r="G158" s="101">
        <v>0</v>
      </c>
      <c r="H158" s="101">
        <v>0</v>
      </c>
      <c r="I158" s="101">
        <v>0</v>
      </c>
      <c r="J158" s="101">
        <v>0</v>
      </c>
      <c r="K158" s="101">
        <v>0</v>
      </c>
      <c r="L158" s="101">
        <v>1</v>
      </c>
      <c r="M158" s="101">
        <v>1</v>
      </c>
      <c r="N158" s="101">
        <v>1</v>
      </c>
      <c r="O158" s="101">
        <v>1</v>
      </c>
      <c r="P158" s="101">
        <v>1</v>
      </c>
      <c r="Q158" s="101">
        <v>1</v>
      </c>
      <c r="R158" s="101">
        <v>1</v>
      </c>
      <c r="S158" s="101">
        <v>1</v>
      </c>
      <c r="T158" s="101">
        <v>1</v>
      </c>
      <c r="U158" s="101">
        <v>1</v>
      </c>
      <c r="V158" s="101">
        <v>1</v>
      </c>
      <c r="W158" s="101">
        <v>1</v>
      </c>
      <c r="X158" s="101">
        <v>1</v>
      </c>
      <c r="Y158" s="101">
        <v>1</v>
      </c>
      <c r="Z158" s="101">
        <v>1</v>
      </c>
      <c r="AA158" s="101">
        <v>1</v>
      </c>
      <c r="AB158" s="101">
        <v>1</v>
      </c>
      <c r="AC158" s="230"/>
    </row>
    <row r="159" spans="2:30">
      <c r="B159" s="226" t="str">
        <f>$B$150&amp;" - "&amp;C159</f>
        <v xml:space="preserve">Process Loads - </v>
      </c>
      <c r="C159" s="227"/>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28"/>
    </row>
    <row r="160" spans="2:30">
      <c r="B160" s="226"/>
      <c r="C160" s="227"/>
      <c r="D160" s="16" t="s">
        <v>293</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29"/>
    </row>
    <row r="161" spans="2:29">
      <c r="B161" s="226"/>
      <c r="C161" s="227"/>
      <c r="D161" s="16" t="s">
        <v>294</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0"/>
    </row>
    <row r="162" spans="2:29">
      <c r="B162" s="226" t="str">
        <f>$B$150&amp;" - "&amp;C162</f>
        <v xml:space="preserve">Process Loads - </v>
      </c>
      <c r="C162" s="227"/>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28"/>
    </row>
    <row r="163" spans="2:29">
      <c r="B163" s="226"/>
      <c r="C163" s="227"/>
      <c r="D163" s="16" t="s">
        <v>293</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29"/>
    </row>
    <row r="164" spans="2:29">
      <c r="B164" s="226"/>
      <c r="C164" s="227"/>
      <c r="D164" s="16" t="s">
        <v>294</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0"/>
    </row>
    <row r="165" spans="2:29">
      <c r="B165" s="226" t="str">
        <f>$B$150&amp;" - "&amp;C165</f>
        <v xml:space="preserve">Process Loads - </v>
      </c>
      <c r="C165" s="227"/>
      <c r="D165" s="16" t="s">
        <v>292</v>
      </c>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228"/>
    </row>
    <row r="166" spans="2:29">
      <c r="B166" s="226"/>
      <c r="C166" s="227"/>
      <c r="D166" s="16" t="s">
        <v>293</v>
      </c>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229"/>
    </row>
    <row r="167" spans="2:29">
      <c r="B167" s="226"/>
      <c r="C167" s="227"/>
      <c r="D167" s="16" t="s">
        <v>294</v>
      </c>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230"/>
    </row>
  </sheetData>
  <mergeCells count="86">
    <mergeCell ref="B162:B164"/>
    <mergeCell ref="C162:C164"/>
    <mergeCell ref="AC162:AC164"/>
    <mergeCell ref="B165:B167"/>
    <mergeCell ref="C165:C167"/>
    <mergeCell ref="AC165:AC167"/>
    <mergeCell ref="B156:B158"/>
    <mergeCell ref="C156:C158"/>
    <mergeCell ref="AC156:AC158"/>
    <mergeCell ref="B159:B161"/>
    <mergeCell ref="C159:C161"/>
    <mergeCell ref="AC159:AC161"/>
    <mergeCell ref="B130:B132"/>
    <mergeCell ref="C130:C132"/>
    <mergeCell ref="AC130:AC132"/>
    <mergeCell ref="B150:AB150"/>
    <mergeCell ref="B153:B155"/>
    <mergeCell ref="C153:C155"/>
    <mergeCell ref="AC153:AC155"/>
    <mergeCell ref="B124:B126"/>
    <mergeCell ref="C124:C126"/>
    <mergeCell ref="AC124:AC126"/>
    <mergeCell ref="B127:B129"/>
    <mergeCell ref="C127:C129"/>
    <mergeCell ref="AC127:AC129"/>
    <mergeCell ref="B115:AB115"/>
    <mergeCell ref="B118:B120"/>
    <mergeCell ref="C118:C120"/>
    <mergeCell ref="AC118:AC120"/>
    <mergeCell ref="B121:B123"/>
    <mergeCell ref="C121:C123"/>
    <mergeCell ref="AC121:AC123"/>
    <mergeCell ref="B89:B91"/>
    <mergeCell ref="C89:C91"/>
    <mergeCell ref="AC89:AC91"/>
    <mergeCell ref="B92:B94"/>
    <mergeCell ref="C92:C94"/>
    <mergeCell ref="AC92:AC94"/>
    <mergeCell ref="B83:B85"/>
    <mergeCell ref="C83:C85"/>
    <mergeCell ref="AC83:AC85"/>
    <mergeCell ref="B86:B88"/>
    <mergeCell ref="C86:C88"/>
    <mergeCell ref="AC86:AC88"/>
    <mergeCell ref="B57:B59"/>
    <mergeCell ref="C57:C59"/>
    <mergeCell ref="AC57:AC59"/>
    <mergeCell ref="B77:AB77"/>
    <mergeCell ref="B80:B82"/>
    <mergeCell ref="C80:C82"/>
    <mergeCell ref="AC80:AC82"/>
    <mergeCell ref="B51:B53"/>
    <mergeCell ref="C51:C53"/>
    <mergeCell ref="AC51:AC53"/>
    <mergeCell ref="B54:B56"/>
    <mergeCell ref="C54:C56"/>
    <mergeCell ref="AC54:AC56"/>
    <mergeCell ref="B42:AB42"/>
    <mergeCell ref="B45:B47"/>
    <mergeCell ref="C45:C47"/>
    <mergeCell ref="AC45:AC47"/>
    <mergeCell ref="B48:B50"/>
    <mergeCell ref="C48:C50"/>
    <mergeCell ref="AC48:AC50"/>
    <mergeCell ref="B19:B21"/>
    <mergeCell ref="C19:C21"/>
    <mergeCell ref="AC19:AC21"/>
    <mergeCell ref="B22:B24"/>
    <mergeCell ref="C22:C24"/>
    <mergeCell ref="AC22:AC24"/>
    <mergeCell ref="B95:B97"/>
    <mergeCell ref="C95:C97"/>
    <mergeCell ref="AC95:AC97"/>
    <mergeCell ref="C2:J4"/>
    <mergeCell ref="AC2:AD2"/>
    <mergeCell ref="AC3:AD3"/>
    <mergeCell ref="B7:AB7"/>
    <mergeCell ref="B10:B12"/>
    <mergeCell ref="C10:C12"/>
    <mergeCell ref="AC10:AC12"/>
    <mergeCell ref="B13:B15"/>
    <mergeCell ref="C13:C15"/>
    <mergeCell ref="AC13:AC15"/>
    <mergeCell ref="B16:B18"/>
    <mergeCell ref="C16:C18"/>
    <mergeCell ref="AC16:AC18"/>
  </mergeCells>
  <conditionalFormatting sqref="C10:C12">
    <cfRule type="containsText" dxfId="150" priority="45" operator="containsText" text="Example:">
      <formula>NOT(ISERROR(SEARCH("Example:",C10)))</formula>
    </cfRule>
  </conditionalFormatting>
  <conditionalFormatting sqref="C16:C24">
    <cfRule type="containsText" dxfId="149" priority="44" operator="containsText" text="Example:">
      <formula>NOT(ISERROR(SEARCH("Example:",C16)))</formula>
    </cfRule>
  </conditionalFormatting>
  <conditionalFormatting sqref="C45:C47 C51:C59">
    <cfRule type="containsText" dxfId="148" priority="43" operator="containsText" text="Example:">
      <formula>NOT(ISERROR(SEARCH("Example:",C45)))</formula>
    </cfRule>
  </conditionalFormatting>
  <conditionalFormatting sqref="C80:C82 C86:C94">
    <cfRule type="containsText" dxfId="147" priority="42" operator="containsText" text="Example:">
      <formula>NOT(ISERROR(SEARCH("Example:",C80)))</formula>
    </cfRule>
  </conditionalFormatting>
  <conditionalFormatting sqref="AC16:AC18">
    <cfRule type="containsText" dxfId="146" priority="40" operator="containsText" text="Example">
      <formula>NOT(ISERROR(SEARCH("Example",AC16)))</formula>
    </cfRule>
  </conditionalFormatting>
  <conditionalFormatting sqref="AC19:AC21">
    <cfRule type="containsText" dxfId="145" priority="39" operator="containsText" text="Example">
      <formula>NOT(ISERROR(SEARCH("Example",AC19)))</formula>
    </cfRule>
  </conditionalFormatting>
  <conditionalFormatting sqref="AC22:AC24">
    <cfRule type="containsText" dxfId="144" priority="38" operator="containsText" text="Example">
      <formula>NOT(ISERROR(SEARCH("Example",AC22)))</formula>
    </cfRule>
  </conditionalFormatting>
  <conditionalFormatting sqref="AC51:AC53">
    <cfRule type="containsText" dxfId="143" priority="37" operator="containsText" text="Example">
      <formula>NOT(ISERROR(SEARCH("Example",AC51)))</formula>
    </cfRule>
  </conditionalFormatting>
  <conditionalFormatting sqref="AC54:AC56">
    <cfRule type="containsText" dxfId="142" priority="36" operator="containsText" text="Example">
      <formula>NOT(ISERROR(SEARCH("Example",AC54)))</formula>
    </cfRule>
  </conditionalFormatting>
  <conditionalFormatting sqref="AC57:AC59">
    <cfRule type="containsText" dxfId="141" priority="35" operator="containsText" text="Example">
      <formula>NOT(ISERROR(SEARCH("Example",AC57)))</formula>
    </cfRule>
  </conditionalFormatting>
  <conditionalFormatting sqref="AC124:AC126">
    <cfRule type="containsText" dxfId="140" priority="30" operator="containsText" text="Example">
      <formula>NOT(ISERROR(SEARCH("Example",AC124)))</formula>
    </cfRule>
  </conditionalFormatting>
  <conditionalFormatting sqref="C118:C120 C124:C132">
    <cfRule type="containsText" dxfId="139" priority="31" operator="containsText" text="Example:">
      <formula>NOT(ISERROR(SEARCH("Example:",C118)))</formula>
    </cfRule>
  </conditionalFormatting>
  <conditionalFormatting sqref="AC127:AC129">
    <cfRule type="containsText" dxfId="138" priority="29" operator="containsText" text="Example">
      <formula>NOT(ISERROR(SEARCH("Example",AC127)))</formula>
    </cfRule>
  </conditionalFormatting>
  <conditionalFormatting sqref="AC130:AC132">
    <cfRule type="containsText" dxfId="137" priority="28" operator="containsText" text="Example">
      <formula>NOT(ISERROR(SEARCH("Example",AC130)))</formula>
    </cfRule>
  </conditionalFormatting>
  <conditionalFormatting sqref="C153:C167">
    <cfRule type="containsText" dxfId="136" priority="27" operator="containsText" text="Example:">
      <formula>NOT(ISERROR(SEARCH("Example:",C153)))</formula>
    </cfRule>
  </conditionalFormatting>
  <conditionalFormatting sqref="AC156:AC158">
    <cfRule type="containsText" dxfId="135" priority="26" operator="containsText" text="Example">
      <formula>NOT(ISERROR(SEARCH("Example",AC156)))</formula>
    </cfRule>
  </conditionalFormatting>
  <conditionalFormatting sqref="AC159:AC161">
    <cfRule type="containsText" dxfId="134" priority="25" operator="containsText" text="Example">
      <formula>NOT(ISERROR(SEARCH("Example",AC159)))</formula>
    </cfRule>
  </conditionalFormatting>
  <conditionalFormatting sqref="AC162:AC164">
    <cfRule type="containsText" dxfId="133" priority="24" operator="containsText" text="Example">
      <formula>NOT(ISERROR(SEARCH("Example",AC162)))</formula>
    </cfRule>
  </conditionalFormatting>
  <conditionalFormatting sqref="AC165:AC167">
    <cfRule type="containsText" dxfId="132" priority="23" operator="containsText" text="Example">
      <formula>NOT(ISERROR(SEARCH("Example",AC165)))</formula>
    </cfRule>
  </conditionalFormatting>
  <conditionalFormatting sqref="C13:C15">
    <cfRule type="containsText" dxfId="131" priority="18" operator="containsText" text="Example:">
      <formula>NOT(ISERROR(SEARCH("Example:",C13)))</formula>
    </cfRule>
  </conditionalFormatting>
  <conditionalFormatting sqref="C48:C50">
    <cfRule type="containsText" dxfId="130" priority="16" operator="containsText" text="Example:">
      <formula>NOT(ISERROR(SEARCH("Example:",C48)))</formula>
    </cfRule>
  </conditionalFormatting>
  <conditionalFormatting sqref="C83:C85">
    <cfRule type="containsText" dxfId="129" priority="15" operator="containsText" text="Example:">
      <formula>NOT(ISERROR(SEARCH("Example:",C83)))</formula>
    </cfRule>
  </conditionalFormatting>
  <conditionalFormatting sqref="C121:C123">
    <cfRule type="containsText" dxfId="128" priority="14" operator="containsText" text="Example:">
      <formula>NOT(ISERROR(SEARCH("Example:",C121)))</formula>
    </cfRule>
  </conditionalFormatting>
  <conditionalFormatting sqref="AC121:AC123">
    <cfRule type="containsText" dxfId="127" priority="13" operator="containsText" text="Example">
      <formula>NOT(ISERROR(SEARCH("Example",AC121)))</formula>
    </cfRule>
  </conditionalFormatting>
  <conditionalFormatting sqref="AC153:AC155">
    <cfRule type="containsText" dxfId="126" priority="10" operator="containsText" text="Example">
      <formula>NOT(ISERROR(SEARCH("Example",AC153)))</formula>
    </cfRule>
  </conditionalFormatting>
  <conditionalFormatting sqref="AC118:AC120">
    <cfRule type="containsText" dxfId="125" priority="9" operator="containsText" text="Example">
      <formula>NOT(ISERROR(SEARCH("Example",AC118)))</formula>
    </cfRule>
  </conditionalFormatting>
  <conditionalFormatting sqref="AC80:AC82">
    <cfRule type="containsText" dxfId="124" priority="8" operator="containsText" text="Example">
      <formula>NOT(ISERROR(SEARCH("Example",AC80)))</formula>
    </cfRule>
  </conditionalFormatting>
  <conditionalFormatting sqref="AC10:AC12">
    <cfRule type="containsText" dxfId="123" priority="6" operator="containsText" text="Example">
      <formula>NOT(ISERROR(SEARCH("Example",AC10)))</formula>
    </cfRule>
  </conditionalFormatting>
  <conditionalFormatting sqref="AC13:AC15">
    <cfRule type="containsText" dxfId="122" priority="5" operator="containsText" text="Example">
      <formula>NOT(ISERROR(SEARCH("Example",AC13)))</formula>
    </cfRule>
  </conditionalFormatting>
  <conditionalFormatting sqref="AC83:AC97">
    <cfRule type="containsText" dxfId="121" priority="2" operator="containsText" text="Example">
      <formula>NOT(ISERROR(SEARCH("Example",AC83)))</formula>
    </cfRule>
  </conditionalFormatting>
  <conditionalFormatting sqref="AC45:AC50">
    <cfRule type="containsText" dxfId="120" priority="1" operator="containsText" text="Example">
      <formula>NOT(ISERROR(SEARCH("Example",AC45)))</formula>
    </cfRule>
  </conditionalFormatting>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containsText" priority="4" operator="containsText" text="Example:" id="{4A912AC8-08BB-40BD-8B97-8719FFB774DD}">
            <xm:f>NOT(ISERROR(SEARCH("Example:",'Post-2000 Schedules'!C95)))</xm:f>
            <x14:dxf>
              <font>
                <color theme="0" tint="-0.34998626667073579"/>
              </font>
            </x14:dxf>
          </x14:cfRule>
          <xm:sqref>C95:C97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Team Space Document" ma:contentTypeID="0x0101002392094CBAD04C3AB0B65532217FA45A00ABCD7125577B4929BDB219943E64E9990049621725C152694C99098E66C70E9CBB" ma:contentTypeVersion="13" ma:contentTypeDescription="The content type for team space document" ma:contentTypeScope="" ma:versionID="f804b7c87bd7baea56da5b44089f778c">
  <xsd:schema xmlns:xsd="http://www.w3.org/2001/XMLSchema" xmlns:xs="http://www.w3.org/2001/XMLSchema" xmlns:p="http://schemas.microsoft.com/office/2006/metadata/properties" xmlns:ns1="http://schemas.microsoft.com/sharepoint/v3" xmlns:ns2="232c94ed-ed3c-49c8-92ac-e0a693860585" xmlns:ns3="0f333701-128c-4d8a-833f-c30df131bb3c" targetNamespace="http://schemas.microsoft.com/office/2006/metadata/properties" ma:root="true" ma:fieldsID="fe58dc3ed25c622a63ce84c477b77e87" ns1:_="" ns2:_="" ns3:_="">
    <xsd:import namespace="http://schemas.microsoft.com/sharepoint/v3"/>
    <xsd:import namespace="232c94ed-ed3c-49c8-92ac-e0a693860585"/>
    <xsd:import namespace="0f333701-128c-4d8a-833f-c30df131bb3c"/>
    <xsd:element name="properties">
      <xsd:complexType>
        <xsd:sequence>
          <xsd:element name="documentManagement">
            <xsd:complexType>
              <xsd:all>
                <xsd:element ref="ns2:Arup_RegionTaxHTField" minOccurs="0"/>
                <xsd:element ref="ns2:TaxCatchAll" minOccurs="0"/>
                <xsd:element ref="ns2:TaxCatchAllLabel" minOccurs="0"/>
                <xsd:element ref="ns2:CO_CommunitiesTaxHTField" minOccurs="0"/>
                <xsd:element ref="ns2:CO_TopicsTaxHTField" minOccurs="0"/>
                <xsd:element ref="ns2:Arup_TagsTaxHTField" minOccurs="0"/>
                <xsd:element ref="ns2:Arup_TypeOfContentTaxHTField" minOccurs="0"/>
                <xsd:element ref="ns3:Author0"/>
                <xsd:element ref="ns1:AverageRating" minOccurs="0"/>
                <xsd:element ref="ns1:RatingCount" minOccurs="0"/>
                <xsd:element ref="ns1:RatedBy" minOccurs="0"/>
                <xsd:element ref="ns1:Ratings" minOccurs="0"/>
                <xsd:element ref="ns1:LikesCount" minOccurs="0"/>
                <xsd:element ref="ns1:LikedBy"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22" nillable="true" ma:displayName="Rating (0-5)" ma:decimals="2" ma:description="Average value of all the ratings that have been submitted" ma:internalName="AverageRating" ma:readOnly="true">
      <xsd:simpleType>
        <xsd:restriction base="dms:Number"/>
      </xsd:simpleType>
    </xsd:element>
    <xsd:element name="RatingCount" ma:index="23" nillable="true" ma:displayName="Number of Ratings" ma:decimals="0" ma:description="Number of ratings submitted" ma:internalName="RatingCount" ma:readOnly="true">
      <xsd:simpleType>
        <xsd:restriction base="dms:Number"/>
      </xsd:simpleType>
    </xsd:element>
    <xsd:element name="RatedBy" ma:index="24" nillable="true" ma:displayName="Rated By" ma:description="Users rated the item."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25" nillable="true" ma:displayName="User ratings" ma:description="User ratings for the item" ma:hidden="true" ma:internalName="Ratings">
      <xsd:simpleType>
        <xsd:restriction base="dms:Note"/>
      </xsd:simpleType>
    </xsd:element>
    <xsd:element name="LikesCount" ma:index="26" nillable="true" ma:displayName="Number of Likes" ma:internalName="LikesCount">
      <xsd:simpleType>
        <xsd:restriction base="dms:Unknown"/>
      </xsd:simpleType>
    </xsd:element>
    <xsd:element name="LikedBy" ma:index="27" nillable="true" ma:displayName="Liked By"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32c94ed-ed3c-49c8-92ac-e0a693860585" elementFormDefault="qualified">
    <xsd:import namespace="http://schemas.microsoft.com/office/2006/documentManagement/types"/>
    <xsd:import namespace="http://schemas.microsoft.com/office/infopath/2007/PartnerControls"/>
    <xsd:element name="Arup_RegionTaxHTField" ma:index="9" nillable="true" ma:taxonomy="true" ma:internalName="Arup_RegionTaxHTField" ma:taxonomyFieldName="Arup_Region" ma:displayName="Regions" ma:fieldId="{40aa1cf1-652d-41bf-b863-f997eb7597fe}" ma:taxonomyMulti="true" ma:sspId="5f907feb-2135-424b-9e5e-2a3ef7dbb37b" ma:termSetId="9589d6e4-8ec1-446b-a521-f530dd8eee40" ma:anchorId="00000000-0000-0000-0000-000000000000" ma:open="false" ma:isKeyword="false">
      <xsd:complexType>
        <xsd:sequence>
          <xsd:element ref="pc:Terms" minOccurs="0" maxOccurs="1"/>
        </xsd:sequence>
      </xsd:complexType>
    </xsd:element>
    <xsd:element name="TaxCatchAll" ma:index="10" nillable="true" ma:displayName="Taxonomy Catch All Column" ma:description="" ma:hidden="true" ma:list="{afa2930e-fa29-4dda-919a-93911b8a7fe7}" ma:internalName="TaxCatchAll" ma:showField="CatchAllData" ma:web="232c94ed-ed3c-49c8-92ac-e0a693860585">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description="" ma:hidden="true" ma:list="{afa2930e-fa29-4dda-919a-93911b8a7fe7}" ma:internalName="TaxCatchAllLabel" ma:readOnly="true" ma:showField="CatchAllDataLabel" ma:web="232c94ed-ed3c-49c8-92ac-e0a693860585">
      <xsd:complexType>
        <xsd:complexContent>
          <xsd:extension base="dms:MultiChoiceLookup">
            <xsd:sequence>
              <xsd:element name="Value" type="dms:Lookup" maxOccurs="unbounded" minOccurs="0" nillable="true"/>
            </xsd:sequence>
          </xsd:extension>
        </xsd:complexContent>
      </xsd:complexType>
    </xsd:element>
    <xsd:element name="CO_CommunitiesTaxHTField" ma:index="13" ma:taxonomy="true" ma:internalName="CO_CommunitiesTaxHTField" ma:taxonomyFieldName="CO_Communities" ma:displayName="Communities" ma:readOnly="false" ma:default="" ma:fieldId="{7c695c5a-eb18-4e52-bf78-fb52672e0b9d}" ma:taxonomyMulti="true" ma:sspId="5f907feb-2135-424b-9e5e-2a3ef7dbb37b" ma:termSetId="16180998-b88e-49f0-9211-b788b3e0ceea" ma:anchorId="00000000-0000-0000-0000-000000000000" ma:open="false" ma:isKeyword="false">
      <xsd:complexType>
        <xsd:sequence>
          <xsd:element ref="pc:Terms" minOccurs="0" maxOccurs="1"/>
        </xsd:sequence>
      </xsd:complexType>
    </xsd:element>
    <xsd:element name="CO_TopicsTaxHTField" ma:index="15" ma:taxonomy="true" ma:internalName="CO_TopicsTaxHTField" ma:taxonomyFieldName="CO_Topics" ma:displayName="Topics" ma:readOnly="false" ma:default="" ma:fieldId="{3a38ea11-58ed-452e-9308-a795972805b9}" ma:taxonomyMulti="true" ma:sspId="5f907feb-2135-424b-9e5e-2a3ef7dbb37b" ma:termSetId="b1b4d4ab-672b-4339-bde0-57185ea695d6" ma:anchorId="00000000-0000-0000-0000-000000000000" ma:open="false" ma:isKeyword="false">
      <xsd:complexType>
        <xsd:sequence>
          <xsd:element ref="pc:Terms" minOccurs="0" maxOccurs="1"/>
        </xsd:sequence>
      </xsd:complexType>
    </xsd:element>
    <xsd:element name="Arup_TagsTaxHTField" ma:index="17" ma:taxonomy="true" ma:internalName="Arup_TagsTaxHTField" ma:taxonomyFieldName="Arup_Tags" ma:displayName="Tags" ma:readOnly="false" ma:default="" ma:fieldId="{6720c857-f922-47b4-b2f0-3df6cb5d2bc9}" ma:taxonomyMulti="true" ma:sspId="5f907feb-2135-424b-9e5e-2a3ef7dbb37b" ma:termSetId="15d3c4c0-8500-40a2-ba39-97270ab062f7" ma:anchorId="00000000-0000-0000-0000-000000000000" ma:open="true" ma:isKeyword="false">
      <xsd:complexType>
        <xsd:sequence>
          <xsd:element ref="pc:Terms" minOccurs="0" maxOccurs="1"/>
        </xsd:sequence>
      </xsd:complexType>
    </xsd:element>
    <xsd:element name="Arup_TypeOfContentTaxHTField" ma:index="19" nillable="true" ma:taxonomy="true" ma:internalName="Arup_TypeOfContentTaxHTField" ma:taxonomyFieldName="Arup_TypeOfContent" ma:displayName="Content Categories" ma:fieldId="{89707bc8-71d6-4286-96dc-7fdce2fc1966}" ma:taxonomyMulti="true" ma:sspId="5f907feb-2135-424b-9e5e-2a3ef7dbb37b" ma:termSetId="f44794f4-b0ed-48b0-a0a4-6f9b75c88e39"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f333701-128c-4d8a-833f-c30df131bb3c" elementFormDefault="qualified">
    <xsd:import namespace="http://schemas.microsoft.com/office/2006/documentManagement/types"/>
    <xsd:import namespace="http://schemas.microsoft.com/office/infopath/2007/PartnerControls"/>
    <xsd:element name="Author0" ma:index="21" ma:displayName="Author" ma:list="UserInfo" ma:SearchPeopleOnly="false" ma:SharePointGroup="0" ma:internalName="Author0" ma:showField="ImnNam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MediaServiceMetadata" ma:index="28" nillable="true" ma:displayName="MediaServiceMetadata" ma:description="" ma:hidden="true" ma:internalName="MediaServiceMetadata" ma:readOnly="true">
      <xsd:simpleType>
        <xsd:restriction base="dms:Note"/>
      </xsd:simpleType>
    </xsd:element>
    <xsd:element name="MediaServiceFastMetadata" ma:index="29"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8"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_CommunitiesTaxHTField xmlns="232c94ed-ed3c-49c8-92ac-e0a693860585">
      <Terms xmlns="http://schemas.microsoft.com/office/infopath/2007/PartnerControls">
        <TermInfo xmlns="http://schemas.microsoft.com/office/infopath/2007/PartnerControls">
          <TermName xmlns="http://schemas.microsoft.com/office/infopath/2007/PartnerControls">Building Performance and Systems</TermName>
          <TermId xmlns="http://schemas.microsoft.com/office/infopath/2007/PartnerControls">296000fc-9732-4ec8-a954-c52c4294c546</TermId>
        </TermInfo>
        <TermInfo xmlns="http://schemas.microsoft.com/office/infopath/2007/PartnerControls">
          <TermName xmlns="http://schemas.microsoft.com/office/infopath/2007/PartnerControls">Buildings Retrofit</TermName>
          <TermId xmlns="http://schemas.microsoft.com/office/infopath/2007/PartnerControls">2cdc622b-2deb-4906-877f-d8d20d040e0a</TermId>
        </TermInfo>
        <TermInfo xmlns="http://schemas.microsoft.com/office/infopath/2007/PartnerControls">
          <TermName xmlns="http://schemas.microsoft.com/office/infopath/2007/PartnerControls">Energy</TermName>
          <TermId xmlns="http://schemas.microsoft.com/office/infopath/2007/PartnerControls">a75f8f26-baf0-41d1-a5e1-590b2a9f045f</TermId>
        </TermInfo>
        <TermInfo xmlns="http://schemas.microsoft.com/office/infopath/2007/PartnerControls">
          <TermName xmlns="http://schemas.microsoft.com/office/infopath/2007/PartnerControls">Environmental and Building Physics</TermName>
          <TermId xmlns="http://schemas.microsoft.com/office/infopath/2007/PartnerControls">bf2c176f-ebc7-49c4-8b67-8eb48a2f7804</TermId>
        </TermInfo>
        <TermInfo xmlns="http://schemas.microsoft.com/office/infopath/2007/PartnerControls">
          <TermName xmlns="http://schemas.microsoft.com/office/infopath/2007/PartnerControls">Mechanical Services</TermName>
          <TermId xmlns="http://schemas.microsoft.com/office/infopath/2007/PartnerControls">41c616b6-8f1e-437b-865d-3c8d0c6ed35e</TermId>
        </TermInfo>
        <TermInfo xmlns="http://schemas.microsoft.com/office/infopath/2007/PartnerControls">
          <TermName xmlns="http://schemas.microsoft.com/office/infopath/2007/PartnerControls">Sustainability</TermName>
          <TermId xmlns="http://schemas.microsoft.com/office/infopath/2007/PartnerControls">8aa4f484-6113-4a4b-abf7-01783dfb9c33</TermId>
        </TermInfo>
      </Terms>
    </CO_CommunitiesTaxHTField>
    <LikesCount xmlns="http://schemas.microsoft.com/sharepoint/v3" xsi:nil="true"/>
    <Author0 xmlns="0f333701-128c-4d8a-833f-c30df131bb3c">
      <UserInfo>
        <DisplayName>Holly Lattin</DisplayName>
        <AccountId>46</AccountId>
        <AccountType/>
      </UserInfo>
    </Author0>
    <CO_TopicsTaxHTField xmlns="232c94ed-ed3c-49c8-92ac-e0a693860585">
      <Terms xmlns="http://schemas.microsoft.com/office/infopath/2007/PartnerControls">
        <TermInfo xmlns="http://schemas.microsoft.com/office/infopath/2007/PartnerControls">
          <TermName xmlns="http://schemas.microsoft.com/office/infopath/2007/PartnerControls">Analysis</TermName>
          <TermId xmlns="http://schemas.microsoft.com/office/infopath/2007/PartnerControls">50b32a83-cefb-4837-8bbd-6b28af4645d2</TermId>
        </TermInfo>
        <TermInfo xmlns="http://schemas.microsoft.com/office/infopath/2007/PartnerControls">
          <TermName xmlns="http://schemas.microsoft.com/office/infopath/2007/PartnerControls">Applications and Tools</TermName>
          <TermId xmlns="http://schemas.microsoft.com/office/infopath/2007/PartnerControls">a6534761-f585-467f-b0f0-9c77c81b80df</TermId>
        </TermInfo>
        <TermInfo xmlns="http://schemas.microsoft.com/office/infopath/2007/PartnerControls">
          <TermName xmlns="http://schemas.microsoft.com/office/infopath/2007/PartnerControls">Calculations and Tools</TermName>
          <TermId xmlns="http://schemas.microsoft.com/office/infopath/2007/PartnerControls">c694dd68-93f2-439f-8b83-d2a586d8c748</TermId>
        </TermInfo>
        <TermInfo xmlns="http://schemas.microsoft.com/office/infopath/2007/PartnerControls">
          <TermName xmlns="http://schemas.microsoft.com/office/infopath/2007/PartnerControls">Design Data</TermName>
          <TermId xmlns="http://schemas.microsoft.com/office/infopath/2007/PartnerControls">e08be979-d107-48ba-a363-7b9fe8e849ee</TermId>
        </TermInfo>
        <TermInfo xmlns="http://schemas.microsoft.com/office/infopath/2007/PartnerControls">
          <TermName xmlns="http://schemas.microsoft.com/office/infopath/2007/PartnerControls">Design</TermName>
          <TermId xmlns="http://schemas.microsoft.com/office/infopath/2007/PartnerControls">55006302-72e1-4851-a00b-10645b5dca31</TermId>
        </TermInfo>
        <TermInfo xmlns="http://schemas.microsoft.com/office/infopath/2007/PartnerControls">
          <TermName xmlns="http://schemas.microsoft.com/office/infopath/2007/PartnerControls">Investments ＆ Research</TermName>
          <TermId xmlns="http://schemas.microsoft.com/office/infopath/2007/PartnerControls">bbc24355-d92d-4c9e-98f3-1ecf8a785185</TermId>
        </TermInfo>
        <TermInfo xmlns="http://schemas.microsoft.com/office/infopath/2007/PartnerControls">
          <TermName xmlns="http://schemas.microsoft.com/office/infopath/2007/PartnerControls">Mechanical and Electrical</TermName>
          <TermId xmlns="http://schemas.microsoft.com/office/infopath/2007/PartnerControls">739fd1a0-2df6-e411-940e-005056b57334</TermId>
        </TermInfo>
        <TermInfo xmlns="http://schemas.microsoft.com/office/infopath/2007/PartnerControls">
          <TermName xmlns="http://schemas.microsoft.com/office/infopath/2007/PartnerControls">Quality Assurance</TermName>
          <TermId xmlns="http://schemas.microsoft.com/office/infopath/2007/PartnerControls">2c55120e-409d-4666-8599-12f2cb4af91f</TermId>
        </TermInfo>
        <TermInfo xmlns="http://schemas.microsoft.com/office/infopath/2007/PartnerControls">
          <TermName xmlns="http://schemas.microsoft.com/office/infopath/2007/PartnerControls">Thermal Analysis</TermName>
          <TermId xmlns="http://schemas.microsoft.com/office/infopath/2007/PartnerControls">3bd1e04c-262e-476d-925a-740d8715de1d</TermId>
        </TermInfo>
      </Terms>
    </CO_TopicsTaxHTField>
    <Ratings xmlns="http://schemas.microsoft.com/sharepoint/v3" xsi:nil="true"/>
    <LikedBy xmlns="http://schemas.microsoft.com/sharepoint/v3">
      <UserInfo>
        <DisplayName/>
        <AccountId xsi:nil="true"/>
        <AccountType/>
      </UserInfo>
    </LikedBy>
    <Arup_RegionTaxHTField xmlns="232c94ed-ed3c-49c8-92ac-e0a693860585">
      <Terms xmlns="http://schemas.microsoft.com/office/infopath/2007/PartnerControls">
        <TermInfo xmlns="http://schemas.microsoft.com/office/infopath/2007/PartnerControls">
          <TermName xmlns="http://schemas.microsoft.com/office/infopath/2007/PartnerControls">Global</TermName>
          <TermId xmlns="http://schemas.microsoft.com/office/infopath/2007/PartnerControls">a41fcd94-7533-e411-9405-005056b57334</TermId>
        </TermInfo>
      </Terms>
    </Arup_RegionTaxHTField>
    <TaxCatchAll xmlns="232c94ed-ed3c-49c8-92ac-e0a693860585">
      <Value>33</Value>
      <Value>66</Value>
      <Value>65</Value>
      <Value>64</Value>
      <Value>63</Value>
      <Value>62</Value>
      <Value>61</Value>
      <Value>60</Value>
      <Value>59</Value>
      <Value>58</Value>
      <Value>57</Value>
      <Value>56</Value>
      <Value>55</Value>
      <Value>54</Value>
      <Value>53</Value>
      <Value>15</Value>
      <Value>6</Value>
      <Value>3</Value>
    </TaxCatchAll>
    <Arup_TagsTaxHTField xmlns="232c94ed-ed3c-49c8-92ac-e0a693860585">
      <Terms xmlns="http://schemas.microsoft.com/office/infopath/2007/PartnerControls">
        <TermInfo xmlns="http://schemas.microsoft.com/office/infopath/2007/PartnerControls">
          <TermName xmlns="http://schemas.microsoft.com/office/infopath/2007/PartnerControls">Energy Modelling</TermName>
          <TermId xmlns="http://schemas.microsoft.com/office/infopath/2007/PartnerControls">ff9fdce1-85d4-445f-b01c-5bffbd0c9c54</TermId>
        </TermInfo>
      </Terms>
    </Arup_TagsTaxHTField>
    <Arup_TypeOfContentTaxHTField xmlns="232c94ed-ed3c-49c8-92ac-e0a693860585">
      <Terms xmlns="http://schemas.microsoft.com/office/infopath/2007/PartnerControls">
        <TermInfo xmlns="http://schemas.microsoft.com/office/infopath/2007/PartnerControls">
          <TermName xmlns="http://schemas.microsoft.com/office/infopath/2007/PartnerControls">Tool</TermName>
          <TermId xmlns="http://schemas.microsoft.com/office/infopath/2007/PartnerControls">f3cb71c8-7b46-4f95-bc72-2004c0d475b5</TermId>
        </TermInfo>
      </Terms>
    </Arup_TypeOfContentTaxHTField>
    <RatedBy xmlns="http://schemas.microsoft.com/sharepoint/v3">
      <UserInfo>
        <DisplayName/>
        <AccountId xsi:nil="true"/>
        <AccountType/>
      </UserInfo>
    </RatedBy>
  </documentManagement>
</p:properties>
</file>

<file path=customXml/itemProps1.xml><?xml version="1.0" encoding="utf-8"?>
<ds:datastoreItem xmlns:ds="http://schemas.openxmlformats.org/officeDocument/2006/customXml" ds:itemID="{920E422D-BD08-42C1-B65B-33E288AD2619}">
  <ds:schemaRefs>
    <ds:schemaRef ds:uri="http://schemas.microsoft.com/sharepoint/v3/contenttype/forms"/>
  </ds:schemaRefs>
</ds:datastoreItem>
</file>

<file path=customXml/itemProps2.xml><?xml version="1.0" encoding="utf-8"?>
<ds:datastoreItem xmlns:ds="http://schemas.openxmlformats.org/officeDocument/2006/customXml" ds:itemID="{CAADCC45-471A-4A78-98DF-F7BFBB317A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32c94ed-ed3c-49c8-92ac-e0a693860585"/>
    <ds:schemaRef ds:uri="0f333701-128c-4d8a-833f-c30df131bb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2B6A20F-9AF2-4D10-A112-C4815F1885F8}">
  <ds:schemaRefs>
    <ds:schemaRef ds:uri="http://schemas.microsoft.com/office/2006/metadata/properties"/>
    <ds:schemaRef ds:uri="0f333701-128c-4d8a-833f-c30df131bb3c"/>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232c94ed-ed3c-49c8-92ac-e0a69386058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20</vt:i4>
      </vt:variant>
    </vt:vector>
  </HeadingPairs>
  <TitlesOfParts>
    <vt:vector size="32" baseType="lpstr">
      <vt:lpstr>Project</vt:lpstr>
      <vt:lpstr>Units</vt:lpstr>
      <vt:lpstr>Input Summary</vt:lpstr>
      <vt:lpstr>Pre-1950 Space Conditioning</vt:lpstr>
      <vt:lpstr>1950-1980 Space Conditioning</vt:lpstr>
      <vt:lpstr>1980-2000 Space Conditioning</vt:lpstr>
      <vt:lpstr>Post-2000 Space Conditioning</vt:lpstr>
      <vt:lpstr>Pre-1950 Schedules</vt:lpstr>
      <vt:lpstr>1950-1980 Schedules</vt:lpstr>
      <vt:lpstr>1980-2000 Schedules</vt:lpstr>
      <vt:lpstr>Post-2000 Schedules</vt:lpstr>
      <vt:lpstr>Review</vt:lpstr>
      <vt:lpstr>Air_Change</vt:lpstr>
      <vt:lpstr>Airflow</vt:lpstr>
      <vt:lpstr>Area</vt:lpstr>
      <vt:lpstr>Area_Ventilation</vt:lpstr>
      <vt:lpstr>Capacity</vt:lpstr>
      <vt:lpstr>DHW_Demand</vt:lpstr>
      <vt:lpstr>Glazing_Conduction</vt:lpstr>
      <vt:lpstr>Glazing_Solar_Heat_Gain</vt:lpstr>
      <vt:lpstr>Infiltration</vt:lpstr>
      <vt:lpstr>Internal_Heat_Gains</vt:lpstr>
      <vt:lpstr>Occupant_Density</vt:lpstr>
      <vt:lpstr>Occupant_Heat_Gain</vt:lpstr>
      <vt:lpstr>Occupant_Ventilation</vt:lpstr>
      <vt:lpstr>Opaque_Construction</vt:lpstr>
      <vt:lpstr>Process_Loads</vt:lpstr>
      <vt:lpstr>Project_Name</vt:lpstr>
      <vt:lpstr>Project_Number</vt:lpstr>
      <vt:lpstr>Slab_on_Grade_Constructions</vt:lpstr>
      <vt:lpstr>Temperature</vt:lpstr>
      <vt:lpstr>Water_flow</vt:lpstr>
    </vt:vector>
  </TitlesOfParts>
  <Manager/>
  <Company>Arup</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Whole Building Energy Modelling Calculation Plan</dc:title>
  <dc:subject/>
  <dc:creator>Molly Curtz</dc:creator>
  <cp:keywords/>
  <dc:description>Added more area inputs for Australian purposes and updated unit options.</dc:description>
  <cp:lastModifiedBy>Rob Best</cp:lastModifiedBy>
  <cp:revision/>
  <dcterms:created xsi:type="dcterms:W3CDTF">2010-09-21T22:22:33Z</dcterms:created>
  <dcterms:modified xsi:type="dcterms:W3CDTF">2018-09-18T07:09:21Z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0x0101002392094CBAD04C3AB0B65532217FA45A00ABCD7125577B4929BDB219943E64E9990049621725C152694C99098E66C70E9CBB</vt:lpwstr>
  </property>
  <property fmtid="{D5CDD505-2E9C-101B-9397-08002B2CF9AE}" pid="3" name="CO_Communities">
    <vt:lpwstr>53;#Building Performance and Systems|296000fc-9732-4ec8-a954-c52c4294c546;#54;#Buildings Retrofit|2cdc622b-2deb-4906-877f-d8d20d040e0a;#55;#Energy|a75f8f26-baf0-41d1-a5e1-590b2a9f045f;#6;#Environmental and Building Physics|bf2c176f-ebc7-49c4-8b67-8eb48a2f</vt:lpwstr>
  </property>
  <property fmtid="{D5CDD505-2E9C-101B-9397-08002B2CF9AE}" pid="4" name="Arup_Tags">
    <vt:lpwstr>15;#Energy Modelling|ff9fdce1-85d4-445f-b01c-5bffbd0c9c54</vt:lpwstr>
  </property>
  <property fmtid="{D5CDD505-2E9C-101B-9397-08002B2CF9AE}" pid="5" name="Arup_Region">
    <vt:lpwstr>33;#Global|a41fcd94-7533-e411-9405-005056b57334</vt:lpwstr>
  </property>
  <property fmtid="{D5CDD505-2E9C-101B-9397-08002B2CF9AE}" pid="6" name="Arup_TypeOfContent">
    <vt:lpwstr>66;#Tool|f3cb71c8-7b46-4f95-bc72-2004c0d475b5</vt:lpwstr>
  </property>
  <property fmtid="{D5CDD505-2E9C-101B-9397-08002B2CF9AE}" pid="7" name="CO_Topics">
    <vt:lpwstr>58;#Analysis|50b32a83-cefb-4837-8bbd-6b28af4645d2;#59;#Applications and Tools|a6534761-f585-467f-b0f0-9c77c81b80df;#60;#Calculations and Tools|c694dd68-93f2-439f-8b83-d2a586d8c748;#61;#Design Data|e08be979-d107-48ba-a363-7b9fe8e849ee;#62;#Design|55006302-</vt:lpwstr>
  </property>
  <property fmtid="{D5CDD505-2E9C-101B-9397-08002B2CF9AE}" pid="8" name="WorkbookGuid">
    <vt:lpwstr>4e2a2963-0cbd-4ec6-9048-6e3adc486b6b</vt:lpwstr>
  </property>
</Properties>
</file>