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drawings/drawing4.xml" ContentType="application/vnd.openxmlformats-officedocument.drawing+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drawings/drawing5.xml" ContentType="application/vnd.openxmlformats-officedocument.drawing+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8" r:id="rId10"/>
    <sheet name="Post-2000 Schedules" sheetId="27" r:id="rId11"/>
    <sheet name="Review" sheetId="9" r:id="rId12"/>
  </sheet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C11" i="18" l="1"/>
  <c r="C10" i="18"/>
  <c r="C26" i="18" l="1"/>
  <c r="D38" i="18"/>
  <c r="D37" i="18"/>
  <c r="D36" i="18"/>
  <c r="D46" i="18"/>
  <c r="D45" i="18"/>
  <c r="C14" i="18"/>
  <c r="C13" i="18"/>
  <c r="C12" i="18"/>
  <c r="B2" i="16" l="1"/>
  <c r="AC2" i="16"/>
  <c r="B3" i="16"/>
  <c r="AC3" i="16"/>
  <c r="B4" i="16"/>
  <c r="B10" i="16"/>
  <c r="B13" i="16"/>
  <c r="B16" i="16"/>
  <c r="B19" i="16"/>
  <c r="B22" i="16"/>
  <c r="B45" i="16"/>
  <c r="B48" i="16"/>
  <c r="B51" i="16"/>
  <c r="B54" i="16"/>
  <c r="B57" i="16"/>
  <c r="B80" i="16"/>
  <c r="B83" i="16"/>
  <c r="B86" i="16"/>
  <c r="B89" i="16"/>
  <c r="B92" i="16"/>
  <c r="B115" i="16"/>
  <c r="B118" i="16"/>
  <c r="B121" i="16"/>
  <c r="B124" i="16"/>
  <c r="B127" i="16"/>
  <c r="B150" i="16"/>
  <c r="B153" i="16"/>
  <c r="B156" i="16"/>
  <c r="B159" i="16"/>
  <c r="B162" i="16"/>
  <c r="H11" i="15"/>
  <c r="G11" i="15"/>
  <c r="F11" i="15"/>
  <c r="H10" i="15"/>
  <c r="G10" i="15"/>
  <c r="F10" i="15"/>
  <c r="D59" i="18"/>
  <c r="D58" i="18"/>
  <c r="J58" i="18" l="1"/>
  <c r="J59" i="18"/>
  <c r="H11" i="22" l="1"/>
  <c r="G11" i="22"/>
  <c r="F11" i="22"/>
  <c r="H10" i="22"/>
  <c r="G10" i="22"/>
  <c r="F10" i="22"/>
  <c r="F59" i="18"/>
  <c r="F58" i="18"/>
  <c r="H11" i="23" l="1"/>
  <c r="G11" i="23"/>
  <c r="F11" i="23"/>
  <c r="H10" i="23"/>
  <c r="G10" i="23"/>
  <c r="F10" i="23"/>
  <c r="H59" i="18"/>
  <c r="H58" i="18"/>
  <c r="G11" i="24" l="1"/>
  <c r="F11" i="24"/>
  <c r="F10" i="24"/>
  <c r="B95" i="28" l="1"/>
  <c r="B95" i="25"/>
  <c r="B92" i="27" l="1"/>
  <c r="H11" i="24" l="1"/>
  <c r="H10" i="24"/>
  <c r="G10" i="24"/>
  <c r="B165" i="28" l="1"/>
  <c r="B162" i="28"/>
  <c r="B159" i="28"/>
  <c r="B156" i="28"/>
  <c r="B153" i="28"/>
  <c r="B130" i="28"/>
  <c r="B127" i="28"/>
  <c r="B124" i="28"/>
  <c r="B121" i="28"/>
  <c r="B118" i="28"/>
  <c r="B92" i="28"/>
  <c r="B89" i="28"/>
  <c r="B86" i="28"/>
  <c r="B83" i="28"/>
  <c r="B80" i="28"/>
  <c r="B57" i="28"/>
  <c r="B54" i="28"/>
  <c r="B51" i="28"/>
  <c r="B48" i="28"/>
  <c r="B45" i="28"/>
  <c r="B22" i="28"/>
  <c r="B19" i="28"/>
  <c r="B16" i="28"/>
  <c r="B13" i="28"/>
  <c r="B10" i="28"/>
  <c r="B4" i="28"/>
  <c r="AC3" i="28"/>
  <c r="B3" i="28"/>
  <c r="AC2" i="28"/>
  <c r="B2" i="28"/>
  <c r="J61" i="18" l="1"/>
  <c r="H61" i="18"/>
  <c r="F61" i="18"/>
  <c r="D61" i="18"/>
  <c r="J57" i="18"/>
  <c r="H57" i="18"/>
  <c r="F57" i="18"/>
  <c r="D57" i="18"/>
  <c r="J48" i="18"/>
  <c r="H48" i="18"/>
  <c r="F48" i="18"/>
  <c r="D48" i="18"/>
  <c r="H53" i="18" l="1"/>
  <c r="F53" i="18"/>
  <c r="H43" i="18"/>
  <c r="F43" i="18"/>
  <c r="H35" i="18"/>
  <c r="F35" i="18"/>
  <c r="H29" i="18"/>
  <c r="F29" i="18"/>
  <c r="H26" i="18"/>
  <c r="H23" i="18"/>
  <c r="H22" i="18"/>
  <c r="H18" i="18"/>
  <c r="H16" i="18"/>
  <c r="H13" i="18"/>
  <c r="H12" i="18"/>
  <c r="H11" i="18"/>
  <c r="H10" i="18"/>
  <c r="F26" i="18"/>
  <c r="F23" i="18"/>
  <c r="F22" i="18"/>
  <c r="F18" i="18"/>
  <c r="F16" i="18"/>
  <c r="F13" i="18"/>
  <c r="F12" i="18"/>
  <c r="F11" i="18"/>
  <c r="F10" i="18"/>
  <c r="B165" i="27" l="1"/>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B165" i="25"/>
  <c r="B162" i="25"/>
  <c r="B159" i="25"/>
  <c r="B156" i="25"/>
  <c r="B153" i="25"/>
  <c r="B130" i="25"/>
  <c r="B127" i="25"/>
  <c r="B124" i="25"/>
  <c r="B121" i="25"/>
  <c r="B118"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0" i="18"/>
  <c r="B18" i="18"/>
  <c r="F27" i="9"/>
  <c r="F26" i="9"/>
  <c r="F25" i="9"/>
  <c r="F24" i="9"/>
  <c r="F23" i="9"/>
  <c r="F18" i="19"/>
  <c r="F12" i="19"/>
  <c r="F19" i="19"/>
  <c r="F11" i="19"/>
  <c r="J69" i="18"/>
  <c r="J70" i="18"/>
  <c r="J71" i="18"/>
  <c r="J72" i="18"/>
  <c r="J73" i="18"/>
  <c r="J74" i="18"/>
  <c r="J75" i="18"/>
  <c r="J76" i="18"/>
  <c r="J77" i="18"/>
  <c r="J78" i="18"/>
  <c r="J79" i="18"/>
  <c r="J80" i="18"/>
  <c r="J81" i="18"/>
  <c r="J82" i="18"/>
  <c r="J83" i="18"/>
  <c r="J84" i="18"/>
  <c r="J85" i="18"/>
  <c r="C69" i="18"/>
  <c r="I69" i="18" s="1"/>
  <c r="C70" i="18"/>
  <c r="I70" i="18" s="1"/>
  <c r="C71" i="18"/>
  <c r="I71" i="18" s="1"/>
  <c r="C72" i="18"/>
  <c r="I72" i="18" s="1"/>
  <c r="C73" i="18"/>
  <c r="I73" i="18" s="1"/>
  <c r="C74" i="18"/>
  <c r="I74" i="18" s="1"/>
  <c r="C75" i="18"/>
  <c r="I75" i="18" s="1"/>
  <c r="C76" i="18"/>
  <c r="I76" i="18" s="1"/>
  <c r="C77" i="18"/>
  <c r="I77" i="18" s="1"/>
  <c r="C78" i="18"/>
  <c r="I78" i="18" s="1"/>
  <c r="C79" i="18"/>
  <c r="I79" i="18" s="1"/>
  <c r="C80" i="18"/>
  <c r="I80" i="18" s="1"/>
  <c r="C81" i="18"/>
  <c r="I81" i="18" s="1"/>
  <c r="C82" i="18"/>
  <c r="I82" i="18" s="1"/>
  <c r="C83" i="18"/>
  <c r="I83" i="18" s="1"/>
  <c r="C84" i="18"/>
  <c r="I84" i="18" s="1"/>
  <c r="C85" i="18"/>
  <c r="I85" i="18" s="1"/>
  <c r="J29" i="18"/>
  <c r="D29" i="18"/>
  <c r="N9" i="15"/>
  <c r="M9" i="15"/>
  <c r="L9" i="15"/>
  <c r="K9" i="15"/>
  <c r="H9" i="15"/>
  <c r="G9" i="15"/>
  <c r="F9" i="15"/>
  <c r="E9" i="15"/>
  <c r="D10" i="18"/>
  <c r="G2" i="19"/>
  <c r="G3" i="19"/>
  <c r="J53" i="18"/>
  <c r="J43" i="18"/>
  <c r="J35" i="18"/>
  <c r="J26" i="18"/>
  <c r="J23" i="18"/>
  <c r="J22" i="18"/>
  <c r="J18" i="18"/>
  <c r="J16" i="18"/>
  <c r="J13" i="18"/>
  <c r="J12" i="18"/>
  <c r="J11" i="18"/>
  <c r="J10" i="18"/>
  <c r="D53" i="18"/>
  <c r="D43" i="18"/>
  <c r="D35" i="18"/>
  <c r="D26" i="18"/>
  <c r="D23" i="18"/>
  <c r="D22" i="18"/>
  <c r="D18" i="18"/>
  <c r="D16" i="18"/>
  <c r="D12" i="18"/>
  <c r="D13" i="18"/>
  <c r="D11"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<sst xmlns="http://schemas.openxmlformats.org/spreadsheetml/2006/main" count="2056" uniqueCount="592">
  <si>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</si>
  <si>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</si>
  <si>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</si>
  <si>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</si>
  <si>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</si>
  <si>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</si>
  <si>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</si>
  <si>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</si>
  <si>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</si>
  <si>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</si>
  <si>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</si>
  <si>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</si>
  <si>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</si>
  <si>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</si>
  <si>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</si>
  <si>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</si>
  <si>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</si>
  <si>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</si>
  <si>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</si>
  <si>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</si>
  <si>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</si>
  <si>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</si>
  <si>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</si>
  <si>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</si>
  <si>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</si>
  <si>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</si>
  <si>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</si>
  <si>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</si>
  <si>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</si>
  <si>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</si>
  <si>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</si>
  <si>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</si>
  <si>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</si>
  <si>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</si>
  <si>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</si>
  <si>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</si>
  <si>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</si>
  <si>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</si>
  <si>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</si>
  <si>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</si>
  <si>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</si>
  <si>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</si>
  <si>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</si>
  <si>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</si>
  <si>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</si>
  <si>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</si>
  <si>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</si>
  <si>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</si>
  <si>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</si>
  <si>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</si>
  <si>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</si>
  <si>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</si>
  <si>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</si>
  <si>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</si>
  <si>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</si>
  <si>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</si>
  <si>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</si>
  <si>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</si>
  <si>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</si>
  <si>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</si>
  <si>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</si>
  <si>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</si>
  <si>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</si>
  <si>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</si>
  <si>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</si>
  <si>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</si>
  <si>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</si>
  <si>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</si>
  <si>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</si>
  <si>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</si>
  <si>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</si>
  <si>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</si>
  <si>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</si>
  <si>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</si>
  <si>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</si>
  <si>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</si>
  <si>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</si>
  <si>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</si>
  <si>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</si>
  <si>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</si>
  <si>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</si>
  <si>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</si>
  <si>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</si>
  <si>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</si>
  <si>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</si>
  <si>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</si>
  <si>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</si>
  <si>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</si>
  <si>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</si>
  <si>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</si>
  <si>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</si>
  <si>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</si>
  <si>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</si>
  <si>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</si>
  <si>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</si>
  <si>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</si>
  <si>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</si>
  <si>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</si>
  <si>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</si>
  <si>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</si>
  <si>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</si>
  <si>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</si>
  <si>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</si>
  <si>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</si>
  <si>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</si>
  <si>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</si>
  <si>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</si>
  <si>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</si>
  <si>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</si>
  <si>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</si>
  <si>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</si>
  <si>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</si>
  <si>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</si>
  <si>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</si>
  <si>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</si>
  <si>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</si>
  <si>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</si>
  <si>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</si>
  <si>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</si>
  <si>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</si>
  <si>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</si>
  <si>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</si>
  <si>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</si>
  <si>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</si>
  <si>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</si>
  <si>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</si>
  <si>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</si>
  <si>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</si>
  <si>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</si>
  <si>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</si>
  <si>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</si>
  <si>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</si>
  <si>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</si>
  <si>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</si>
  <si>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</si>
  <si>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</si>
  <si>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</si>
  <si>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</si>
  <si>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</si>
  <si>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</si>
  <si>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</si>
  <si>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</si>
  <si>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</si>
  <si>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</si>
  <si>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</si>
  <si>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</si>
  <si>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</si>
  <si>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</si>
  <si>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</si>
  <si>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</si>
  <si>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</si>
  <si>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</si>
  <si>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</si>
  <si>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</si>
  <si>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</si>
  <si>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</si>
  <si>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</si>
  <si>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</si>
  <si>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</si>
  <si>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</si>
  <si>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</si>
  <si>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</si>
  <si>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</si>
  <si>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</si>
  <si>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</si>
  <si>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</si>
  <si>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</si>
  <si>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</si>
  <si>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</si>
  <si>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</si>
  <si>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</si>
  <si>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</si>
  <si>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</si>
  <si>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</si>
  <si>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</si>
  <si>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</si>
  <si>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</si>
  <si>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</si>
  <si>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</si>
  <si>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</si>
  <si>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</si>
  <si>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</si>
  <si>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</si>
  <si>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</si>
  <si>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</si>
  <si>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</si>
  <si>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</si>
  <si>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</si>
  <si>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</si>
  <si>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</si>
  <si>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</si>
  <si>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</si>
  <si>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</si>
  <si>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</si>
  <si>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</si>
  <si>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</si>
  <si>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</si>
  <si>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</si>
  <si>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</si>
  <si>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</si>
  <si>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</si>
  <si>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</si>
  <si>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</si>
  <si>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</si>
  <si>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</si>
  <si>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</si>
  <si>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</si>
  <si>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</si>
  <si>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</si>
  <si>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</si>
  <si>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</si>
  <si>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</si>
  <si>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</si>
  <si>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</si>
  <si>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</si>
  <si>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</si>
  <si>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</si>
  <si>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</si>
  <si>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</si>
  <si>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</si>
  <si>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</si>
  <si>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</si>
  <si>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</si>
  <si>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</si>
  <si>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</si>
  <si>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</si>
  <si>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</si>
  <si>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</si>
  <si>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</si>
  <si>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</si>
  <si>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</si>
  <si>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</si>
  <si>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</si>
  <si>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</si>
  <si>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</si>
  <si>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</si>
  <si>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</si>
  <si>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</si>
  <si>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</si>
  <si>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</si>
  <si>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</si>
  <si>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</si>
  <si>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</si>
  <si>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</si>
  <si>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</si>
  <si>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</si>
  <si>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</si>
  <si>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</si>
  <si>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</si>
  <si>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</si>
  <si>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</si>
  <si>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</si>
  <si>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</si>
  <si>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</si>
  <si>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</si>
  <si>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</si>
  <si>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</si>
  <si>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</si>
  <si>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</si>
  <si>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</si>
  <si>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</si>
  <si>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</si>
  <si>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</si>
  <si>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</si>
  <si>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</si>
  <si>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</si>
  <si>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</si>
  <si>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</si>
  <si>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</si>
  <si>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</si>
  <si>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</si>
  <si>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</si>
  <si>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</si>
  <si>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</si>
  <si>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</si>
  <si>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</si>
  <si>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</si>
  <si>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</si>
  <si>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</si>
  <si>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</si>
  <si>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</si>
  <si>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</si>
  <si>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</si>
  <si>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</si>
  <si>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</si>
  <si>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</si>
  <si>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</si>
  <si>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</si>
  <si>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</si>
  <si>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</si>
  <si>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</si>
  <si>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</si>
  <si>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</si>
  <si>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</si>
  <si>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</si>
  <si>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</si>
  <si>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</si>
  <si>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</si>
  <si>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</si>
  <si>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</si>
  <si>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</si>
  <si>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</si>
  <si>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</si>
  <si>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</si>
  <si>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</si>
  <si>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</si>
  <si>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</si>
  <si>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</si>
  <si>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</si>
  <si>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</si>
  <si>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</si>
  <si>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</si>
  <si>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</si>
  <si>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</si>
  <si>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</si>
  <si>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</si>
  <si>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</si>
  <si>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</si>
  <si>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</si>
  <si>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</si>
  <si>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</si>
  <si>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</si>
  <si>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</si>
  <si>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</si>
  <si>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</si>
  <si>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</si>
  <si>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</si>
  <si>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</si>
  <si>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</si>
  <si>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</si>
  <si>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</si>
  <si>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</si>
  <si>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</si>
  <si>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</si>
  <si>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</si>
  <si>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</si>
  <si>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</si>
  <si>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</si>
  <si>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</si>
  <si>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</si>
  <si>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</si>
  <si>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</si>
  <si>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</si>
  <si>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</si>
  <si>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</si>
  <si>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</si>
  <si>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</si>
  <si>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</si>
  <si>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</si>
  <si>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</si>
  <si>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</si>
  <si>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</si>
  <si>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</si>
  <si>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</si>
  <si>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</si>
  <si>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</si>
  <si>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</si>
  <si>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</si>
  <si>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</si>
  <si>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</si>
  <si>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</si>
  <si>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</si>
  <si>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</si>
  <si>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</si>
  <si>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</si>
  <si>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</si>
  <si>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</si>
  <si>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</si>
  <si>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</si>
  <si>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</si>
  <si>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</si>
  <si>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</si>
  <si>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</si>
  <si>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</si>
  <si>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</si>
  <si>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</si>
  <si>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</si>
  <si>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</si>
  <si>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</si>
  <si>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</si>
  <si>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</si>
  <si>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</si>
  <si>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</si>
  <si>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</si>
  <si>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</si>
  <si>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</si>
  <si>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</si>
  <si>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</si>
  <si>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</si>
  <si>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</si>
  <si>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</si>
  <si>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</si>
  <si>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</si>
  <si>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</si>
  <si>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</si>
  <si>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</si>
  <si>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</si>
  <si>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</si>
  <si>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</si>
  <si>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</si>
  <si>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</si>
  <si>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</si>
  <si>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</si>
  <si>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</si>
  <si>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</si>
  <si>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</si>
  <si>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</si>
  <si>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</si>
  <si>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</si>
  <si>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</si>
  <si>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</si>
  <si>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</si>
  <si>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</si>
  <si>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</si>
  <si>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</si>
  <si>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</si>
  <si>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</si>
  <si>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</si>
  <si>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</si>
  <si>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</si>
  <si>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</si>
  <si>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</si>
  <si>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</si>
  <si>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</si>
  <si>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</si>
  <si>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</si>
  <si>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</si>
  <si>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</si>
  <si>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</si>
  <si>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</si>
  <si>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</si>
  <si>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</si>
  <si>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</si>
  <si>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</si>
  <si>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</si>
  <si>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</si>
  <si>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</si>
  <si>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</si>
  <si>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</si>
  <si>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</si>
  <si>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</si>
  <si>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</si>
  <si>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</si>
  <si>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</si>
  <si>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</si>
  <si>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</si>
  <si>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</si>
  <si>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</si>
  <si>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</si>
  <si>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</si>
  <si>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Exterior Wall R-Value</t>
  </si>
  <si>
    <t>Roof R-Value</t>
  </si>
  <si>
    <t>Floor: Slab-on-grade R-Value / F-Factor</t>
  </si>
  <si>
    <t>Glazing Assembly R-Value</t>
  </si>
  <si>
    <t>Underground Walls R-Value</t>
  </si>
  <si>
    <t>Y</t>
  </si>
  <si>
    <t>N</t>
  </si>
  <si>
    <t>DOE 2004 Reference Energy Model, Chicago</t>
  </si>
  <si>
    <t>DOE Post-1980 Reference Energy Model, Chicago</t>
  </si>
  <si>
    <t>DOE Pre-1980 Reference Energy Model, Chicago</t>
  </si>
  <si>
    <t>Gas Equipment Power Density</t>
  </si>
  <si>
    <t>Refrigeration</t>
  </si>
  <si>
    <t>Space, Case</t>
  </si>
  <si>
    <t>Condenser</t>
  </si>
  <si>
    <t>Cases</t>
  </si>
  <si>
    <t>Cooling Capacity</t>
  </si>
  <si>
    <t>Condenser Name</t>
  </si>
  <si>
    <t>Dining</t>
  </si>
  <si>
    <t>Kitchen</t>
  </si>
  <si>
    <t>Exterior Lights</t>
  </si>
  <si>
    <t>Kitchen Exhaust Fan</t>
  </si>
  <si>
    <t>Restaurant</t>
  </si>
  <si>
    <t>Steel Frame Wall</t>
  </si>
  <si>
    <t>Windows</t>
  </si>
  <si>
    <t>Attic</t>
  </si>
  <si>
    <t>Walk-In Freezer</t>
  </si>
  <si>
    <t>Self-Contained Display</t>
  </si>
  <si>
    <t>Rack 2</t>
  </si>
  <si>
    <t>Rack 1</t>
  </si>
  <si>
    <t>BLDG_OCC_SCH</t>
  </si>
  <si>
    <t>6 am to 2 am; varying intensity</t>
  </si>
  <si>
    <t>Differential dry bulb economizer for dining room packaged AC</t>
  </si>
  <si>
    <t>Gas heating coils with efficiency = 78% (dining room) and 80% (kitchen)</t>
  </si>
  <si>
    <t>Natural gas water heater with 80% efficiency</t>
  </si>
  <si>
    <t>Setpoint active 6 am to 2 am</t>
  </si>
  <si>
    <t>Kitchen and Dining</t>
  </si>
  <si>
    <t>Electric Equipment</t>
  </si>
  <si>
    <t>Gas Equipment</t>
  </si>
  <si>
    <t>Kitchen Exhaust Fan Schedule</t>
  </si>
  <si>
    <t>Packaged rooftop air conditioners (one for kitchen and dining room) with gas furnace; kitchen exhaust fans</t>
  </si>
  <si>
    <t>Unitary cooling coil; dining room efficiency = 3.23, kitchen efficiency = 3.5</t>
  </si>
  <si>
    <t>Unitary cooling coil; dining room efficiency = 3.23, kitchen efficiency = 3.67</t>
  </si>
  <si>
    <t>Natural gas water heater with 78% efficiency</t>
  </si>
  <si>
    <t>Electric Lights</t>
  </si>
  <si>
    <t>Ktichen and Dining</t>
  </si>
  <si>
    <t>- 1950-1980, 1980-2000, and Post-2000 based on DOE reference building models.
- Pre-1950: Assume same as 1950-1980</t>
  </si>
  <si>
    <t xml:space="preserve">- 1950-1980, 1980-2000, and Post-2000 based on DOE reference building models.
- Pre-1950: Assume same as 1950-1980 </t>
  </si>
  <si>
    <t>- 1950-1980, 1980-2000, and Post-2000 based on DOE reference building models.
- Pre-1950: Assume 50% increase compared to 1950-1980.</t>
  </si>
  <si>
    <t>Temperature controlled via programmable thermostat</t>
  </si>
  <si>
    <t>Pre-1950s CBECCS- 100% of cooling systems replaced</t>
  </si>
  <si>
    <t>Packaged rooftop air conditioners (one for kitchen and dining room) with fuel oil furnace; kitchen exhaust fans</t>
  </si>
  <si>
    <t>Fuel oil heating coils with efficiency = 78% (dining room) and 80% (kitchen)</t>
  </si>
  <si>
    <t>Fuel oil water heater with 60% efficiency</t>
  </si>
  <si>
    <t>Pre-1950s- CBECCS- equally split between propane, fuel oil and electricity
Fuel oil heater efficiency- energy.gov</t>
  </si>
  <si>
    <t>Wide variety of fuels and technologies reported in CBECCS across all building vintages. Should propane or fuel oil be used? Boiler or furnace?</t>
  </si>
  <si>
    <t>For Further Discussion</t>
  </si>
  <si>
    <t>CBECS -1950, sample size: 4</t>
  </si>
  <si>
    <t>CBECS 1950-1980, sample size: 9</t>
  </si>
  <si>
    <t>CBECS 1980-2000, sample size: 4</t>
  </si>
  <si>
    <t>CBECS 2000-, sample size: 2</t>
  </si>
  <si>
    <t>Wall construction material
      100% Aluminum, asbestos, plastic, or wood materials (siding, shingles, tiles, or shakes)
Exterior wall replacement
      25% Yes
Insulation upgrade
      50% Yes</t>
  </si>
  <si>
    <t>Wall construction material
      22% Concrete block or poured concrete (above grade)
      56% Aluminum, asbestos, plastic, or wood materials (siding, shingles, tiles, or shakes)
      22% Brick, stone, or stucco
Exterior wall replacement
      11% Yes
Insulation upgrade
      22% Yes</t>
  </si>
  <si>
    <t>Wall construction material
      25% Concrete block or poured concrete (above grade)
      25% Brick, stone, or stucco
      50% Aluminum, asbestos, plastic, or wood materials (siding, shingles, tiles, or shakes)
Exterior wall replacement
Insulation upgrade</t>
  </si>
  <si>
    <t>Wall construction material
      50% Brick, stone, or stucco
      50% Aluminum, asbestos, plastic, or wood materials (siding, shingles, tiles, or shakes)
Exterior wall replacement
Insulation upgrade</t>
  </si>
  <si>
    <t>Roof replacement
      75% Yes
Roof construction material
      25% Other
      75% Asphalt, fiberglass, or other shingles</t>
  </si>
  <si>
    <t>Roof construction material
      11% Metal surfacing
      11% Built-up (tar, felts, or fiberglass and a ballast, such as stone)
      67% Asphalt, fiberglass, or other shingles
      11% Slate or tile shingles
Roof replacement
      44% Yes</t>
  </si>
  <si>
    <t>Roof replacement
Roof construction material
      25% Plastic, rubber, or synthetic sheeting (single or multiple ply)
      50% Asphalt, fiberglass, or other shingles
      25% Metal surfacing</t>
  </si>
  <si>
    <t>Roof replacement
Roof construction material
      50% Asphalt, fiberglass, or other shingles
      50% Slate or tile shingles</t>
  </si>
  <si>
    <t>Percent exterior glass
      25% 1 percent or less
      75% 26 to 50 percent</t>
  </si>
  <si>
    <t>Percent exterior glass
      22% 11 to 25 percent
      11% 26 to 50 percent
      56% 2 to 10 percent
      11% 1 percent or less</t>
  </si>
  <si>
    <t>Percent exterior glass
      25% 2 to 10 percent
      25% 26 to 50 percent
      25% 51 to 75 percent</t>
  </si>
  <si>
    <t>Percent exterior glass
      50% 11 to 25 percent
      50% 51 to 75 percent</t>
  </si>
  <si>
    <t>Window replacement
      75% Yes
Tinted window glass
Window glass type
      100% Combination of both</t>
  </si>
  <si>
    <t>Window replacement
      22% Yes
Tinted window glass
      22% Yes
Window glass type
      22% Combination of both
      44% Single layer glass
      22% Multi-layer glass
      11% No windows</t>
  </si>
  <si>
    <t>Window replacement
Tinted window glass
Window glass type
      25% Combination of both
      25% Single layer glass
      50% Multi-layer glass</t>
  </si>
  <si>
    <t>Window replacement
Tinted window glass
Window glass type
      100% Multi-layer glass</t>
  </si>
  <si>
    <t>External overhangs or awnings
      50% Yes</t>
  </si>
  <si>
    <t>External overhangs or awnings
      33% Yes</t>
  </si>
  <si>
    <t>External overhangs or awnings</t>
  </si>
  <si>
    <t>Occupancy (Individual Variables)
   Number of employees
      avg: 0.0014463840399002493 per sqft
   Food service seating capacity
      avg: 0.010723192019950124 per sqft</t>
  </si>
  <si>
    <t>Occupancy (Individual Variables)
   Number of employees
      avg: 0.001420389461626575 per sqft
   Food service seating capacity
      avg: 0.01864951768488746 per sqft</t>
  </si>
  <si>
    <t>Occupancy (Individual Variables)
   Number of employees
      avg: 0.0018656716417910447 per sqft
   Food service seating capacity
      avg: 0.012761194029850747 per sqft</t>
  </si>
  <si>
    <t>Occupancy (Individual Variables)
   Number of employees
      avg: 0.0018536585365853658 per sqft
   Food service seating capacity
      avg: 0.006707317073170732 per sqft</t>
  </si>
  <si>
    <t>Lighting type
   Incandescent bulbs
      75% Yes
   Fluorescent bulbs
      100% Yes
   Halogen bulbs
      100% Yes
   Compact fluorescent bulbs
      75% Yes
Lighting upgrade
      50% Yes</t>
  </si>
  <si>
    <t>Lighting type
   Light-emitting diode (LED) bulbs
      33% Yes
   Incandescent bulbs
      33% Yes
   Fluorescent bulbs
      100% Yes
   Halogen bulbs
      33% Yes
   Compact fluorescent bulbs
      44% Yes
Lighting upgrade
      33% Yes</t>
  </si>
  <si>
    <t>Lighting type
   Incandescent bulbs
      25% Yes
   Fluorescent bulbs
      100% Yes
   Compact fluorescent bulbs
      75% Yes
Lighting upgrade</t>
  </si>
  <si>
    <t>Lighting type
   Light-emitting diode (LED) bulbs
      50% Yes
   Incandescent bulbs
      50% Yes
   Fluorescent bulbs
      50% Yes
   Compact fluorescent bulbs
      50% Yes
Lighting upgrade</t>
  </si>
  <si>
    <t>Lighting controls
   Multi-level lighting or dimming
      25% Yes</t>
  </si>
  <si>
    <t>Lighting controls
   Multi-level lighting or dimming
      11% Yes
   Occupancy sensors
      11% Yes
   Light scheduling
      11% Yes</t>
  </si>
  <si>
    <t>Lighting controls
   Occupancy sensors
      25% Yes
   Light scheduling
      25% Yes</t>
  </si>
  <si>
    <t>Lighting controls
   Multi-level lighting or dimming
      100% Yes
   Occupancy sensors
      50% Yes
   Light scheduling
      50% Yes
   Daylight harvesting
      50% Yes</t>
  </si>
  <si>
    <t>Plug loads (Individual Variables)
   Number of ice makers
      avg: 0.00031872509960159364 per sqft
   Number of closed case refrigeration units
      avg: 0.00043596730245231606 per sqft
   Number of residential refrigerators
      avg: 0.0010358565737051792 per sqft
   Number of computers
      avg: 0.00039900249376558606 per sqft
   Number of compact refrigerators
      avg: 0.0004608294930875576 per sqft
   Number of walk-in units
      avg: 0.0002992518703241895 per sqft
   Number of open case refrigeration units
      avg: 0.00025 per sqft
Electrical upgrade
      100% Yes</t>
  </si>
  <si>
    <t>Plug loads (Individual Variables)
   Number of ice makers
      avg: 0.00015432098765432098 per sqft
   Number of closed case refrigeration units
      avg: 0.0002962962962962963 per sqft
   Number of refrigerated vending machines
      avg: 0.0007142857142857143 per sqft
   Number of residential refrigerators
      avg: 0.0009063444108761329 per sqft
   Number of computers
      avg: 0.000339622641509434 per sqft
   Number of compact refrigerators
      avg: 0.0003246753246753247 per sqft
   Number of walk-in units
      avg: 0.000274914089347079 per sqft
Electrical upgrade
      22% Yes</t>
  </si>
  <si>
    <t>Plug loads (Individual Variables)
   Number of ice makers
      avg: 0.0002777777777777778 per sqft
   Number of closed case refrigeration units
      avg: 0.0006716417910447761 per sqft
   Number of refrigerated vending machines
      avg: 0.0006451612903225806 per sqft
   Number of computers
      avg: 0.0009016393442622951 per sqft
   Number of compact refrigerators
      avg: 0.00045454545454545455 per sqft
   Number of walk-in units
      avg: 0.0005970149253731343 per sqft
Electrical upgrade</t>
  </si>
  <si>
    <t>Plug loads (Individual Variables)
   Number of ice makers
      avg: 2.4390243902439026e-05 per sqft
   Number of closed case refrigeration units
      avg: 4.878048780487805e-05 per sqft
   Number of computers
      avg: 0.0002375 per sqft
   Number of compact refrigerators
      avg: 0.0005 per sqft
   Number of walk-in units
      avg: 0.0001375 per sqft
   Number of open case refrigeration units
      avg: 3.75e-05 per sqft
Electrical upgrade</t>
  </si>
  <si>
    <t>Cooking fuel source
   Propane used for cooking
      75% Yes
   Wood used for cooking
      25% Yes
   Electricity used for cooking
      25% Yes
   Natural gas used for cooking
      25% Yes
Process load (Individual Variables)
   Number of servers
      avg: 0 per sqft
Manufacturing fuel source</t>
  </si>
  <si>
    <t>Cooking fuel source
   Propane used for cooking
      33% Yes
   Electricity used for cooking
      33% Yes
   Natural gas used for cooking
      56% Yes
Process load (Individual Variables)
   Number of servers
      avg: 0.0002127659574468085 per sqft
Manufacturing fuel source
   Propane used for manufacturing
      11% Yes</t>
  </si>
  <si>
    <t>Cooking fuel source
   Propane used for cooking
      25% Yes
   Natural gas used for cooking
      50% Yes
Process load (Individual Variables)
   Number of servers
      avg: 0.00025 per sqft
Manufacturing fuel source
   Electricity used for manufacturing
      25% Yes</t>
  </si>
  <si>
    <t>Cooking fuel source
   Propane used for cooking
      50% Yes
   Electricity used for cooking
      50% Yes
   Natural gas used for cooking
      50% Yes
   District steam used for cooking
      50% Yes
Process load (Individual Variables)
   Elevators
      50% Yes
   Number of servers
      avg: 0 per sqft
Manufacturing fuel source</t>
  </si>
  <si>
    <t>HVAC equipment upgrade
      75% Yes
Heating ventilation type
   Heating ventilation: Central air handling with CAV
      75% Yes
Cooling ventilation type
   Cooling ventilation: Central air-handling unit with CAV
      50% Yes
Main heating equipment
      50% Furnaces that heat air directly, without using steam or hot water
      25% Boilers inside (or adjacent to) the building that produce steam or hot water
      25% Packaged central unit (roof mounted)</t>
  </si>
  <si>
    <t>Heating ventilation type
   Heating ventilation: Central air handling with VAV
      11% Yes
   Heating ventilation: Central air handling with CAV
      33% Yes
Cooling ventilation type
   Cooling ventilation: Central air-handling unit with CAV
      33% Yes
   Cooling ventilation: Central air-handling unit with VAV
      11% Yes
Main heating equipment
      33% Individual space heaters (other than heat pumps)
      11% Furnaces that heat air directly, without using steam or hot water
      33% Packaged central unit (roof mounted)
      11% Other heating equipment
HVAC equipment upgrade
      22% Yes</t>
  </si>
  <si>
    <t>Heating ventilation type
   Heating ventilation: Central air handling with CAV
      75% Yes
Cooling ventilation type
   Cooling ventilation: Central air-handling unit with CAV
      50% Yes
   Cooling ventilation: Central air-handling unit with VAV
      25% Yes
Main heating equipment
      75% Packaged central unit (roof mounted)
      25% Heat pumps (other than components of a packaged unit)
HVAC equipment upgrade</t>
  </si>
  <si>
    <t>Heating ventilation type
   Heating ventilation: Central air handling with VAV
      50% Yes
   Heating ventilation: Demand controlled ventilation
      50% Yes
   Heating ventilation: Dedicated outside air system
      50% Yes
   Heating ventilation: Central air handling with CAV
      50% Yes
Cooling ventilation type
   Cooling ventilation: Dedicated outside air system
      50% Yes
   Cooling ventilation: Central air-handling unit with CAV
      50% Yes
   Cooling ventilation: Demand controlled ventilation
      50% Yes
   Cooling ventilation: Central air-handling unit with VAV
      50% Yes
Main heating equipment
      50% Boilers inside (or adjacent to) the building that produce steam or hot water
      50% District steam or hot water piped in from outside the building
HVAC equipment upgrade</t>
  </si>
  <si>
    <t>How reduce cooling
      50% Manually change thermostat
      25% Manually shut down equipment
Economizer cycle
How reduce heating
      75% Manually change thermostat</t>
  </si>
  <si>
    <t>How reduce cooling
      33% Manually change thermostat
      11% Manually shut down equipment
      11% Programmable thermostat
Economizer cycle
How reduce heating
      11% Manually shut down equipment
      56% Manually change thermostat
      11% Programmable thermostat</t>
  </si>
  <si>
    <t>How reduce cooling
      75% Programmable thermostat
Economizer cycle
How reduce heating
      25% Part of the Building Automation System
      75% Programmable thermostat</t>
  </si>
  <si>
    <t>How reduce cooling
      50% Part of the Building Automation System
      50% Programmable thermostat
Economizer cycle
      100% Yes
How reduce heating
      50% Part of the Building Automation System
      50% Programmable thermostat</t>
  </si>
  <si>
    <t>Main cooling replaced
      75% Yes
Cooling fuel source
   Electricity used for cooling
      75% Yes</t>
  </si>
  <si>
    <t>Main cooling replaced
      67% Yes
Cooling fuel source
   Electricity used for cooling
      67% Yes</t>
  </si>
  <si>
    <t>Main cooling replaced
      25% Yes
Cooling fuel source
   Electricity used for cooling
      75% Yes</t>
  </si>
  <si>
    <t>Cooling fuel source
   District chilled water used for cooling
      50% Yes
   Electricity used for cooling
      50% Yes</t>
  </si>
  <si>
    <t>Heating fuel source
   Fuel oil used for main heating
      25% Yes
   Natural gas used for main heating
      25% Yes
   Propane used for main heating
      50% Yes
Main heating replaced
      100% Yes</t>
  </si>
  <si>
    <t>Heating fuel source
   Electricity used for main heating
      22% Yes
   Propane used for main heating
      11% Yes
   Fuel oil used for main heating
      22% Yes
   Natural gas used for main heating
      22% Yes
   Wood used for main heating
      11% Yes
Main heating replaced
      56% Yes</t>
  </si>
  <si>
    <t>Heating fuel source
   Natural gas used for main heating
      25% Yes
   Propane used for main heating
      25% Yes
   Electricity used for main heating
      50% Yes
Main heating replaced
      25% Yes</t>
  </si>
  <si>
    <t>Heating fuel source
   District steam used for main heating
      50% Yes
   Propane used for main heating
      50% Yes</t>
  </si>
  <si>
    <t>DHW fuel source
   Propane used for water heating
      50% Yes
   Fuel oil used for water heating
      25% Yes
   Natural gas used for water heating
      25% Yes
Plumbing system upgrade
      100% Yes
DHW heater type
   Booster water heaters
      avg: 0.0003508771929824561 per sqft</t>
  </si>
  <si>
    <t>DHW fuel source
   Electricity used for water heating
      33% Yes
   Natural gas used for water heating
      44% Yes
   Propane used for water heating
      33% Yes
   Fuel oil used for water heating
      11% Yes
DHW heater type
   Booster water heaters
      avg: 0.0001948051948051948 per sqft
Plumbing system upgrade
      33% Yes</t>
  </si>
  <si>
    <t>Plumbing system upgrade
DHW fuel source
   Electricity used for water heating
      50% Yes
   Propane used for water heating
      25% Yes
   Natural gas used for water heating
      25% Yes</t>
  </si>
  <si>
    <t>Plumbing system upgrade
DHW fuel source
   Electricity used for water heating
      50% Yes
   Propane used for water heating
      50% Yes
DHW heater type
   Booster water heaters
      avg: 0.0005 per sqft</t>
  </si>
  <si>
    <t>- 1950-1980, 1980-2000, and Post-2000 based on DOE reference building models.
- Pre-1950: Assume wood framing with no insulation (R-3.8). Assume 25% have been upgraded to 1980-2000 standard.</t>
  </si>
  <si>
    <t>- 1950-1980, 1980-2000, and Post-2000 based on DOE reference building models.
- Pre-1950: Assume wood framed wall with no insulation (R-2.46). Assume 75% have been upgraded to 1980-2000 standard.</t>
  </si>
  <si>
    <t>- 1950-1980, 1980-2000, and Post-2000 based on DOE reference building models.
- Pre-1950: Same as Post-1950 (CBECS)</t>
  </si>
  <si>
    <t>CBECS data suggests lower density.</t>
  </si>
  <si>
    <t>Should efficiency be the same for all vintages?</t>
  </si>
  <si>
    <t>Revise efficiency if heating technology changed.
Mex of fuels reported in CBECS.</t>
  </si>
  <si>
    <t>Cooling COP</t>
  </si>
  <si>
    <t>Heating Efficiency</t>
  </si>
  <si>
    <t>Unitary</t>
  </si>
  <si>
    <t>Gas</t>
  </si>
  <si>
    <t>Pre-1950s CBECCS- 100% of heating systems replaced. 50%/50% fuel oil and propane. 50%/50% furnace and boiler. No option to model fuel oil heating coils, so model as gas heating coil</t>
  </si>
  <si>
    <t>Natural gas</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</si>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</sst>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7">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
      <u/>
      <sz val="12"/>
      <color theme="10"/>
      <name val="Times New Roman"/>
      <family val="1"/>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2">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xf numFmtId="0" fontId="56" fillId="0" borderId="0" applyNumberFormat="0" applyFill="0" applyBorder="0" applyAlignment="0" applyProtection="0"/>
  </cellStyleXfs>
  <cellXfs count="263">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2" fillId="0" borderId="0" xfId="51" applyFill="1">
      <alignment horizontal="left" vertical="center" wrapText="1"/>
    </xf>
    <xf numFmtId="0" fontId="43" fillId="42" borderId="1" xfId="60" applyAlignment="1">
      <alignment horizontal="center" vertical="center" wrapText="1"/>
    </xf>
    <xf numFmtId="0" fontId="43" fillId="42" borderId="1" xfId="60" applyFont="1" applyBorder="1" applyAlignment="1">
      <alignment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quotePrefix="1" applyAlignment="1">
      <alignment horizontal="left" vertical="center" wrapText="1"/>
    </xf>
    <xf numFmtId="0" fontId="42" fillId="40" borderId="1" xfId="62" quotePrefix="1" applyBorder="1" applyAlignment="1">
      <alignment horizontal="left" vertical="center" wrapText="1"/>
    </xf>
    <xf numFmtId="3" fontId="34" fillId="0" borderId="0" xfId="65" applyNumberFormat="1" applyFont="1" applyFill="1" applyBorder="1" applyAlignment="1">
      <alignment horizontal="left" vertical="center" wrapText="1"/>
    </xf>
    <xf numFmtId="0" fontId="56" fillId="0" borderId="0" xfId="71"/>
    <xf numFmtId="165" fontId="56" fillId="0" borderId="0" xfId="71" applyNumberFormat="1" applyFill="1" applyBorder="1" applyAlignment="1">
      <alignment horizontal="left" vertical="center"/>
    </xf>
    <xf numFmtId="0" fontId="42" fillId="40" borderId="1" xfId="62" applyAlignment="1">
      <alignment horizontal="left" vertical="center" wrapText="1"/>
    </xf>
    <xf numFmtId="0" fontId="33" fillId="0" borderId="0" xfId="64" applyFont="1" applyAlignment="1">
      <alignment horizontal="left" vertical="top" wrapText="1"/>
    </xf>
    <xf numFmtId="165" fontId="43" fillId="42" borderId="1" xfId="60" applyNumberFormat="1" applyFont="1" applyAlignment="1">
      <alignment horizontal="right" vertical="center" wrapText="1"/>
    </xf>
    <xf numFmtId="165" fontId="43" fillId="42" borderId="1" xfId="60" applyNumberFormat="1" applyFont="1" applyAlignment="1">
      <alignmen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42" fillId="40" borderId="18" xfId="62" applyBorder="1" applyAlignment="1">
      <alignment horizontal="left" vertical="center" wrapText="1"/>
    </xf>
    <xf numFmtId="0" fontId="33" fillId="0" borderId="0" xfId="64" applyFont="1" applyAlignment="1">
      <alignment horizontal="left" vertical="top" wrapText="1"/>
    </xf>
    <xf numFmtId="2" fontId="43" fillId="42" borderId="1" xfId="60" applyNumberFormat="1" applyFont="1" applyAlignment="1">
      <alignment vertical="center" wrapText="1"/>
    </xf>
    <xf numFmtId="0" fontId="43" fillId="42" borderId="1" xfId="60" applyAlignment="1">
      <alignment horizontal="center"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3" fillId="42" borderId="1" xfId="60" applyFont="1" applyBorder="1" applyAlignment="1">
      <alignment horizontal="left"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26" fillId="38" borderId="21" xfId="58" applyBorder="1" applyAlignment="1"/>
    <xf numFmtId="0" fontId="26" fillId="38" borderId="0" xfId="58" applyBorder="1" applyAlignment="1"/>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42" fillId="0" borderId="0" xfId="63" applyAlignment="1">
      <alignment horizontal="left" vertical="center" wrapText="1"/>
    </xf>
    <xf numFmtId="0" fontId="42" fillId="40" borderId="18" xfId="62" quotePrefix="1" applyBorder="1"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42" fillId="40" borderId="18" xfId="62" applyBorder="1" applyAlignment="1">
      <alignment horizontal="left" vertical="center" wrapText="1"/>
    </xf>
    <xf numFmtId="164" fontId="43" fillId="41" borderId="18" xfId="61" applyBorder="1" applyAlignment="1">
      <alignment horizontal="left" vertical="center" wrapText="1"/>
    </xf>
    <xf numFmtId="164" fontId="43" fillId="41" borderId="19" xfId="61" applyBorder="1" applyAlignment="1">
      <alignment horizontal="left" vertical="center" wrapText="1"/>
    </xf>
    <xf numFmtId="164" fontId="43" fillId="41" borderId="12" xfId="61" applyBorder="1" applyAlignment="1">
      <alignment horizontal="left"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3" fillId="42" borderId="1" xfId="60" applyAlignment="1">
      <alignment horizontal="center" vertical="center" wrapText="1"/>
    </xf>
    <xf numFmtId="0" fontId="42" fillId="0" borderId="0" xfId="51" applyAlignment="1">
      <alignment horizontal="left" vertical="center" wrapText="1"/>
    </xf>
    <xf numFmtId="0" fontId="27" fillId="0" borderId="21" xfId="48" applyBorder="1" applyAlignment="1">
      <alignment horizontal="left" vertical="center" indent="2"/>
    </xf>
    <xf numFmtId="164" fontId="43" fillId="41" borderId="1" xfId="61" applyAlignment="1">
      <alignment horizontal="left"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2">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Hyperlink" xfId="71" builtinId="8"/>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625">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624"/>
      <tableStyleElement type="headerRow" dxfId="623"/>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0.05</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0.05</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0.05</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041976056"/>
        <c:axId val="1041976448"/>
      </c:lineChart>
      <c:catAx>
        <c:axId val="1041976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76448"/>
        <c:crosses val="autoZero"/>
        <c:auto val="1"/>
        <c:lblAlgn val="ctr"/>
        <c:lblOffset val="100"/>
        <c:noMultiLvlLbl val="0"/>
      </c:catAx>
      <c:valAx>
        <c:axId val="1041976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76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041947048"/>
        <c:axId val="1041941560"/>
      </c:lineChart>
      <c:catAx>
        <c:axId val="1041947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1560"/>
        <c:crosses val="autoZero"/>
        <c:auto val="1"/>
        <c:lblAlgn val="ctr"/>
        <c:lblOffset val="100"/>
        <c:noMultiLvlLbl val="0"/>
      </c:catAx>
      <c:valAx>
        <c:axId val="1041941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7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48472168"/>
        <c:axId val="848479616"/>
      </c:lineChart>
      <c:catAx>
        <c:axId val="848472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9616"/>
        <c:crosses val="autoZero"/>
        <c:auto val="1"/>
        <c:lblAlgn val="ctr"/>
        <c:lblOffset val="100"/>
        <c:noMultiLvlLbl val="0"/>
      </c:catAx>
      <c:valAx>
        <c:axId val="848479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2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48478440"/>
        <c:axId val="848472952"/>
      </c:lineChart>
      <c:catAx>
        <c:axId val="848478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2952"/>
        <c:crosses val="autoZero"/>
        <c:auto val="1"/>
        <c:lblAlgn val="ctr"/>
        <c:lblOffset val="100"/>
        <c:noMultiLvlLbl val="0"/>
      </c:catAx>
      <c:valAx>
        <c:axId val="848472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8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48481576"/>
        <c:axId val="848482752"/>
      </c:lineChart>
      <c:catAx>
        <c:axId val="848481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82752"/>
        <c:crosses val="autoZero"/>
        <c:auto val="1"/>
        <c:lblAlgn val="ctr"/>
        <c:lblOffset val="100"/>
        <c:noMultiLvlLbl val="0"/>
      </c:catAx>
      <c:valAx>
        <c:axId val="848482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81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48472560"/>
        <c:axId val="848478832"/>
      </c:lineChart>
      <c:catAx>
        <c:axId val="848472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8832"/>
        <c:crosses val="autoZero"/>
        <c:auto val="1"/>
        <c:lblAlgn val="ctr"/>
        <c:lblOffset val="100"/>
        <c:noMultiLvlLbl val="0"/>
      </c:catAx>
      <c:valAx>
        <c:axId val="84847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72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041937640"/>
        <c:axId val="1041945480"/>
      </c:lineChart>
      <c:catAx>
        <c:axId val="1041937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5480"/>
        <c:crosses val="autoZero"/>
        <c:auto val="1"/>
        <c:lblAlgn val="ctr"/>
        <c:lblOffset val="100"/>
        <c:noMultiLvlLbl val="0"/>
      </c:catAx>
      <c:valAx>
        <c:axId val="1041945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37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041941168"/>
        <c:axId val="1041937248"/>
      </c:lineChart>
      <c:catAx>
        <c:axId val="1041941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37248"/>
        <c:crosses val="autoZero"/>
        <c:auto val="1"/>
        <c:lblAlgn val="ctr"/>
        <c:lblOffset val="100"/>
        <c:noMultiLvlLbl val="0"/>
      </c:catAx>
      <c:valAx>
        <c:axId val="1041937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1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041943912"/>
        <c:axId val="1041939600"/>
      </c:lineChart>
      <c:catAx>
        <c:axId val="10419439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39600"/>
        <c:crosses val="autoZero"/>
        <c:auto val="1"/>
        <c:lblAlgn val="ctr"/>
        <c:lblOffset val="100"/>
        <c:noMultiLvlLbl val="0"/>
      </c:catAx>
      <c:valAx>
        <c:axId val="1041939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39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041939992"/>
        <c:axId val="1041946656"/>
      </c:lineChart>
      <c:catAx>
        <c:axId val="1041939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46656"/>
        <c:crosses val="autoZero"/>
        <c:auto val="1"/>
        <c:lblAlgn val="ctr"/>
        <c:lblOffset val="100"/>
        <c:noMultiLvlLbl val="0"/>
      </c:catAx>
      <c:valAx>
        <c:axId val="1041946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39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41954496"/>
        <c:axId val="1041958416"/>
      </c:lineChart>
      <c:catAx>
        <c:axId val="10419544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8416"/>
        <c:crosses val="autoZero"/>
        <c:auto val="1"/>
        <c:lblAlgn val="ctr"/>
        <c:lblOffset val="100"/>
        <c:noMultiLvlLbl val="0"/>
      </c:catAx>
      <c:valAx>
        <c:axId val="1041958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44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pt idx="0">
                  <c:v>0.2</c:v>
                </c:pt>
                <c:pt idx="1">
                  <c:v>0</c:v>
                </c:pt>
                <c:pt idx="2">
                  <c:v>0</c:v>
                </c:pt>
                <c:pt idx="3">
                  <c:v>0</c:v>
                </c:pt>
                <c:pt idx="4">
                  <c:v>0</c:v>
                </c:pt>
                <c:pt idx="5">
                  <c:v>0</c:v>
                </c:pt>
                <c:pt idx="6">
                  <c:v>0.15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pt idx="0">
                  <c:v>0.2</c:v>
                </c:pt>
                <c:pt idx="1">
                  <c:v>0</c:v>
                </c:pt>
                <c:pt idx="2">
                  <c:v>0</c:v>
                </c:pt>
                <c:pt idx="3">
                  <c:v>0</c:v>
                </c:pt>
                <c:pt idx="4">
                  <c:v>0</c:v>
                </c:pt>
                <c:pt idx="5">
                  <c:v>0</c:v>
                </c:pt>
                <c:pt idx="6">
                  <c:v>0.15</c:v>
                </c:pt>
                <c:pt idx="7">
                  <c:v>0.15</c:v>
                </c:pt>
                <c:pt idx="8">
                  <c:v>0.15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pt idx="0">
                  <c:v>0.25</c:v>
                </c:pt>
                <c:pt idx="1">
                  <c:v>0</c:v>
                </c:pt>
                <c:pt idx="2">
                  <c:v>0</c:v>
                </c:pt>
                <c:pt idx="3">
                  <c:v>0</c:v>
                </c:pt>
                <c:pt idx="4">
                  <c:v>0</c:v>
                </c:pt>
                <c:pt idx="5">
                  <c:v>0</c:v>
                </c:pt>
                <c:pt idx="6">
                  <c:v>0.15</c:v>
                </c:pt>
                <c:pt idx="7">
                  <c:v>0.15</c:v>
                </c:pt>
                <c:pt idx="8">
                  <c:v>0.15</c:v>
                </c:pt>
                <c:pt idx="9">
                  <c:v>0.15</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041959984"/>
        <c:axId val="1041955280"/>
      </c:lineChart>
      <c:catAx>
        <c:axId val="1041959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5280"/>
        <c:crosses val="autoZero"/>
        <c:auto val="1"/>
        <c:lblAlgn val="ctr"/>
        <c:lblOffset val="100"/>
        <c:noMultiLvlLbl val="0"/>
      </c:catAx>
      <c:valAx>
        <c:axId val="1041955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9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041957240"/>
        <c:axId val="1041954104"/>
      </c:lineChart>
      <c:catAx>
        <c:axId val="1041957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4104"/>
        <c:crosses val="autoZero"/>
        <c:auto val="1"/>
        <c:lblAlgn val="ctr"/>
        <c:lblOffset val="100"/>
        <c:noMultiLvlLbl val="0"/>
      </c:catAx>
      <c:valAx>
        <c:axId val="1041954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7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041950576"/>
        <c:axId val="1041950968"/>
      </c:lineChart>
      <c:catAx>
        <c:axId val="1041950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0968"/>
        <c:crosses val="autoZero"/>
        <c:auto val="1"/>
        <c:lblAlgn val="ctr"/>
        <c:lblOffset val="100"/>
        <c:noMultiLvlLbl val="0"/>
      </c:catAx>
      <c:valAx>
        <c:axId val="1041950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0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41956064"/>
        <c:axId val="1041952928"/>
      </c:lineChart>
      <c:catAx>
        <c:axId val="1041956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2928"/>
        <c:crosses val="autoZero"/>
        <c:auto val="1"/>
        <c:lblAlgn val="ctr"/>
        <c:lblOffset val="100"/>
        <c:noMultiLvlLbl val="0"/>
      </c:catAx>
      <c:valAx>
        <c:axId val="1041952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6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041986248"/>
        <c:axId val="1041974096"/>
      </c:lineChart>
      <c:catAx>
        <c:axId val="1041986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74096"/>
        <c:crosses val="autoZero"/>
        <c:auto val="1"/>
        <c:lblAlgn val="ctr"/>
        <c:lblOffset val="100"/>
        <c:noMultiLvlLbl val="0"/>
      </c:catAx>
      <c:valAx>
        <c:axId val="1041974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86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41984288"/>
        <c:axId val="1041992520"/>
      </c:lineChart>
      <c:catAx>
        <c:axId val="1041984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2520"/>
        <c:crosses val="autoZero"/>
        <c:auto val="1"/>
        <c:lblAlgn val="ctr"/>
        <c:lblOffset val="100"/>
        <c:noMultiLvlLbl val="0"/>
      </c:catAx>
      <c:valAx>
        <c:axId val="104199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84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39654248"/>
        <c:axId val="739665224"/>
      </c:lineChart>
      <c:catAx>
        <c:axId val="739654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65224"/>
        <c:crosses val="autoZero"/>
        <c:auto val="1"/>
        <c:lblAlgn val="ctr"/>
        <c:lblOffset val="100"/>
        <c:noMultiLvlLbl val="0"/>
      </c:catAx>
      <c:valAx>
        <c:axId val="739665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54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39672280"/>
        <c:axId val="739669928"/>
      </c:lineChart>
      <c:catAx>
        <c:axId val="739672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69928"/>
        <c:crosses val="autoZero"/>
        <c:auto val="1"/>
        <c:lblAlgn val="ctr"/>
        <c:lblOffset val="100"/>
        <c:noMultiLvlLbl val="0"/>
      </c:catAx>
      <c:valAx>
        <c:axId val="739669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2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39672672"/>
        <c:axId val="739670320"/>
      </c:lineChart>
      <c:catAx>
        <c:axId val="739672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0320"/>
        <c:crosses val="autoZero"/>
        <c:auto val="1"/>
        <c:lblAlgn val="ctr"/>
        <c:lblOffset val="100"/>
        <c:noMultiLvlLbl val="0"/>
      </c:catAx>
      <c:valAx>
        <c:axId val="739670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2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39671888"/>
        <c:axId val="739673456"/>
      </c:lineChart>
      <c:catAx>
        <c:axId val="739671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3456"/>
        <c:crosses val="autoZero"/>
        <c:auto val="1"/>
        <c:lblAlgn val="ctr"/>
        <c:lblOffset val="100"/>
        <c:noMultiLvlLbl val="0"/>
      </c:catAx>
      <c:valAx>
        <c:axId val="739673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1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39676592"/>
        <c:axId val="739667968"/>
      </c:lineChart>
      <c:catAx>
        <c:axId val="739676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67968"/>
        <c:crosses val="autoZero"/>
        <c:auto val="1"/>
        <c:lblAlgn val="ctr"/>
        <c:lblOffset val="100"/>
        <c:noMultiLvlLbl val="0"/>
      </c:catAx>
      <c:valAx>
        <c:axId val="739667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6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0.05</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0.05</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0.05</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39676200"/>
        <c:axId val="739678552"/>
      </c:lineChart>
      <c:catAx>
        <c:axId val="739676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8552"/>
        <c:crosses val="autoZero"/>
        <c:auto val="1"/>
        <c:lblAlgn val="ctr"/>
        <c:lblOffset val="100"/>
        <c:noMultiLvlLbl val="0"/>
      </c:catAx>
      <c:valAx>
        <c:axId val="739678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6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39689136"/>
        <c:axId val="739688744"/>
      </c:lineChart>
      <c:catAx>
        <c:axId val="739689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8744"/>
        <c:crosses val="autoZero"/>
        <c:auto val="1"/>
        <c:lblAlgn val="ctr"/>
        <c:lblOffset val="100"/>
        <c:noMultiLvlLbl val="0"/>
      </c:catAx>
      <c:valAx>
        <c:axId val="739688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9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39689528"/>
        <c:axId val="739679728"/>
      </c:lineChart>
      <c:catAx>
        <c:axId val="739689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9728"/>
        <c:crosses val="autoZero"/>
        <c:auto val="1"/>
        <c:lblAlgn val="ctr"/>
        <c:lblOffset val="100"/>
        <c:noMultiLvlLbl val="0"/>
      </c:catAx>
      <c:valAx>
        <c:axId val="739679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9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39680120"/>
        <c:axId val="739688352"/>
      </c:lineChart>
      <c:catAx>
        <c:axId val="739680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8352"/>
        <c:crosses val="autoZero"/>
        <c:auto val="1"/>
        <c:lblAlgn val="ctr"/>
        <c:lblOffset val="100"/>
        <c:noMultiLvlLbl val="0"/>
      </c:catAx>
      <c:valAx>
        <c:axId val="739688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01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041974488"/>
        <c:axId val="1041982328"/>
      </c:lineChart>
      <c:catAx>
        <c:axId val="1041974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82328"/>
        <c:crosses val="autoZero"/>
        <c:auto val="1"/>
        <c:lblAlgn val="ctr"/>
        <c:lblOffset val="100"/>
        <c:noMultiLvlLbl val="0"/>
      </c:catAx>
      <c:valAx>
        <c:axId val="1041982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74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39679336"/>
        <c:axId val="739680904"/>
      </c:lineChart>
      <c:catAx>
        <c:axId val="739679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0904"/>
        <c:crosses val="autoZero"/>
        <c:auto val="1"/>
        <c:lblAlgn val="ctr"/>
        <c:lblOffset val="100"/>
        <c:noMultiLvlLbl val="0"/>
      </c:catAx>
      <c:valAx>
        <c:axId val="739680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79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Ktichen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39686392"/>
        <c:axId val="739684432"/>
      </c:lineChart>
      <c:catAx>
        <c:axId val="739686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4432"/>
        <c:crosses val="autoZero"/>
        <c:auto val="1"/>
        <c:lblAlgn val="ctr"/>
        <c:lblOffset val="100"/>
        <c:noMultiLvlLbl val="0"/>
      </c:catAx>
      <c:valAx>
        <c:axId val="739684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86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39694624"/>
        <c:axId val="739701288"/>
      </c:lineChart>
      <c:catAx>
        <c:axId val="739694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701288"/>
        <c:crosses val="autoZero"/>
        <c:auto val="1"/>
        <c:lblAlgn val="ctr"/>
        <c:lblOffset val="100"/>
        <c:noMultiLvlLbl val="0"/>
      </c:catAx>
      <c:valAx>
        <c:axId val="739701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4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39699328"/>
        <c:axId val="739691488"/>
      </c:lineChart>
      <c:catAx>
        <c:axId val="7396993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1488"/>
        <c:crosses val="autoZero"/>
        <c:auto val="1"/>
        <c:lblAlgn val="ctr"/>
        <c:lblOffset val="100"/>
        <c:noMultiLvlLbl val="0"/>
      </c:catAx>
      <c:valAx>
        <c:axId val="739691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93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39698544"/>
        <c:axId val="739703640"/>
      </c:lineChart>
      <c:catAx>
        <c:axId val="739698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703640"/>
        <c:crosses val="autoZero"/>
        <c:auto val="1"/>
        <c:lblAlgn val="ctr"/>
        <c:lblOffset val="100"/>
        <c:noMultiLvlLbl val="0"/>
      </c:catAx>
      <c:valAx>
        <c:axId val="739703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8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39702856"/>
        <c:axId val="739692272"/>
      </c:lineChart>
      <c:catAx>
        <c:axId val="739702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2272"/>
        <c:crosses val="autoZero"/>
        <c:auto val="1"/>
        <c:lblAlgn val="ctr"/>
        <c:lblOffset val="100"/>
        <c:noMultiLvlLbl val="0"/>
      </c:catAx>
      <c:valAx>
        <c:axId val="739692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702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39693840"/>
        <c:axId val="739695016"/>
      </c:lineChart>
      <c:catAx>
        <c:axId val="739693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5016"/>
        <c:crosses val="autoZero"/>
        <c:auto val="1"/>
        <c:lblAlgn val="ctr"/>
        <c:lblOffset val="100"/>
        <c:noMultiLvlLbl val="0"/>
      </c:catAx>
      <c:valAx>
        <c:axId val="739695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93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39706384"/>
        <c:axId val="739704032"/>
      </c:lineChart>
      <c:catAx>
        <c:axId val="739706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704032"/>
        <c:crosses val="autoZero"/>
        <c:auto val="1"/>
        <c:lblAlgn val="ctr"/>
        <c:lblOffset val="100"/>
        <c:noMultiLvlLbl val="0"/>
      </c:catAx>
      <c:valAx>
        <c:axId val="739704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706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39650720"/>
        <c:axId val="739649152"/>
      </c:lineChart>
      <c:catAx>
        <c:axId val="739650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9152"/>
        <c:crosses val="autoZero"/>
        <c:auto val="1"/>
        <c:lblAlgn val="ctr"/>
        <c:lblOffset val="100"/>
        <c:noMultiLvlLbl val="0"/>
      </c:catAx>
      <c:valAx>
        <c:axId val="739649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50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39650328"/>
        <c:axId val="739644840"/>
      </c:lineChart>
      <c:catAx>
        <c:axId val="7396503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4840"/>
        <c:crosses val="autoZero"/>
        <c:auto val="1"/>
        <c:lblAlgn val="ctr"/>
        <c:lblOffset val="100"/>
        <c:noMultiLvlLbl val="0"/>
      </c:catAx>
      <c:valAx>
        <c:axId val="739644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503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041991344"/>
        <c:axId val="1041994088"/>
      </c:lineChart>
      <c:catAx>
        <c:axId val="1041991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4088"/>
        <c:crosses val="autoZero"/>
        <c:auto val="1"/>
        <c:lblAlgn val="ctr"/>
        <c:lblOffset val="100"/>
        <c:noMultiLvlLbl val="0"/>
      </c:catAx>
      <c:valAx>
        <c:axId val="1041994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1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39646408"/>
        <c:axId val="739646800"/>
      </c:lineChart>
      <c:catAx>
        <c:axId val="739646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6800"/>
        <c:crosses val="autoZero"/>
        <c:auto val="1"/>
        <c:lblAlgn val="ctr"/>
        <c:lblOffset val="100"/>
        <c:noMultiLvlLbl val="0"/>
      </c:catAx>
      <c:valAx>
        <c:axId val="739646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6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0.2</c:v>
                </c:pt>
                <c:pt idx="1">
                  <c:v>0</c:v>
                </c:pt>
                <c:pt idx="2">
                  <c:v>0</c:v>
                </c:pt>
                <c:pt idx="3">
                  <c:v>0</c:v>
                </c:pt>
                <c:pt idx="4">
                  <c:v>0</c:v>
                </c:pt>
                <c:pt idx="5">
                  <c:v>0</c:v>
                </c:pt>
                <c:pt idx="6">
                  <c:v>0.15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0.2</c:v>
                </c:pt>
                <c:pt idx="1">
                  <c:v>0</c:v>
                </c:pt>
                <c:pt idx="2">
                  <c:v>0</c:v>
                </c:pt>
                <c:pt idx="3">
                  <c:v>0</c:v>
                </c:pt>
                <c:pt idx="4">
                  <c:v>0</c:v>
                </c:pt>
                <c:pt idx="5">
                  <c:v>0</c:v>
                </c:pt>
                <c:pt idx="6">
                  <c:v>0.15</c:v>
                </c:pt>
                <c:pt idx="7">
                  <c:v>0.15</c:v>
                </c:pt>
                <c:pt idx="8">
                  <c:v>0.15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0.25</c:v>
                </c:pt>
                <c:pt idx="1">
                  <c:v>0</c:v>
                </c:pt>
                <c:pt idx="2">
                  <c:v>0</c:v>
                </c:pt>
                <c:pt idx="3">
                  <c:v>0</c:v>
                </c:pt>
                <c:pt idx="4">
                  <c:v>0</c:v>
                </c:pt>
                <c:pt idx="5">
                  <c:v>0</c:v>
                </c:pt>
                <c:pt idx="6">
                  <c:v>0.15</c:v>
                </c:pt>
                <c:pt idx="7">
                  <c:v>0.15</c:v>
                </c:pt>
                <c:pt idx="8">
                  <c:v>0.15</c:v>
                </c:pt>
                <c:pt idx="9">
                  <c:v>0.15</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39648760"/>
        <c:axId val="739641704"/>
      </c:lineChart>
      <c:catAx>
        <c:axId val="739648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1704"/>
        <c:crosses val="autoZero"/>
        <c:auto val="1"/>
        <c:lblAlgn val="ctr"/>
        <c:lblOffset val="100"/>
        <c:noMultiLvlLbl val="0"/>
      </c:catAx>
      <c:valAx>
        <c:axId val="739641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8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39642488"/>
        <c:axId val="739644056"/>
      </c:lineChart>
      <c:catAx>
        <c:axId val="739642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4056"/>
        <c:crosses val="autoZero"/>
        <c:auto val="1"/>
        <c:lblAlgn val="ctr"/>
        <c:lblOffset val="100"/>
        <c:noMultiLvlLbl val="0"/>
      </c:catAx>
      <c:valAx>
        <c:axId val="739644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42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39662480"/>
        <c:axId val="739666400"/>
      </c:lineChart>
      <c:catAx>
        <c:axId val="739662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66400"/>
        <c:crosses val="autoZero"/>
        <c:auto val="1"/>
        <c:lblAlgn val="ctr"/>
        <c:lblOffset val="100"/>
        <c:noMultiLvlLbl val="0"/>
      </c:catAx>
      <c:valAx>
        <c:axId val="739666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662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41992912"/>
        <c:axId val="1041951360"/>
      </c:lineChart>
      <c:catAx>
        <c:axId val="10419929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51360"/>
        <c:crosses val="autoZero"/>
        <c:auto val="1"/>
        <c:lblAlgn val="ctr"/>
        <c:lblOffset val="100"/>
        <c:noMultiLvlLbl val="0"/>
      </c:catAx>
      <c:valAx>
        <c:axId val="1041951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29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64919320"/>
        <c:axId val="764916184"/>
      </c:lineChart>
      <c:catAx>
        <c:axId val="764919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16184"/>
        <c:crosses val="autoZero"/>
        <c:auto val="1"/>
        <c:lblAlgn val="ctr"/>
        <c:lblOffset val="100"/>
        <c:noMultiLvlLbl val="0"/>
      </c:catAx>
      <c:valAx>
        <c:axId val="764916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19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64915792"/>
        <c:axId val="764923632"/>
      </c:lineChart>
      <c:catAx>
        <c:axId val="764915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23632"/>
        <c:crosses val="autoZero"/>
        <c:auto val="1"/>
        <c:lblAlgn val="ctr"/>
        <c:lblOffset val="100"/>
        <c:noMultiLvlLbl val="0"/>
      </c:catAx>
      <c:valAx>
        <c:axId val="764923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15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64939312"/>
        <c:axId val="764932648"/>
      </c:lineChart>
      <c:catAx>
        <c:axId val="764939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2648"/>
        <c:crosses val="autoZero"/>
        <c:auto val="1"/>
        <c:lblAlgn val="ctr"/>
        <c:lblOffset val="100"/>
        <c:noMultiLvlLbl val="0"/>
      </c:catAx>
      <c:valAx>
        <c:axId val="764932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9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64938528"/>
        <c:axId val="764939704"/>
      </c:lineChart>
      <c:catAx>
        <c:axId val="764938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9704"/>
        <c:crosses val="autoZero"/>
        <c:auto val="1"/>
        <c:lblAlgn val="ctr"/>
        <c:lblOffset val="100"/>
        <c:noMultiLvlLbl val="0"/>
      </c:catAx>
      <c:valAx>
        <c:axId val="764939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8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64930296"/>
        <c:axId val="764931472"/>
      </c:lineChart>
      <c:catAx>
        <c:axId val="764930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1472"/>
        <c:crosses val="autoZero"/>
        <c:auto val="1"/>
        <c:lblAlgn val="ctr"/>
        <c:lblOffset val="100"/>
        <c:noMultiLvlLbl val="0"/>
      </c:catAx>
      <c:valAx>
        <c:axId val="764931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0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041987424"/>
        <c:axId val="1041998792"/>
      </c:lineChart>
      <c:catAx>
        <c:axId val="1041987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8792"/>
        <c:crosses val="autoZero"/>
        <c:auto val="1"/>
        <c:lblAlgn val="ctr"/>
        <c:lblOffset val="100"/>
        <c:noMultiLvlLbl val="0"/>
      </c:catAx>
      <c:valAx>
        <c:axId val="1041998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87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64932256"/>
        <c:axId val="764933824"/>
      </c:lineChart>
      <c:catAx>
        <c:axId val="764932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3824"/>
        <c:crosses val="autoZero"/>
        <c:auto val="1"/>
        <c:lblAlgn val="ctr"/>
        <c:lblOffset val="100"/>
        <c:noMultiLvlLbl val="0"/>
      </c:catAx>
      <c:valAx>
        <c:axId val="764933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2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4935392"/>
        <c:axId val="764934216"/>
      </c:lineChart>
      <c:catAx>
        <c:axId val="764935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4216"/>
        <c:crosses val="autoZero"/>
        <c:auto val="1"/>
        <c:lblAlgn val="ctr"/>
        <c:lblOffset val="100"/>
        <c:noMultiLvlLbl val="0"/>
      </c:catAx>
      <c:valAx>
        <c:axId val="764934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5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0.05</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0.05</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0.05</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4945192"/>
        <c:axId val="764942056"/>
      </c:lineChart>
      <c:catAx>
        <c:axId val="764945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2056"/>
        <c:crosses val="autoZero"/>
        <c:auto val="1"/>
        <c:lblAlgn val="ctr"/>
        <c:lblOffset val="100"/>
        <c:noMultiLvlLbl val="0"/>
      </c:catAx>
      <c:valAx>
        <c:axId val="764942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5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4953032"/>
        <c:axId val="764945584"/>
      </c:lineChart>
      <c:catAx>
        <c:axId val="764953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5584"/>
        <c:crosses val="autoZero"/>
        <c:auto val="1"/>
        <c:lblAlgn val="ctr"/>
        <c:lblOffset val="100"/>
        <c:noMultiLvlLbl val="0"/>
      </c:catAx>
      <c:valAx>
        <c:axId val="764945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3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4941272"/>
        <c:axId val="764947152"/>
      </c:lineChart>
      <c:catAx>
        <c:axId val="764941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7152"/>
        <c:crosses val="autoZero"/>
        <c:auto val="1"/>
        <c:lblAlgn val="ctr"/>
        <c:lblOffset val="100"/>
        <c:noMultiLvlLbl val="0"/>
      </c:catAx>
      <c:valAx>
        <c:axId val="764947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1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4950680"/>
        <c:axId val="764944800"/>
      </c:lineChart>
      <c:catAx>
        <c:axId val="764950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44800"/>
        <c:crosses val="autoZero"/>
        <c:auto val="1"/>
        <c:lblAlgn val="ctr"/>
        <c:lblOffset val="100"/>
        <c:noMultiLvlLbl val="0"/>
      </c:catAx>
      <c:valAx>
        <c:axId val="764944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0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4951464"/>
        <c:axId val="764951856"/>
      </c:lineChart>
      <c:catAx>
        <c:axId val="764951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1856"/>
        <c:crosses val="autoZero"/>
        <c:auto val="1"/>
        <c:lblAlgn val="ctr"/>
        <c:lblOffset val="100"/>
        <c:noMultiLvlLbl val="0"/>
      </c:catAx>
      <c:valAx>
        <c:axId val="7649518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1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4954600"/>
        <c:axId val="764962440"/>
      </c:lineChart>
      <c:catAx>
        <c:axId val="764954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2440"/>
        <c:crosses val="autoZero"/>
        <c:auto val="1"/>
        <c:lblAlgn val="ctr"/>
        <c:lblOffset val="100"/>
        <c:noMultiLvlLbl val="0"/>
      </c:catAx>
      <c:valAx>
        <c:axId val="764962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4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4962832"/>
        <c:axId val="764956560"/>
      </c:lineChart>
      <c:catAx>
        <c:axId val="764962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6560"/>
        <c:crosses val="autoZero"/>
        <c:auto val="1"/>
        <c:lblAlgn val="ctr"/>
        <c:lblOffset val="100"/>
        <c:noMultiLvlLbl val="0"/>
      </c:catAx>
      <c:valAx>
        <c:axId val="764956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2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64958128"/>
        <c:axId val="764957736"/>
      </c:lineChart>
      <c:catAx>
        <c:axId val="764958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7736"/>
        <c:crosses val="autoZero"/>
        <c:auto val="1"/>
        <c:lblAlgn val="ctr"/>
        <c:lblOffset val="100"/>
        <c:noMultiLvlLbl val="0"/>
      </c:catAx>
      <c:valAx>
        <c:axId val="764957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8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Ktichen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041990168"/>
        <c:axId val="1041998400"/>
      </c:lineChart>
      <c:catAx>
        <c:axId val="1041990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8400"/>
        <c:crosses val="autoZero"/>
        <c:auto val="1"/>
        <c:lblAlgn val="ctr"/>
        <c:lblOffset val="100"/>
        <c:noMultiLvlLbl val="0"/>
      </c:catAx>
      <c:valAx>
        <c:axId val="1041998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0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64960872"/>
        <c:axId val="764959304"/>
      </c:lineChart>
      <c:catAx>
        <c:axId val="764960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9304"/>
        <c:crosses val="autoZero"/>
        <c:auto val="1"/>
        <c:lblAlgn val="ctr"/>
        <c:lblOffset val="100"/>
        <c:noMultiLvlLbl val="0"/>
      </c:catAx>
      <c:valAx>
        <c:axId val="764959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0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64953816"/>
        <c:axId val="764964400"/>
      </c:lineChart>
      <c:catAx>
        <c:axId val="764953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4400"/>
        <c:crosses val="autoZero"/>
        <c:auto val="1"/>
        <c:lblAlgn val="ctr"/>
        <c:lblOffset val="100"/>
        <c:noMultiLvlLbl val="0"/>
      </c:catAx>
      <c:valAx>
        <c:axId val="764964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3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64976160"/>
        <c:axId val="764973416"/>
      </c:lineChart>
      <c:catAx>
        <c:axId val="764976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3416"/>
        <c:crosses val="autoZero"/>
        <c:auto val="1"/>
        <c:lblAlgn val="ctr"/>
        <c:lblOffset val="100"/>
        <c:noMultiLvlLbl val="0"/>
      </c:catAx>
      <c:valAx>
        <c:axId val="764973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6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64967928"/>
        <c:axId val="764971848"/>
      </c:lineChart>
      <c:catAx>
        <c:axId val="764967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1848"/>
        <c:crosses val="autoZero"/>
        <c:auto val="1"/>
        <c:lblAlgn val="ctr"/>
        <c:lblOffset val="100"/>
        <c:noMultiLvlLbl val="0"/>
      </c:catAx>
      <c:valAx>
        <c:axId val="764971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7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64977728"/>
        <c:axId val="764978120"/>
      </c:lineChart>
      <c:catAx>
        <c:axId val="764977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8120"/>
        <c:crosses val="autoZero"/>
        <c:auto val="1"/>
        <c:lblAlgn val="ctr"/>
        <c:lblOffset val="100"/>
        <c:noMultiLvlLbl val="0"/>
      </c:catAx>
      <c:valAx>
        <c:axId val="764978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7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64966752"/>
        <c:axId val="764972632"/>
      </c:lineChart>
      <c:catAx>
        <c:axId val="7649667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2632"/>
        <c:crosses val="autoZero"/>
        <c:auto val="1"/>
        <c:lblAlgn val="ctr"/>
        <c:lblOffset val="100"/>
        <c:noMultiLvlLbl val="0"/>
      </c:catAx>
      <c:valAx>
        <c:axId val="764972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67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4966360"/>
        <c:axId val="764974592"/>
      </c:lineChart>
      <c:catAx>
        <c:axId val="764966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4592"/>
        <c:crosses val="autoZero"/>
        <c:auto val="1"/>
        <c:lblAlgn val="ctr"/>
        <c:lblOffset val="100"/>
        <c:noMultiLvlLbl val="0"/>
      </c:catAx>
      <c:valAx>
        <c:axId val="764974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6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pt idx="0">
                  <c:v>0.2</c:v>
                </c:pt>
                <c:pt idx="1">
                  <c:v>0</c:v>
                </c:pt>
                <c:pt idx="2">
                  <c:v>0</c:v>
                </c:pt>
                <c:pt idx="3">
                  <c:v>0</c:v>
                </c:pt>
                <c:pt idx="4">
                  <c:v>0</c:v>
                </c:pt>
                <c:pt idx="5">
                  <c:v>0</c:v>
                </c:pt>
                <c:pt idx="6">
                  <c:v>0.15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pt idx="0">
                  <c:v>0.2</c:v>
                </c:pt>
                <c:pt idx="1">
                  <c:v>0</c:v>
                </c:pt>
                <c:pt idx="2">
                  <c:v>0</c:v>
                </c:pt>
                <c:pt idx="3">
                  <c:v>0</c:v>
                </c:pt>
                <c:pt idx="4">
                  <c:v>0</c:v>
                </c:pt>
                <c:pt idx="5">
                  <c:v>0</c:v>
                </c:pt>
                <c:pt idx="6">
                  <c:v>0.15</c:v>
                </c:pt>
                <c:pt idx="7">
                  <c:v>0.15</c:v>
                </c:pt>
                <c:pt idx="8">
                  <c:v>0.15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pt idx="0">
                  <c:v>0.25</c:v>
                </c:pt>
                <c:pt idx="1">
                  <c:v>0</c:v>
                </c:pt>
                <c:pt idx="2">
                  <c:v>0</c:v>
                </c:pt>
                <c:pt idx="3">
                  <c:v>0</c:v>
                </c:pt>
                <c:pt idx="4">
                  <c:v>0</c:v>
                </c:pt>
                <c:pt idx="5">
                  <c:v>0</c:v>
                </c:pt>
                <c:pt idx="6">
                  <c:v>0.15</c:v>
                </c:pt>
                <c:pt idx="7">
                  <c:v>0.15</c:v>
                </c:pt>
                <c:pt idx="8">
                  <c:v>0.15</c:v>
                </c:pt>
                <c:pt idx="9">
                  <c:v>0.15</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4979296"/>
        <c:axId val="764980864"/>
      </c:lineChart>
      <c:catAx>
        <c:axId val="764979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80864"/>
        <c:crosses val="autoZero"/>
        <c:auto val="1"/>
        <c:lblAlgn val="ctr"/>
        <c:lblOffset val="100"/>
        <c:noMultiLvlLbl val="0"/>
      </c:catAx>
      <c:valAx>
        <c:axId val="764980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9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64954208"/>
        <c:axId val="764976944"/>
      </c:lineChart>
      <c:catAx>
        <c:axId val="764954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76944"/>
        <c:crosses val="autoZero"/>
        <c:auto val="1"/>
        <c:lblAlgn val="ctr"/>
        <c:lblOffset val="100"/>
        <c:noMultiLvlLbl val="0"/>
      </c:catAx>
      <c:valAx>
        <c:axId val="764976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54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071389960"/>
        <c:axId val="1071388000"/>
      </c:lineChart>
      <c:catAx>
        <c:axId val="1071389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8000"/>
        <c:crosses val="autoZero"/>
        <c:auto val="1"/>
        <c:lblAlgn val="ctr"/>
        <c:lblOffset val="100"/>
        <c:noMultiLvlLbl val="0"/>
      </c:catAx>
      <c:valAx>
        <c:axId val="1071388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9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041990560"/>
        <c:axId val="1041988600"/>
      </c:lineChart>
      <c:catAx>
        <c:axId val="1041990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88600"/>
        <c:crosses val="autoZero"/>
        <c:auto val="1"/>
        <c:lblAlgn val="ctr"/>
        <c:lblOffset val="100"/>
        <c:noMultiLvlLbl val="0"/>
      </c:catAx>
      <c:valAx>
        <c:axId val="1041988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0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071393488"/>
        <c:axId val="1071396232"/>
      </c:lineChart>
      <c:catAx>
        <c:axId val="1071393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6232"/>
        <c:crosses val="autoZero"/>
        <c:auto val="1"/>
        <c:lblAlgn val="ctr"/>
        <c:lblOffset val="100"/>
        <c:noMultiLvlLbl val="0"/>
      </c:catAx>
      <c:valAx>
        <c:axId val="1071396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3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071391136"/>
        <c:axId val="1071397408"/>
      </c:lineChart>
      <c:catAx>
        <c:axId val="1071391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7408"/>
        <c:crosses val="autoZero"/>
        <c:auto val="1"/>
        <c:lblAlgn val="ctr"/>
        <c:lblOffset val="100"/>
        <c:noMultiLvlLbl val="0"/>
      </c:catAx>
      <c:valAx>
        <c:axId val="1071397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1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071392704"/>
        <c:axId val="1071393096"/>
      </c:lineChart>
      <c:catAx>
        <c:axId val="1071392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3096"/>
        <c:crosses val="autoZero"/>
        <c:auto val="1"/>
        <c:lblAlgn val="ctr"/>
        <c:lblOffset val="100"/>
        <c:noMultiLvlLbl val="0"/>
      </c:catAx>
      <c:valAx>
        <c:axId val="1071393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92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071400544"/>
        <c:axId val="1071409560"/>
      </c:lineChart>
      <c:catAx>
        <c:axId val="1071400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9560"/>
        <c:crosses val="autoZero"/>
        <c:auto val="1"/>
        <c:lblAlgn val="ctr"/>
        <c:lblOffset val="100"/>
        <c:noMultiLvlLbl val="0"/>
      </c:catAx>
      <c:valAx>
        <c:axId val="1071409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0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071410736"/>
        <c:axId val="1071404072"/>
      </c:lineChart>
      <c:catAx>
        <c:axId val="1071410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4072"/>
        <c:crosses val="autoZero"/>
        <c:auto val="1"/>
        <c:lblAlgn val="ctr"/>
        <c:lblOffset val="100"/>
        <c:noMultiLvlLbl val="0"/>
      </c:catAx>
      <c:valAx>
        <c:axId val="1071404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0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071406424"/>
        <c:axId val="1071418184"/>
      </c:lineChart>
      <c:catAx>
        <c:axId val="1071406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8184"/>
        <c:crosses val="autoZero"/>
        <c:auto val="1"/>
        <c:lblAlgn val="ctr"/>
        <c:lblOffset val="100"/>
        <c:noMultiLvlLbl val="0"/>
      </c:catAx>
      <c:valAx>
        <c:axId val="1071418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06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071421320"/>
        <c:axId val="1071416616"/>
      </c:lineChart>
      <c:catAx>
        <c:axId val="1071421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6616"/>
        <c:crosses val="autoZero"/>
        <c:auto val="1"/>
        <c:lblAlgn val="ctr"/>
        <c:lblOffset val="100"/>
        <c:noMultiLvlLbl val="0"/>
      </c:catAx>
      <c:valAx>
        <c:axId val="1071416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1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71424064"/>
        <c:axId val="1071423280"/>
      </c:lineChart>
      <c:catAx>
        <c:axId val="1071424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3280"/>
        <c:crosses val="autoZero"/>
        <c:auto val="1"/>
        <c:lblAlgn val="ctr"/>
        <c:lblOffset val="100"/>
        <c:noMultiLvlLbl val="0"/>
      </c:catAx>
      <c:valAx>
        <c:axId val="1071423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4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0.05</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0.05</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0.05</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071418576"/>
        <c:axId val="1071422496"/>
      </c:lineChart>
      <c:catAx>
        <c:axId val="1071418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2496"/>
        <c:crosses val="autoZero"/>
        <c:auto val="1"/>
        <c:lblAlgn val="ctr"/>
        <c:lblOffset val="100"/>
        <c:noMultiLvlLbl val="0"/>
      </c:catAx>
      <c:valAx>
        <c:axId val="1071422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8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071419360"/>
        <c:axId val="1071417008"/>
      </c:lineChart>
      <c:catAx>
        <c:axId val="1071419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7008"/>
        <c:crosses val="autoZero"/>
        <c:auto val="1"/>
        <c:lblAlgn val="ctr"/>
        <c:lblOffset val="100"/>
        <c:noMultiLvlLbl val="0"/>
      </c:catAx>
      <c:valAx>
        <c:axId val="1071417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9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041997224"/>
        <c:axId val="1041993304"/>
      </c:lineChart>
      <c:catAx>
        <c:axId val="1041997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3304"/>
        <c:crosses val="autoZero"/>
        <c:auto val="1"/>
        <c:lblAlgn val="ctr"/>
        <c:lblOffset val="100"/>
        <c:noMultiLvlLbl val="0"/>
      </c:catAx>
      <c:valAx>
        <c:axId val="1041993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7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071415440"/>
        <c:axId val="1071420536"/>
      </c:lineChart>
      <c:catAx>
        <c:axId val="1071415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0536"/>
        <c:crosses val="autoZero"/>
        <c:auto val="1"/>
        <c:lblAlgn val="ctr"/>
        <c:lblOffset val="100"/>
        <c:noMultiLvlLbl val="0"/>
      </c:catAx>
      <c:valAx>
        <c:axId val="107142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5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071426416"/>
        <c:axId val="1071424848"/>
      </c:lineChart>
      <c:catAx>
        <c:axId val="1071426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4848"/>
        <c:crosses val="autoZero"/>
        <c:auto val="1"/>
        <c:lblAlgn val="ctr"/>
        <c:lblOffset val="100"/>
        <c:noMultiLvlLbl val="0"/>
      </c:catAx>
      <c:valAx>
        <c:axId val="1071424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6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071369184"/>
        <c:axId val="1071361736"/>
      </c:lineChart>
      <c:catAx>
        <c:axId val="1071369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1736"/>
        <c:crosses val="autoZero"/>
        <c:auto val="1"/>
        <c:lblAlgn val="ctr"/>
        <c:lblOffset val="100"/>
        <c:noMultiLvlLbl val="0"/>
      </c:catAx>
      <c:valAx>
        <c:axId val="1071361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9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Kitchen and Dining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0.45</c:v>
                </c:pt>
                <c:pt idx="1">
                  <c:v>0.15</c:v>
                </c:pt>
                <c:pt idx="2">
                  <c:v>0.15</c:v>
                </c:pt>
                <c:pt idx="3">
                  <c:v>0.15</c:v>
                </c:pt>
                <c:pt idx="4">
                  <c:v>0.15</c:v>
                </c:pt>
                <c:pt idx="5">
                  <c:v>0.45</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071363304"/>
        <c:axId val="1071364480"/>
      </c:lineChart>
      <c:catAx>
        <c:axId val="1071363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4480"/>
        <c:crosses val="autoZero"/>
        <c:auto val="1"/>
        <c:lblAlgn val="ctr"/>
        <c:lblOffset val="100"/>
        <c:noMultiLvlLbl val="0"/>
      </c:catAx>
      <c:valAx>
        <c:axId val="1071364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3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071365656"/>
        <c:axId val="1071365264"/>
      </c:lineChart>
      <c:catAx>
        <c:axId val="1071365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5264"/>
        <c:crosses val="autoZero"/>
        <c:auto val="1"/>
        <c:lblAlgn val="ctr"/>
        <c:lblOffset val="100"/>
        <c:noMultiLvlLbl val="0"/>
      </c:catAx>
      <c:valAx>
        <c:axId val="1071365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5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071373104"/>
        <c:axId val="1071373888"/>
      </c:lineChart>
      <c:catAx>
        <c:axId val="1071373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3888"/>
        <c:crosses val="autoZero"/>
        <c:auto val="1"/>
        <c:lblAlgn val="ctr"/>
        <c:lblOffset val="100"/>
        <c:noMultiLvlLbl val="0"/>
      </c:catAx>
      <c:valAx>
        <c:axId val="1071373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3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071369576"/>
        <c:axId val="1071369968"/>
      </c:lineChart>
      <c:catAx>
        <c:axId val="1071369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9968"/>
        <c:crosses val="autoZero"/>
        <c:auto val="1"/>
        <c:lblAlgn val="ctr"/>
        <c:lblOffset val="100"/>
        <c:noMultiLvlLbl val="0"/>
      </c:catAx>
      <c:valAx>
        <c:axId val="1071369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69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071386432"/>
        <c:axId val="1071374280"/>
      </c:lineChart>
      <c:catAx>
        <c:axId val="1071386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4280"/>
        <c:crosses val="autoZero"/>
        <c:auto val="1"/>
        <c:lblAlgn val="ctr"/>
        <c:lblOffset val="100"/>
        <c:noMultiLvlLbl val="0"/>
      </c:catAx>
      <c:valAx>
        <c:axId val="1071374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6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071379768"/>
        <c:axId val="1071376240"/>
      </c:lineChart>
      <c:catAx>
        <c:axId val="1071379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6240"/>
        <c:crosses val="autoZero"/>
        <c:auto val="1"/>
        <c:lblAlgn val="ctr"/>
        <c:lblOffset val="100"/>
        <c:noMultiLvlLbl val="0"/>
      </c:catAx>
      <c:valAx>
        <c:axId val="1071376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9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071379376"/>
        <c:axId val="1071377416"/>
      </c:lineChart>
      <c:catAx>
        <c:axId val="1071379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7416"/>
        <c:crosses val="autoZero"/>
        <c:auto val="1"/>
        <c:lblAlgn val="ctr"/>
        <c:lblOffset val="100"/>
        <c:noMultiLvlLbl val="0"/>
      </c:catAx>
      <c:valAx>
        <c:axId val="1071377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9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041999184"/>
        <c:axId val="1041999576"/>
      </c:lineChart>
      <c:catAx>
        <c:axId val="1041999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9576"/>
        <c:crosses val="autoZero"/>
        <c:auto val="1"/>
        <c:lblAlgn val="ctr"/>
        <c:lblOffset val="100"/>
        <c:noMultiLvlLbl val="0"/>
      </c:catAx>
      <c:valAx>
        <c:axId val="1041999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41999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071381336"/>
        <c:axId val="1071378200"/>
      </c:lineChart>
      <c:catAx>
        <c:axId val="1071381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78200"/>
        <c:crosses val="autoZero"/>
        <c:auto val="1"/>
        <c:lblAlgn val="ctr"/>
        <c:lblOffset val="100"/>
        <c:noMultiLvlLbl val="0"/>
      </c:catAx>
      <c:valAx>
        <c:axId val="1071378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1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071382120"/>
        <c:axId val="1071384472"/>
      </c:lineChart>
      <c:catAx>
        <c:axId val="1071382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4472"/>
        <c:crosses val="autoZero"/>
        <c:auto val="1"/>
        <c:lblAlgn val="ctr"/>
        <c:lblOffset val="100"/>
        <c:noMultiLvlLbl val="0"/>
      </c:catAx>
      <c:valAx>
        <c:axId val="1071384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3821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071422104"/>
        <c:axId val="1071412304"/>
      </c:lineChart>
      <c:catAx>
        <c:axId val="1071422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12304"/>
        <c:crosses val="autoZero"/>
        <c:auto val="1"/>
        <c:lblAlgn val="ctr"/>
        <c:lblOffset val="100"/>
        <c:noMultiLvlLbl val="0"/>
      </c:catAx>
      <c:valAx>
        <c:axId val="1071412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71422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pt idx="0">
                  <c:v>0.2</c:v>
                </c:pt>
                <c:pt idx="1">
                  <c:v>0</c:v>
                </c:pt>
                <c:pt idx="2">
                  <c:v>0</c:v>
                </c:pt>
                <c:pt idx="3">
                  <c:v>0</c:v>
                </c:pt>
                <c:pt idx="4">
                  <c:v>0</c:v>
                </c:pt>
                <c:pt idx="5">
                  <c:v>0</c:v>
                </c:pt>
                <c:pt idx="6">
                  <c:v>0.15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pt idx="0">
                  <c:v>0.2</c:v>
                </c:pt>
                <c:pt idx="1">
                  <c:v>0</c:v>
                </c:pt>
                <c:pt idx="2">
                  <c:v>0</c:v>
                </c:pt>
                <c:pt idx="3">
                  <c:v>0</c:v>
                </c:pt>
                <c:pt idx="4">
                  <c:v>0</c:v>
                </c:pt>
                <c:pt idx="5">
                  <c:v>0</c:v>
                </c:pt>
                <c:pt idx="6">
                  <c:v>0.15</c:v>
                </c:pt>
                <c:pt idx="7">
                  <c:v>0.15</c:v>
                </c:pt>
                <c:pt idx="8">
                  <c:v>0.15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pt idx="0">
                  <c:v>0.25</c:v>
                </c:pt>
                <c:pt idx="1">
                  <c:v>0</c:v>
                </c:pt>
                <c:pt idx="2">
                  <c:v>0</c:v>
                </c:pt>
                <c:pt idx="3">
                  <c:v>0</c:v>
                </c:pt>
                <c:pt idx="4">
                  <c:v>0</c:v>
                </c:pt>
                <c:pt idx="5">
                  <c:v>0</c:v>
                </c:pt>
                <c:pt idx="6">
                  <c:v>0.15</c:v>
                </c:pt>
                <c:pt idx="7">
                  <c:v>0.15</c:v>
                </c:pt>
                <c:pt idx="8">
                  <c:v>0.15</c:v>
                </c:pt>
                <c:pt idx="9">
                  <c:v>0.15</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4933432"/>
        <c:axId val="764969104"/>
      </c:lineChart>
      <c:catAx>
        <c:axId val="764933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69104"/>
        <c:crosses val="autoZero"/>
        <c:auto val="1"/>
        <c:lblAlgn val="ctr"/>
        <c:lblOffset val="100"/>
        <c:noMultiLvlLbl val="0"/>
      </c:catAx>
      <c:valAx>
        <c:axId val="764969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4933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48452568"/>
        <c:axId val="848451784"/>
      </c:lineChart>
      <c:catAx>
        <c:axId val="848452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1784"/>
        <c:crosses val="autoZero"/>
        <c:auto val="1"/>
        <c:lblAlgn val="ctr"/>
        <c:lblOffset val="100"/>
        <c:noMultiLvlLbl val="0"/>
      </c:catAx>
      <c:valAx>
        <c:axId val="848451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2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48453352"/>
        <c:axId val="848453744"/>
      </c:lineChart>
      <c:catAx>
        <c:axId val="848453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3744"/>
        <c:crosses val="autoZero"/>
        <c:auto val="1"/>
        <c:lblAlgn val="ctr"/>
        <c:lblOffset val="100"/>
        <c:noMultiLvlLbl val="0"/>
      </c:catAx>
      <c:valAx>
        <c:axId val="848453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3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48450216"/>
        <c:axId val="848456880"/>
      </c:lineChart>
      <c:catAx>
        <c:axId val="848450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6880"/>
        <c:crosses val="autoZero"/>
        <c:auto val="1"/>
        <c:lblAlgn val="ctr"/>
        <c:lblOffset val="100"/>
        <c:noMultiLvlLbl val="0"/>
      </c:catAx>
      <c:valAx>
        <c:axId val="848456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50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48467464"/>
        <c:axId val="848465504"/>
      </c:lineChart>
      <c:catAx>
        <c:axId val="848467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5504"/>
        <c:crosses val="autoZero"/>
        <c:auto val="1"/>
        <c:lblAlgn val="ctr"/>
        <c:lblOffset val="100"/>
        <c:noMultiLvlLbl val="0"/>
      </c:catAx>
      <c:valAx>
        <c:axId val="848465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7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Kitchen Exhaust Fan Schedule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pt idx="0">
                  <c:v>1</c:v>
                </c:pt>
                <c:pt idx="1">
                  <c:v>0</c:v>
                </c:pt>
                <c:pt idx="2">
                  <c:v>0</c:v>
                </c:pt>
                <c:pt idx="3">
                  <c:v>0</c:v>
                </c:pt>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48467072"/>
        <c:axId val="848468640"/>
      </c:lineChart>
      <c:catAx>
        <c:axId val="848467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8640"/>
        <c:crosses val="autoZero"/>
        <c:auto val="1"/>
        <c:lblAlgn val="ctr"/>
        <c:lblOffset val="100"/>
        <c:noMultiLvlLbl val="0"/>
      </c:catAx>
      <c:valAx>
        <c:axId val="848468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7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48460408"/>
        <c:axId val="848460800"/>
      </c:lineChart>
      <c:catAx>
        <c:axId val="848460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0800"/>
        <c:crosses val="autoZero"/>
        <c:auto val="1"/>
        <c:lblAlgn val="ctr"/>
        <c:lblOffset val="100"/>
        <c:noMultiLvlLbl val="0"/>
      </c:catAx>
      <c:valAx>
        <c:axId val="848460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8460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26" Type="http://schemas.openxmlformats.org/officeDocument/2006/relationships/chart" Target="../charts/chart51.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9.xml"/><Relationship Id="rId13" Type="http://schemas.openxmlformats.org/officeDocument/2006/relationships/chart" Target="../charts/chart64.xml"/><Relationship Id="rId18" Type="http://schemas.openxmlformats.org/officeDocument/2006/relationships/chart" Target="../charts/chart69.xml"/><Relationship Id="rId26" Type="http://schemas.openxmlformats.org/officeDocument/2006/relationships/chart" Target="../charts/chart77.xml"/><Relationship Id="rId3" Type="http://schemas.openxmlformats.org/officeDocument/2006/relationships/chart" Target="../charts/chart54.xml"/><Relationship Id="rId21" Type="http://schemas.openxmlformats.org/officeDocument/2006/relationships/chart" Target="../charts/chart72.xml"/><Relationship Id="rId7" Type="http://schemas.openxmlformats.org/officeDocument/2006/relationships/chart" Target="../charts/chart58.xml"/><Relationship Id="rId12" Type="http://schemas.openxmlformats.org/officeDocument/2006/relationships/chart" Target="../charts/chart63.xml"/><Relationship Id="rId17" Type="http://schemas.openxmlformats.org/officeDocument/2006/relationships/chart" Target="../charts/chart68.xml"/><Relationship Id="rId25" Type="http://schemas.openxmlformats.org/officeDocument/2006/relationships/chart" Target="../charts/chart76.xml"/><Relationship Id="rId2" Type="http://schemas.openxmlformats.org/officeDocument/2006/relationships/chart" Target="../charts/chart53.xml"/><Relationship Id="rId16" Type="http://schemas.openxmlformats.org/officeDocument/2006/relationships/chart" Target="../charts/chart67.xml"/><Relationship Id="rId20" Type="http://schemas.openxmlformats.org/officeDocument/2006/relationships/chart" Target="../charts/chart71.xml"/><Relationship Id="rId1" Type="http://schemas.openxmlformats.org/officeDocument/2006/relationships/chart" Target="../charts/chart52.xml"/><Relationship Id="rId6" Type="http://schemas.openxmlformats.org/officeDocument/2006/relationships/chart" Target="../charts/chart57.xml"/><Relationship Id="rId11" Type="http://schemas.openxmlformats.org/officeDocument/2006/relationships/chart" Target="../charts/chart62.xml"/><Relationship Id="rId24" Type="http://schemas.openxmlformats.org/officeDocument/2006/relationships/chart" Target="../charts/chart75.xml"/><Relationship Id="rId5" Type="http://schemas.openxmlformats.org/officeDocument/2006/relationships/chart" Target="../charts/chart56.xml"/><Relationship Id="rId15" Type="http://schemas.openxmlformats.org/officeDocument/2006/relationships/chart" Target="../charts/chart66.xml"/><Relationship Id="rId23" Type="http://schemas.openxmlformats.org/officeDocument/2006/relationships/chart" Target="../charts/chart74.xml"/><Relationship Id="rId10" Type="http://schemas.openxmlformats.org/officeDocument/2006/relationships/chart" Target="../charts/chart61.xml"/><Relationship Id="rId19" Type="http://schemas.openxmlformats.org/officeDocument/2006/relationships/chart" Target="../charts/chart70.xml"/><Relationship Id="rId4" Type="http://schemas.openxmlformats.org/officeDocument/2006/relationships/chart" Target="../charts/chart55.xml"/><Relationship Id="rId9" Type="http://schemas.openxmlformats.org/officeDocument/2006/relationships/chart" Target="../charts/chart60.xml"/><Relationship Id="rId14" Type="http://schemas.openxmlformats.org/officeDocument/2006/relationships/chart" Target="../charts/chart65.xml"/><Relationship Id="rId22" Type="http://schemas.openxmlformats.org/officeDocument/2006/relationships/chart" Target="../charts/chart7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5.xml"/><Relationship Id="rId13" Type="http://schemas.openxmlformats.org/officeDocument/2006/relationships/chart" Target="../charts/chart90.xml"/><Relationship Id="rId18" Type="http://schemas.openxmlformats.org/officeDocument/2006/relationships/chart" Target="../charts/chart95.xml"/><Relationship Id="rId26" Type="http://schemas.openxmlformats.org/officeDocument/2006/relationships/chart" Target="../charts/chart103.xml"/><Relationship Id="rId3" Type="http://schemas.openxmlformats.org/officeDocument/2006/relationships/chart" Target="../charts/chart80.xml"/><Relationship Id="rId21" Type="http://schemas.openxmlformats.org/officeDocument/2006/relationships/chart" Target="../charts/chart98.xml"/><Relationship Id="rId7" Type="http://schemas.openxmlformats.org/officeDocument/2006/relationships/chart" Target="../charts/chart84.xml"/><Relationship Id="rId12" Type="http://schemas.openxmlformats.org/officeDocument/2006/relationships/chart" Target="../charts/chart89.xml"/><Relationship Id="rId17" Type="http://schemas.openxmlformats.org/officeDocument/2006/relationships/chart" Target="../charts/chart94.xml"/><Relationship Id="rId25" Type="http://schemas.openxmlformats.org/officeDocument/2006/relationships/chart" Target="../charts/chart102.xml"/><Relationship Id="rId2" Type="http://schemas.openxmlformats.org/officeDocument/2006/relationships/chart" Target="../charts/chart79.xml"/><Relationship Id="rId16" Type="http://schemas.openxmlformats.org/officeDocument/2006/relationships/chart" Target="../charts/chart93.xml"/><Relationship Id="rId20" Type="http://schemas.openxmlformats.org/officeDocument/2006/relationships/chart" Target="../charts/chart97.xml"/><Relationship Id="rId1" Type="http://schemas.openxmlformats.org/officeDocument/2006/relationships/chart" Target="../charts/chart78.xml"/><Relationship Id="rId6" Type="http://schemas.openxmlformats.org/officeDocument/2006/relationships/chart" Target="../charts/chart83.xml"/><Relationship Id="rId11" Type="http://schemas.openxmlformats.org/officeDocument/2006/relationships/chart" Target="../charts/chart88.xml"/><Relationship Id="rId24" Type="http://schemas.openxmlformats.org/officeDocument/2006/relationships/chart" Target="../charts/chart101.xml"/><Relationship Id="rId5" Type="http://schemas.openxmlformats.org/officeDocument/2006/relationships/chart" Target="../charts/chart82.xml"/><Relationship Id="rId15" Type="http://schemas.openxmlformats.org/officeDocument/2006/relationships/chart" Target="../charts/chart92.xml"/><Relationship Id="rId23" Type="http://schemas.openxmlformats.org/officeDocument/2006/relationships/chart" Target="../charts/chart100.xml"/><Relationship Id="rId10" Type="http://schemas.openxmlformats.org/officeDocument/2006/relationships/chart" Target="../charts/chart87.xml"/><Relationship Id="rId19" Type="http://schemas.openxmlformats.org/officeDocument/2006/relationships/chart" Target="../charts/chart96.xml"/><Relationship Id="rId4" Type="http://schemas.openxmlformats.org/officeDocument/2006/relationships/chart" Target="../charts/chart81.xml"/><Relationship Id="rId9" Type="http://schemas.openxmlformats.org/officeDocument/2006/relationships/chart" Target="../charts/chart86.xml"/><Relationship Id="rId14" Type="http://schemas.openxmlformats.org/officeDocument/2006/relationships/chart" Target="../charts/chart91.xml"/><Relationship Id="rId22"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a16="http://schemas.microsoft.com/office/drawing/2014/main" xmlns=""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a16="http://schemas.microsoft.com/office/drawing/2014/main" xmlns=""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a16="http://schemas.microsoft.com/office/drawing/2014/main" xmlns=""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a16="http://schemas.microsoft.com/office/drawing/2014/main" xmlns=""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a16="http://schemas.microsoft.com/office/drawing/2014/main" xmlns=""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a16="http://schemas.microsoft.com/office/drawing/2014/main" xmlns=""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a16="http://schemas.microsoft.com/office/drawing/2014/main" xmlns=""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a16="http://schemas.microsoft.com/office/drawing/2014/main" xmlns=""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a16="http://schemas.microsoft.com/office/drawing/2014/main" xmlns=""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a16="http://schemas.microsoft.com/office/drawing/2014/main" xmlns=""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a16="http://schemas.microsoft.com/office/drawing/2014/main" xmlns=""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a16="http://schemas.microsoft.com/office/drawing/2014/main" xmlns=""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a16="http://schemas.microsoft.com/office/drawing/2014/main" xmlns=""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a16="http://schemas.microsoft.com/office/drawing/2014/main" xmlns=""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a16="http://schemas.microsoft.com/office/drawing/2014/main" xmlns=""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a16="http://schemas.microsoft.com/office/drawing/2014/main" xmlns=""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a16="http://schemas.microsoft.com/office/drawing/2014/main" xmlns=""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a16="http://schemas.microsoft.com/office/drawing/2014/main" xmlns=""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a16="http://schemas.microsoft.com/office/drawing/2014/main" xmlns=""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a16="http://schemas.microsoft.com/office/drawing/2014/main" xmlns=""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a16="http://schemas.microsoft.com/office/drawing/2014/main" xmlns=""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a16="http://schemas.microsoft.com/office/drawing/2014/main" xmlns=""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a16="http://schemas.microsoft.com/office/drawing/2014/main" xmlns=""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a16="http://schemas.microsoft.com/office/drawing/2014/main" xmlns=""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a16="http://schemas.microsoft.com/office/drawing/2014/main" xmlns=""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a16="http://schemas.microsoft.com/office/drawing/2014/main" xmlns=""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a16="http://schemas.microsoft.com/office/drawing/2014/main" xmlns=""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a16="http://schemas.microsoft.com/office/drawing/2014/main" xmlns=""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a16="http://schemas.microsoft.com/office/drawing/2014/main" xmlns=""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a16="http://schemas.microsoft.com/office/drawing/2014/main" xmlns=""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C13" sqref="C13:E13"/>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205" t="s">
        <v>1</v>
      </c>
      <c r="D2" s="205"/>
      <c r="E2" s="205"/>
      <c r="F2" s="205"/>
      <c r="G2" s="132" t="str">
        <f>Project_Name</f>
        <v>Carbon Free Boston</v>
      </c>
      <c r="H2" s="133"/>
      <c r="I2" s="133"/>
      <c r="J2" s="103" t="s">
        <v>2</v>
      </c>
      <c r="K2" s="133"/>
      <c r="L2" s="133"/>
      <c r="M2" s="133"/>
    </row>
    <row r="3" spans="2:13" s="1" customFormat="1" ht="15.75" customHeight="1">
      <c r="B3" s="131" t="s">
        <v>3</v>
      </c>
      <c r="C3" s="205"/>
      <c r="D3" s="205"/>
      <c r="E3" s="205"/>
      <c r="F3" s="205"/>
      <c r="G3" s="132" t="str">
        <f>Project_Number</f>
        <v>259104-00</v>
      </c>
      <c r="H3" s="133"/>
      <c r="I3" s="133"/>
      <c r="J3" s="104" t="s">
        <v>4</v>
      </c>
      <c r="K3" s="133"/>
      <c r="L3" s="133"/>
      <c r="M3" s="133"/>
    </row>
    <row r="4" spans="2:13" s="1" customFormat="1" ht="15.75" customHeight="1">
      <c r="B4" s="125" t="s">
        <v>5</v>
      </c>
      <c r="C4" s="205"/>
      <c r="D4" s="205"/>
      <c r="E4" s="205"/>
      <c r="F4" s="205"/>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92" t="s">
        <v>7</v>
      </c>
      <c r="C7" s="192"/>
      <c r="D7" s="192"/>
      <c r="E7" s="192"/>
      <c r="F7" s="193" t="s">
        <v>8</v>
      </c>
      <c r="G7" s="193"/>
      <c r="H7" s="133"/>
      <c r="I7" s="133"/>
      <c r="J7" s="133"/>
      <c r="K7" s="133"/>
      <c r="L7" s="133"/>
      <c r="M7" s="133"/>
    </row>
    <row r="8" spans="2:13" ht="15.75" customHeight="1">
      <c r="B8" s="132" t="s">
        <v>9</v>
      </c>
      <c r="C8" s="186" t="s">
        <v>430</v>
      </c>
      <c r="D8" s="187"/>
      <c r="E8" s="188"/>
      <c r="F8" s="189"/>
      <c r="G8" s="189"/>
      <c r="H8" s="133"/>
      <c r="I8" s="133"/>
      <c r="J8" s="133"/>
      <c r="K8" s="133"/>
      <c r="L8" s="133"/>
      <c r="M8" s="133"/>
    </row>
    <row r="9" spans="2:13" s="1" customFormat="1">
      <c r="B9" s="132" t="s">
        <v>10</v>
      </c>
      <c r="C9" s="186" t="s">
        <v>431</v>
      </c>
      <c r="D9" s="187"/>
      <c r="E9" s="188"/>
      <c r="F9" s="189"/>
      <c r="G9" s="189"/>
      <c r="H9" s="133"/>
      <c r="I9" s="133"/>
      <c r="J9" s="133"/>
      <c r="K9" s="133"/>
      <c r="L9" s="133"/>
      <c r="M9" s="133"/>
    </row>
    <row r="10" spans="2:13">
      <c r="B10" s="132" t="s">
        <v>11</v>
      </c>
      <c r="C10" s="186" t="s">
        <v>432</v>
      </c>
      <c r="D10" s="187"/>
      <c r="E10" s="188"/>
      <c r="F10" s="189"/>
      <c r="G10" s="189"/>
      <c r="H10" s="133"/>
      <c r="I10" s="133"/>
      <c r="J10" s="133"/>
      <c r="K10" s="133"/>
      <c r="L10" s="133"/>
      <c r="M10" s="133"/>
    </row>
    <row r="11" spans="2:13" s="68" customFormat="1">
      <c r="B11" s="132" t="s">
        <v>12</v>
      </c>
      <c r="C11" s="186" t="s">
        <v>433</v>
      </c>
      <c r="D11" s="187"/>
      <c r="E11" s="188"/>
      <c r="F11" s="189"/>
      <c r="G11" s="189"/>
      <c r="H11" s="133"/>
      <c r="I11" s="133"/>
      <c r="J11" s="133"/>
      <c r="K11" s="133"/>
      <c r="L11" s="133"/>
      <c r="M11" s="133"/>
    </row>
    <row r="12" spans="2:13">
      <c r="B12" s="132" t="s">
        <v>13</v>
      </c>
      <c r="C12" s="186" t="s">
        <v>434</v>
      </c>
      <c r="D12" s="187"/>
      <c r="E12" s="188"/>
      <c r="F12" s="189"/>
      <c r="G12" s="189"/>
      <c r="H12" s="133"/>
      <c r="I12" s="133"/>
      <c r="J12" s="133"/>
      <c r="K12" s="133"/>
      <c r="L12" s="133"/>
      <c r="M12" s="133"/>
    </row>
    <row r="13" spans="2:13">
      <c r="B13" s="132" t="s">
        <v>14</v>
      </c>
      <c r="C13" s="204">
        <v>43070</v>
      </c>
      <c r="D13" s="187"/>
      <c r="E13" s="188"/>
      <c r="F13" s="189"/>
      <c r="G13" s="189"/>
      <c r="H13" s="133"/>
      <c r="I13" s="133"/>
      <c r="J13" s="133"/>
      <c r="K13" s="133"/>
      <c r="L13" s="133"/>
      <c r="M13" s="133"/>
    </row>
    <row r="14" spans="2:13">
      <c r="B14" s="132" t="s">
        <v>15</v>
      </c>
      <c r="C14" s="204">
        <v>43313</v>
      </c>
      <c r="D14" s="187"/>
      <c r="E14" s="188"/>
      <c r="F14" s="189"/>
      <c r="G14" s="189"/>
      <c r="H14" s="133"/>
      <c r="I14" s="133"/>
      <c r="J14" s="133"/>
      <c r="K14" s="133"/>
      <c r="L14" s="133"/>
      <c r="M14" s="133"/>
    </row>
    <row r="15" spans="2:13">
      <c r="B15" s="133"/>
      <c r="C15" s="140"/>
      <c r="D15" s="133"/>
      <c r="E15" s="140"/>
      <c r="F15" s="140"/>
      <c r="G15" s="133"/>
      <c r="H15" s="133"/>
      <c r="I15" s="133"/>
      <c r="J15" s="133"/>
      <c r="K15" s="133"/>
      <c r="L15" s="133"/>
      <c r="M15" s="133"/>
    </row>
    <row r="16" spans="2:13" ht="18.75">
      <c r="B16" s="192" t="s">
        <v>16</v>
      </c>
      <c r="C16" s="192"/>
      <c r="D16" s="192"/>
      <c r="E16" s="192"/>
      <c r="F16" s="193" t="s">
        <v>8</v>
      </c>
      <c r="G16" s="193"/>
      <c r="H16" s="133"/>
      <c r="I16" s="133"/>
      <c r="J16" s="133"/>
      <c r="K16" s="133"/>
      <c r="L16" s="133"/>
      <c r="M16" s="133"/>
    </row>
    <row r="17" spans="1:13" ht="15.75" customHeight="1">
      <c r="A17" s="133"/>
      <c r="B17" s="132" t="s">
        <v>17</v>
      </c>
      <c r="C17" s="186" t="s">
        <v>435</v>
      </c>
      <c r="D17" s="187"/>
      <c r="E17" s="188"/>
      <c r="F17" s="189"/>
      <c r="G17" s="189"/>
      <c r="H17" s="133"/>
      <c r="I17" s="133"/>
      <c r="J17" s="133"/>
      <c r="K17" s="133"/>
      <c r="L17" s="133"/>
      <c r="M17" s="133"/>
    </row>
    <row r="18" spans="1:13">
      <c r="A18" s="133"/>
      <c r="B18" s="132" t="s">
        <v>18</v>
      </c>
      <c r="C18" s="186" t="s">
        <v>471</v>
      </c>
      <c r="D18" s="187"/>
      <c r="E18" s="188"/>
      <c r="F18" s="189"/>
      <c r="G18" s="189"/>
      <c r="H18" s="133"/>
      <c r="I18" s="133"/>
      <c r="J18" s="133"/>
      <c r="K18" s="133"/>
      <c r="L18" s="133"/>
      <c r="M18" s="133"/>
    </row>
    <row r="19" spans="1:13" s="109" customFormat="1">
      <c r="A19" s="133"/>
      <c r="B19" s="132" t="s">
        <v>19</v>
      </c>
      <c r="C19" s="149">
        <v>5500</v>
      </c>
      <c r="D19" s="135"/>
      <c r="E19" s="136"/>
      <c r="F19" s="189"/>
      <c r="G19" s="189"/>
      <c r="H19" s="133"/>
      <c r="I19" s="133"/>
      <c r="J19" s="133"/>
      <c r="K19" s="133"/>
      <c r="L19" s="133"/>
      <c r="M19" s="133"/>
    </row>
    <row r="20" spans="1:13" s="109" customFormat="1">
      <c r="A20" s="133"/>
      <c r="B20" s="132" t="s">
        <v>20</v>
      </c>
      <c r="C20" s="149">
        <v>5500</v>
      </c>
      <c r="D20" s="135"/>
      <c r="E20" s="136"/>
      <c r="F20" s="189"/>
      <c r="G20" s="189"/>
      <c r="H20" s="133"/>
      <c r="I20" s="133"/>
      <c r="J20" s="133"/>
      <c r="K20" s="133"/>
      <c r="L20" s="133"/>
      <c r="M20" s="133"/>
    </row>
    <row r="21" spans="1:13" s="68" customFormat="1">
      <c r="A21" s="133"/>
      <c r="B21" s="132" t="s">
        <v>21</v>
      </c>
      <c r="C21" s="186">
        <v>5500</v>
      </c>
      <c r="D21" s="187"/>
      <c r="E21" s="188"/>
      <c r="F21" s="189"/>
      <c r="G21" s="189"/>
      <c r="H21" s="133"/>
      <c r="I21" s="133"/>
      <c r="J21" s="133"/>
      <c r="K21" s="133"/>
      <c r="L21" s="133"/>
      <c r="M21" s="133"/>
    </row>
    <row r="22" spans="1:13" s="109" customFormat="1">
      <c r="A22" s="133"/>
      <c r="B22" s="132" t="s">
        <v>22</v>
      </c>
      <c r="C22" s="149">
        <v>5500</v>
      </c>
      <c r="D22" s="135"/>
      <c r="E22" s="136"/>
      <c r="F22" s="189"/>
      <c r="G22" s="189"/>
      <c r="H22" s="133"/>
      <c r="I22" s="133"/>
      <c r="J22" s="133"/>
      <c r="K22" s="133"/>
      <c r="L22" s="133"/>
      <c r="M22" s="133"/>
    </row>
    <row r="23" spans="1:13" ht="15.75" customHeight="1">
      <c r="A23" s="133"/>
      <c r="B23" s="132" t="s">
        <v>23</v>
      </c>
      <c r="C23" s="186"/>
      <c r="D23" s="187"/>
      <c r="E23" s="188"/>
      <c r="F23" s="189"/>
      <c r="G23" s="189"/>
      <c r="H23" s="133"/>
      <c r="I23" s="133"/>
      <c r="J23" s="133"/>
      <c r="K23" s="133"/>
      <c r="L23" s="133"/>
      <c r="M23" s="133"/>
    </row>
    <row r="24" spans="1:13" s="29" customFormat="1">
      <c r="A24" s="133"/>
      <c r="B24" s="132" t="s">
        <v>24</v>
      </c>
      <c r="C24" s="186" t="s">
        <v>298</v>
      </c>
      <c r="D24" s="187"/>
      <c r="E24" s="188"/>
      <c r="F24" s="189"/>
      <c r="G24" s="189"/>
      <c r="H24" s="133"/>
      <c r="I24" s="133"/>
      <c r="J24" s="133"/>
      <c r="K24" s="133"/>
      <c r="L24" s="133"/>
      <c r="M24" s="133"/>
    </row>
    <row r="26" spans="1:13" ht="18.75">
      <c r="A26" s="133"/>
      <c r="B26" s="192" t="s">
        <v>25</v>
      </c>
      <c r="C26" s="192"/>
      <c r="D26" s="192"/>
      <c r="E26" s="192"/>
      <c r="F26" s="193" t="s">
        <v>8</v>
      </c>
      <c r="G26" s="193"/>
      <c r="H26" s="133"/>
      <c r="I26" s="133"/>
      <c r="J26" s="133"/>
      <c r="K26" s="133"/>
      <c r="L26" s="133"/>
      <c r="M26" s="133"/>
    </row>
    <row r="27" spans="1:13" ht="15.75" customHeight="1">
      <c r="A27" s="133"/>
      <c r="B27" s="132" t="s">
        <v>26</v>
      </c>
      <c r="C27" s="186" t="s">
        <v>436</v>
      </c>
      <c r="D27" s="187"/>
      <c r="E27" s="188"/>
      <c r="F27" s="189"/>
      <c r="G27" s="189"/>
      <c r="H27" s="133"/>
      <c r="I27" s="133"/>
      <c r="J27" s="133"/>
      <c r="K27" s="133"/>
      <c r="L27" s="133"/>
      <c r="M27" s="133"/>
    </row>
    <row r="28" spans="1:13">
      <c r="A28" s="133"/>
      <c r="B28" s="132" t="s">
        <v>27</v>
      </c>
      <c r="C28" s="186" t="s">
        <v>298</v>
      </c>
      <c r="D28" s="187"/>
      <c r="E28" s="188"/>
      <c r="F28" s="189"/>
      <c r="G28" s="189"/>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92" t="s">
        <v>28</v>
      </c>
      <c r="C30" s="192"/>
      <c r="D30" s="192"/>
      <c r="E30" s="192"/>
      <c r="F30" s="193" t="s">
        <v>8</v>
      </c>
      <c r="G30" s="193"/>
      <c r="H30" s="133"/>
      <c r="I30" s="133"/>
      <c r="J30" s="133"/>
      <c r="K30" s="133"/>
      <c r="L30" s="133"/>
      <c r="M30" s="133"/>
    </row>
    <row r="31" spans="1:13">
      <c r="A31" s="133"/>
      <c r="B31" s="132" t="s">
        <v>29</v>
      </c>
      <c r="C31" s="186" t="s">
        <v>437</v>
      </c>
      <c r="D31" s="187"/>
      <c r="E31" s="188"/>
      <c r="F31" s="189"/>
      <c r="G31" s="189"/>
      <c r="H31" s="133"/>
      <c r="I31" s="133"/>
      <c r="J31" s="133"/>
      <c r="K31" s="133"/>
      <c r="L31" s="133"/>
      <c r="M31" s="133"/>
    </row>
    <row r="32" spans="1:13">
      <c r="A32" s="133"/>
      <c r="B32" s="132" t="s">
        <v>30</v>
      </c>
      <c r="C32" s="186" t="s">
        <v>438</v>
      </c>
      <c r="D32" s="187"/>
      <c r="E32" s="188"/>
      <c r="F32" s="189"/>
      <c r="G32" s="189"/>
      <c r="H32" s="133"/>
      <c r="I32" s="133"/>
      <c r="J32" s="133"/>
      <c r="K32" s="133"/>
      <c r="L32" s="133"/>
      <c r="M32" s="133"/>
    </row>
    <row r="33" spans="1:7" s="76" customFormat="1">
      <c r="A33" s="133"/>
      <c r="B33" s="132" t="s">
        <v>31</v>
      </c>
      <c r="C33" s="186" t="s">
        <v>439</v>
      </c>
      <c r="D33" s="187"/>
      <c r="E33" s="188"/>
      <c r="F33" s="189"/>
      <c r="G33" s="189"/>
    </row>
    <row r="34" spans="1:7" s="76" customFormat="1">
      <c r="A34" s="133"/>
      <c r="B34" s="132" t="s">
        <v>32</v>
      </c>
      <c r="C34" s="186" t="s">
        <v>440</v>
      </c>
      <c r="D34" s="187"/>
      <c r="E34" s="188"/>
      <c r="F34" s="189"/>
      <c r="G34" s="189"/>
    </row>
    <row r="35" spans="1:7">
      <c r="A35" s="133"/>
      <c r="B35" s="132" t="s">
        <v>33</v>
      </c>
      <c r="C35" s="186" t="s">
        <v>441</v>
      </c>
      <c r="D35" s="187"/>
      <c r="E35" s="188"/>
      <c r="F35" s="189"/>
      <c r="G35" s="189"/>
    </row>
    <row r="36" spans="1:7">
      <c r="A36" s="133"/>
      <c r="B36" s="132" t="s">
        <v>34</v>
      </c>
      <c r="C36" s="186" t="s">
        <v>442</v>
      </c>
      <c r="D36" s="187"/>
      <c r="E36" s="188"/>
      <c r="F36" s="189"/>
      <c r="G36" s="189"/>
    </row>
    <row r="37" spans="1:7">
      <c r="A37" s="133"/>
      <c r="B37" s="132" t="s">
        <v>35</v>
      </c>
      <c r="C37" s="186" t="s">
        <v>443</v>
      </c>
      <c r="D37" s="187"/>
      <c r="E37" s="188"/>
      <c r="F37" s="189"/>
      <c r="G37" s="189"/>
    </row>
    <row r="38" spans="1:7" s="75" customFormat="1">
      <c r="A38" s="133"/>
      <c r="B38" s="132" t="s">
        <v>36</v>
      </c>
      <c r="C38" s="198"/>
      <c r="D38" s="199"/>
      <c r="E38" s="200"/>
      <c r="F38" s="194"/>
      <c r="G38" s="195"/>
    </row>
    <row r="39" spans="1:7" s="75" customFormat="1" ht="170.25" customHeight="1">
      <c r="A39" s="133"/>
      <c r="B39" s="132"/>
      <c r="C39" s="201"/>
      <c r="D39" s="202"/>
      <c r="E39" s="203"/>
      <c r="F39" s="196"/>
      <c r="G39" s="197"/>
    </row>
    <row r="41" spans="1:7" ht="18.75">
      <c r="A41" s="133"/>
      <c r="B41" s="192" t="s">
        <v>37</v>
      </c>
      <c r="C41" s="192"/>
      <c r="D41" s="192"/>
      <c r="E41" s="192"/>
      <c r="F41" s="193" t="s">
        <v>8</v>
      </c>
      <c r="G41" s="193"/>
    </row>
    <row r="42" spans="1:7" s="10" customFormat="1" ht="15.75" customHeight="1">
      <c r="A42" s="133"/>
      <c r="B42" s="132" t="s">
        <v>38</v>
      </c>
      <c r="C42" s="186" t="s">
        <v>444</v>
      </c>
      <c r="D42" s="187"/>
      <c r="E42" s="188"/>
      <c r="F42" s="189"/>
      <c r="G42" s="189"/>
    </row>
    <row r="43" spans="1:7" ht="15.75" customHeight="1">
      <c r="A43" s="133"/>
      <c r="B43" s="132" t="s">
        <v>39</v>
      </c>
      <c r="C43" s="186" t="s">
        <v>445</v>
      </c>
      <c r="D43" s="187"/>
      <c r="E43" s="188"/>
      <c r="F43" s="189"/>
      <c r="G43" s="189"/>
    </row>
    <row r="44" spans="1:7" ht="15.75" customHeight="1">
      <c r="A44" s="133"/>
      <c r="B44" s="132" t="s">
        <v>40</v>
      </c>
      <c r="C44" s="186"/>
      <c r="D44" s="187"/>
      <c r="E44" s="188"/>
      <c r="F44" s="189"/>
      <c r="G44" s="189"/>
    </row>
    <row r="45" spans="1:7" ht="15.75" customHeight="1">
      <c r="A45" s="133"/>
      <c r="B45" s="132" t="s">
        <v>41</v>
      </c>
      <c r="C45" s="186"/>
      <c r="D45" s="187"/>
      <c r="E45" s="188"/>
      <c r="F45" s="189"/>
      <c r="G45" s="189"/>
    </row>
    <row r="46" spans="1:7" s="76" customFormat="1" ht="15.75" customHeight="1">
      <c r="A46" s="133"/>
      <c r="B46" s="132" t="s">
        <v>42</v>
      </c>
      <c r="C46" s="186"/>
      <c r="D46" s="187"/>
      <c r="E46" s="188"/>
      <c r="F46" s="189"/>
      <c r="G46" s="189"/>
    </row>
    <row r="47" spans="1:7" ht="15.75" customHeight="1">
      <c r="A47" s="133"/>
      <c r="B47" s="133"/>
      <c r="C47" s="133"/>
      <c r="D47" s="133"/>
      <c r="E47" s="133"/>
      <c r="F47" s="133"/>
      <c r="G47" s="133"/>
    </row>
    <row r="48" spans="1:7" s="10" customFormat="1" ht="15.75" customHeight="1">
      <c r="A48" s="133"/>
      <c r="B48" s="192" t="s">
        <v>43</v>
      </c>
      <c r="C48" s="192"/>
      <c r="D48" s="192"/>
      <c r="E48" s="192"/>
      <c r="F48" s="193" t="s">
        <v>8</v>
      </c>
      <c r="G48" s="193"/>
    </row>
    <row r="49" spans="1:7" ht="15.75" customHeight="1">
      <c r="A49" s="133"/>
      <c r="B49" s="132" t="s">
        <v>44</v>
      </c>
      <c r="C49" s="186"/>
      <c r="D49" s="187"/>
      <c r="E49" s="188"/>
      <c r="F49" s="190"/>
      <c r="G49" s="191"/>
    </row>
    <row r="50" spans="1:7" s="68" customFormat="1" ht="15.75" customHeight="1">
      <c r="A50" s="133"/>
      <c r="B50" s="132" t="s">
        <v>45</v>
      </c>
      <c r="C50" s="186"/>
      <c r="D50" s="187"/>
      <c r="E50" s="188"/>
      <c r="F50" s="190"/>
      <c r="G50" s="191"/>
    </row>
    <row r="51" spans="1:7" ht="15.75" customHeight="1">
      <c r="A51" s="133"/>
      <c r="B51" s="132" t="s">
        <v>46</v>
      </c>
      <c r="C51" s="186"/>
      <c r="D51" s="187"/>
      <c r="E51" s="188"/>
      <c r="F51" s="190"/>
      <c r="G51" s="191"/>
    </row>
    <row r="52" spans="1:7" s="68" customFormat="1" ht="15.75" customHeight="1">
      <c r="A52" s="133"/>
      <c r="B52" s="132" t="s">
        <v>47</v>
      </c>
      <c r="C52" s="186"/>
      <c r="D52" s="187"/>
      <c r="E52" s="188"/>
      <c r="F52" s="190"/>
      <c r="G52" s="191"/>
    </row>
    <row r="53" spans="1:7" s="68" customFormat="1">
      <c r="A53" s="133"/>
      <c r="B53" s="133"/>
      <c r="C53" s="133"/>
      <c r="D53" s="133"/>
      <c r="E53" s="133"/>
      <c r="F53" s="133"/>
      <c r="G53" s="133"/>
    </row>
    <row r="54" spans="1:7" ht="18.75">
      <c r="A54" s="133"/>
      <c r="B54" s="206" t="s">
        <v>48</v>
      </c>
      <c r="C54" s="206"/>
      <c r="D54" s="206"/>
      <c r="E54" s="206"/>
      <c r="F54" s="206"/>
      <c r="G54" s="127"/>
    </row>
    <row r="55" spans="1:7" s="70" customFormat="1" ht="15.75" customHeight="1">
      <c r="A55" s="133"/>
      <c r="B55" s="185" t="s">
        <v>49</v>
      </c>
      <c r="C55" s="185"/>
      <c r="D55" s="185"/>
      <c r="E55" s="185"/>
      <c r="F55" s="185"/>
      <c r="G55" s="185"/>
    </row>
    <row r="56" spans="1:7" ht="18.75">
      <c r="A56" s="10"/>
      <c r="B56" s="11"/>
      <c r="C56" s="11"/>
      <c r="D56" s="11"/>
      <c r="E56" s="11"/>
      <c r="F56" s="11"/>
      <c r="G56" s="10"/>
    </row>
    <row r="57" spans="1:7">
      <c r="A57" s="133"/>
      <c r="B57" s="133"/>
      <c r="C57" s="133" t="s">
        <v>50</v>
      </c>
      <c r="D57" s="133" t="s">
        <v>51</v>
      </c>
      <c r="E57" s="133" t="s">
        <v>52</v>
      </c>
      <c r="F57" s="133" t="s">
        <v>53</v>
      </c>
      <c r="G57" s="140"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622" priority="5" operator="containsText" text="Example">
      <formula>NOT(ISERROR(SEARCH("Example",C8)))</formula>
    </cfRule>
  </conditionalFormatting>
  <conditionalFormatting sqref="C17:E24">
    <cfRule type="containsText" dxfId="621" priority="4" operator="containsText" text="Example">
      <formula>NOT(ISERROR(SEARCH("Example",C17)))</formula>
    </cfRule>
  </conditionalFormatting>
  <conditionalFormatting sqref="C27:E28">
    <cfRule type="containsText" dxfId="620" priority="3" operator="containsText" text="Example">
      <formula>NOT(ISERROR(SEARCH("Example",C27)))</formula>
    </cfRule>
  </conditionalFormatting>
  <conditionalFormatting sqref="F8:G9">
    <cfRule type="containsText" dxfId="619" priority="2" operator="containsText" text="Example:">
      <formula>NOT(ISERROR(SEARCH("Example:",F8)))</formula>
    </cfRule>
  </conditionalFormatting>
  <conditionalFormatting sqref="C58:G72">
    <cfRule type="containsText" dxfId="618"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05" t="s">
        <v>267</v>
      </c>
      <c r="D2" s="205"/>
      <c r="E2" s="205"/>
      <c r="F2" s="205"/>
      <c r="G2" s="205"/>
      <c r="H2" s="205"/>
      <c r="I2" s="205"/>
      <c r="J2" s="205"/>
      <c r="AC2" s="246" t="str">
        <f>Project_Name</f>
        <v>Carbon Free Boston</v>
      </c>
      <c r="AD2" s="246"/>
    </row>
    <row r="3" spans="2:30" ht="15.75" customHeight="1">
      <c r="B3" s="131" t="str">
        <f>Project!B3</f>
        <v>Calculation</v>
      </c>
      <c r="C3" s="205"/>
      <c r="D3" s="205"/>
      <c r="E3" s="205"/>
      <c r="F3" s="205"/>
      <c r="G3" s="205"/>
      <c r="H3" s="205"/>
      <c r="I3" s="205"/>
      <c r="J3" s="205"/>
      <c r="AC3" s="246" t="str">
        <f>Project_Number</f>
        <v>259104-00</v>
      </c>
      <c r="AD3" s="246"/>
    </row>
    <row r="4" spans="2:30">
      <c r="B4" s="125" t="str">
        <f>Project!B4</f>
        <v>Notes</v>
      </c>
      <c r="C4" s="205"/>
      <c r="D4" s="205"/>
      <c r="E4" s="205"/>
      <c r="F4" s="205"/>
      <c r="G4" s="205"/>
      <c r="H4" s="205"/>
      <c r="I4" s="205"/>
      <c r="J4" s="20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6" t="s">
        <v>214</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ht="15.75" customHeight="1">
      <c r="B10" s="248" t="str">
        <f>$B$7&amp;" - "&amp;C10</f>
        <v>Occupancy - Kitchen and Dining</v>
      </c>
      <c r="C10" s="245" t="s">
        <v>485</v>
      </c>
      <c r="D10" s="16" t="s">
        <v>292</v>
      </c>
      <c r="E10" s="101">
        <v>0.1</v>
      </c>
      <c r="F10" s="101">
        <v>0.1</v>
      </c>
      <c r="G10" s="101">
        <v>0.1</v>
      </c>
      <c r="H10" s="101">
        <v>0.1</v>
      </c>
      <c r="I10" s="101">
        <v>0.1</v>
      </c>
      <c r="J10" s="101">
        <v>0.05</v>
      </c>
      <c r="K10" s="101">
        <v>0.1</v>
      </c>
      <c r="L10" s="101">
        <v>0.4</v>
      </c>
      <c r="M10" s="101">
        <v>0.4</v>
      </c>
      <c r="N10" s="101">
        <v>0.4</v>
      </c>
      <c r="O10" s="101">
        <v>0.2</v>
      </c>
      <c r="P10" s="101">
        <v>0.5</v>
      </c>
      <c r="Q10" s="101">
        <v>0.8</v>
      </c>
      <c r="R10" s="101">
        <v>0.7</v>
      </c>
      <c r="S10" s="101">
        <v>0.4</v>
      </c>
      <c r="T10" s="101">
        <v>0.2</v>
      </c>
      <c r="U10" s="101">
        <v>0.25</v>
      </c>
      <c r="V10" s="101">
        <v>0.5</v>
      </c>
      <c r="W10" s="101">
        <v>0.8</v>
      </c>
      <c r="X10" s="101">
        <v>0.8</v>
      </c>
      <c r="Y10" s="101">
        <v>0.8</v>
      </c>
      <c r="Z10" s="101">
        <v>0.5</v>
      </c>
      <c r="AA10" s="101">
        <v>0.35</v>
      </c>
      <c r="AB10" s="101">
        <v>0.2</v>
      </c>
      <c r="AC10" s="242" t="s">
        <v>458</v>
      </c>
    </row>
    <row r="11" spans="2:30">
      <c r="B11" s="248"/>
      <c r="C11" s="245"/>
      <c r="D11" s="16" t="s">
        <v>293</v>
      </c>
      <c r="E11" s="101">
        <v>0.1</v>
      </c>
      <c r="F11" s="101">
        <v>0.1</v>
      </c>
      <c r="G11" s="101">
        <v>0.1</v>
      </c>
      <c r="H11" s="101">
        <v>0.1</v>
      </c>
      <c r="I11" s="101">
        <v>0.1</v>
      </c>
      <c r="J11" s="101">
        <v>0.1</v>
      </c>
      <c r="K11" s="101">
        <v>0.05</v>
      </c>
      <c r="L11" s="101">
        <v>0.5</v>
      </c>
      <c r="M11" s="101">
        <v>0.5</v>
      </c>
      <c r="N11" s="101">
        <v>0.4</v>
      </c>
      <c r="O11" s="101">
        <v>0.2</v>
      </c>
      <c r="P11" s="101">
        <v>0.45</v>
      </c>
      <c r="Q11" s="101">
        <v>0.5</v>
      </c>
      <c r="R11" s="101">
        <v>0.5</v>
      </c>
      <c r="S11" s="101">
        <v>0.35</v>
      </c>
      <c r="T11" s="101">
        <v>0.3</v>
      </c>
      <c r="U11" s="101">
        <v>0.3</v>
      </c>
      <c r="V11" s="101">
        <v>0.3</v>
      </c>
      <c r="W11" s="101">
        <v>0.7</v>
      </c>
      <c r="X11" s="101">
        <v>0.9</v>
      </c>
      <c r="Y11" s="101">
        <v>0.7</v>
      </c>
      <c r="Z11" s="101">
        <v>0.65</v>
      </c>
      <c r="AA11" s="101">
        <v>0.55000000000000004</v>
      </c>
      <c r="AB11" s="101">
        <v>0.35</v>
      </c>
      <c r="AC11" s="243"/>
    </row>
    <row r="12" spans="2:30">
      <c r="B12" s="248"/>
      <c r="C12" s="245"/>
      <c r="D12" s="16" t="s">
        <v>294</v>
      </c>
      <c r="E12" s="101">
        <v>0.1</v>
      </c>
      <c r="F12" s="101">
        <v>0.1</v>
      </c>
      <c r="G12" s="101">
        <v>0.1</v>
      </c>
      <c r="H12" s="101">
        <v>0.1</v>
      </c>
      <c r="I12" s="101">
        <v>0.1</v>
      </c>
      <c r="J12" s="101">
        <v>0.1</v>
      </c>
      <c r="K12" s="101">
        <v>0.05</v>
      </c>
      <c r="L12" s="101">
        <v>0.5</v>
      </c>
      <c r="M12" s="101">
        <v>0.5</v>
      </c>
      <c r="N12" s="101">
        <v>0.2</v>
      </c>
      <c r="O12" s="101">
        <v>0.2</v>
      </c>
      <c r="P12" s="101">
        <v>0.3</v>
      </c>
      <c r="Q12" s="101">
        <v>0.5</v>
      </c>
      <c r="R12" s="101">
        <v>0.5</v>
      </c>
      <c r="S12" s="101">
        <v>0.3</v>
      </c>
      <c r="T12" s="101">
        <v>0.2</v>
      </c>
      <c r="U12" s="101">
        <v>0.25</v>
      </c>
      <c r="V12" s="101">
        <v>0.35</v>
      </c>
      <c r="W12" s="101">
        <v>0.55000000000000004</v>
      </c>
      <c r="X12" s="101">
        <v>0.65</v>
      </c>
      <c r="Y12" s="101">
        <v>0.7</v>
      </c>
      <c r="Z12" s="101">
        <v>0.35</v>
      </c>
      <c r="AA12" s="101">
        <v>0.2</v>
      </c>
      <c r="AB12" s="101">
        <v>0.2</v>
      </c>
      <c r="AC12" s="244"/>
    </row>
    <row r="13" spans="2:30">
      <c r="B13" s="248" t="str">
        <f>$B$7&amp;" - "&amp;C13</f>
        <v xml:space="preserve">Occupancy - </v>
      </c>
      <c r="C13" s="24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42"/>
    </row>
    <row r="14" spans="2:30">
      <c r="B14" s="248"/>
      <c r="C14" s="245"/>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43"/>
    </row>
    <row r="15" spans="2:30">
      <c r="B15" s="248"/>
      <c r="C15" s="245"/>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44"/>
    </row>
    <row r="16" spans="2:30">
      <c r="B16" s="248" t="str">
        <f>$B$7&amp;" - "&amp;C16</f>
        <v xml:space="preserve">Occupancy - </v>
      </c>
      <c r="C16" s="24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42"/>
    </row>
    <row r="17" spans="2:29">
      <c r="B17" s="248"/>
      <c r="C17" s="245"/>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43"/>
    </row>
    <row r="18" spans="2:29">
      <c r="B18" s="248"/>
      <c r="C18" s="245"/>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44"/>
    </row>
    <row r="19" spans="2:29">
      <c r="B19" s="248" t="str">
        <f>$B$7&amp;" - "&amp;C19</f>
        <v xml:space="preserve">Occupancy - </v>
      </c>
      <c r="C19" s="24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42"/>
    </row>
    <row r="20" spans="2:29">
      <c r="B20" s="248"/>
      <c r="C20" s="245"/>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43"/>
    </row>
    <row r="21" spans="2:29">
      <c r="B21" s="248"/>
      <c r="C21" s="245"/>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44"/>
    </row>
    <row r="22" spans="2:29">
      <c r="B22" s="248" t="str">
        <f>$B$7&amp;" - "&amp;C22</f>
        <v xml:space="preserve">Occupancy - </v>
      </c>
      <c r="C22" s="24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42"/>
    </row>
    <row r="23" spans="2:29">
      <c r="B23" s="248"/>
      <c r="C23" s="245"/>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43"/>
    </row>
    <row r="24" spans="2:29">
      <c r="B24" s="248"/>
      <c r="C24" s="245"/>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44"/>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6" t="s">
        <v>295</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48" t="str">
        <f>$B$42&amp;" - "&amp;C45</f>
        <v>Lighting - Kitchen and Dining</v>
      </c>
      <c r="C45" s="245" t="s">
        <v>485</v>
      </c>
      <c r="D45" s="16" t="s">
        <v>292</v>
      </c>
      <c r="E45" s="101">
        <v>0.45</v>
      </c>
      <c r="F45" s="101">
        <v>0.15</v>
      </c>
      <c r="G45" s="101">
        <v>0.15</v>
      </c>
      <c r="H45" s="101">
        <v>0.15</v>
      </c>
      <c r="I45" s="101">
        <v>0.15</v>
      </c>
      <c r="J45" s="101">
        <v>0.45</v>
      </c>
      <c r="K45" s="101">
        <v>0.9</v>
      </c>
      <c r="L45" s="101">
        <v>0.9</v>
      </c>
      <c r="M45" s="101">
        <v>0.9</v>
      </c>
      <c r="N45" s="101">
        <v>0.9</v>
      </c>
      <c r="O45" s="101">
        <v>0.9</v>
      </c>
      <c r="P45" s="101">
        <v>0.9</v>
      </c>
      <c r="Q45" s="101">
        <v>0.9</v>
      </c>
      <c r="R45" s="101">
        <v>0.9</v>
      </c>
      <c r="S45" s="101">
        <v>0.9</v>
      </c>
      <c r="T45" s="101">
        <v>0.9</v>
      </c>
      <c r="U45" s="101">
        <v>0.9</v>
      </c>
      <c r="V45" s="101">
        <v>0.9</v>
      </c>
      <c r="W45" s="101">
        <v>0.9</v>
      </c>
      <c r="X45" s="101">
        <v>0.9</v>
      </c>
      <c r="Y45" s="101">
        <v>0.9</v>
      </c>
      <c r="Z45" s="101">
        <v>0.9</v>
      </c>
      <c r="AA45" s="101">
        <v>0.9</v>
      </c>
      <c r="AB45" s="101">
        <v>0.9</v>
      </c>
      <c r="AC45" s="242" t="s">
        <v>458</v>
      </c>
    </row>
    <row r="46" spans="2:30">
      <c r="B46" s="248"/>
      <c r="C46" s="245"/>
      <c r="D46" s="16" t="s">
        <v>293</v>
      </c>
      <c r="E46" s="101">
        <v>0.45</v>
      </c>
      <c r="F46" s="101">
        <v>0.15</v>
      </c>
      <c r="G46" s="101">
        <v>0.15</v>
      </c>
      <c r="H46" s="101">
        <v>0.15</v>
      </c>
      <c r="I46" s="101">
        <v>0.15</v>
      </c>
      <c r="J46" s="101">
        <v>0.45</v>
      </c>
      <c r="K46" s="101">
        <v>0.9</v>
      </c>
      <c r="L46" s="101">
        <v>0.9</v>
      </c>
      <c r="M46" s="101">
        <v>0.9</v>
      </c>
      <c r="N46" s="101">
        <v>0.9</v>
      </c>
      <c r="O46" s="101">
        <v>0.9</v>
      </c>
      <c r="P46" s="101">
        <v>0.9</v>
      </c>
      <c r="Q46" s="101">
        <v>0.9</v>
      </c>
      <c r="R46" s="101">
        <v>0.9</v>
      </c>
      <c r="S46" s="101">
        <v>0.9</v>
      </c>
      <c r="T46" s="101">
        <v>0.9</v>
      </c>
      <c r="U46" s="101">
        <v>0.9</v>
      </c>
      <c r="V46" s="101">
        <v>0.9</v>
      </c>
      <c r="W46" s="101">
        <v>0.9</v>
      </c>
      <c r="X46" s="101">
        <v>0.9</v>
      </c>
      <c r="Y46" s="101">
        <v>0.9</v>
      </c>
      <c r="Z46" s="101">
        <v>0.9</v>
      </c>
      <c r="AA46" s="101">
        <v>0.9</v>
      </c>
      <c r="AB46" s="101">
        <v>0.9</v>
      </c>
      <c r="AC46" s="243"/>
    </row>
    <row r="47" spans="2:30">
      <c r="B47" s="248"/>
      <c r="C47" s="245"/>
      <c r="D47" s="16" t="s">
        <v>294</v>
      </c>
      <c r="E47" s="101">
        <v>0.45</v>
      </c>
      <c r="F47" s="101">
        <v>0.15</v>
      </c>
      <c r="G47" s="101">
        <v>0.15</v>
      </c>
      <c r="H47" s="101">
        <v>0.15</v>
      </c>
      <c r="I47" s="101">
        <v>0.15</v>
      </c>
      <c r="J47" s="101">
        <v>0.45</v>
      </c>
      <c r="K47" s="101">
        <v>0.9</v>
      </c>
      <c r="L47" s="101">
        <v>0.9</v>
      </c>
      <c r="M47" s="101">
        <v>0.9</v>
      </c>
      <c r="N47" s="101">
        <v>0.9</v>
      </c>
      <c r="O47" s="101">
        <v>0.9</v>
      </c>
      <c r="P47" s="101">
        <v>0.9</v>
      </c>
      <c r="Q47" s="101">
        <v>0.9</v>
      </c>
      <c r="R47" s="101">
        <v>0.9</v>
      </c>
      <c r="S47" s="101">
        <v>0.9</v>
      </c>
      <c r="T47" s="101">
        <v>0.9</v>
      </c>
      <c r="U47" s="101">
        <v>0.9</v>
      </c>
      <c r="V47" s="101">
        <v>0.9</v>
      </c>
      <c r="W47" s="101">
        <v>0.9</v>
      </c>
      <c r="X47" s="101">
        <v>0.9</v>
      </c>
      <c r="Y47" s="101">
        <v>0.9</v>
      </c>
      <c r="Z47" s="101">
        <v>0.9</v>
      </c>
      <c r="AA47" s="101">
        <v>0.9</v>
      </c>
      <c r="AB47" s="101">
        <v>0.9</v>
      </c>
      <c r="AC47" s="244"/>
    </row>
    <row r="48" spans="2:30">
      <c r="B48" s="248" t="str">
        <f>$B$42&amp;" - "&amp;C48</f>
        <v xml:space="preserve">Lighting - </v>
      </c>
      <c r="C48" s="24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42"/>
    </row>
    <row r="49" spans="2:29">
      <c r="B49" s="248"/>
      <c r="C49" s="245"/>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43"/>
    </row>
    <row r="50" spans="2:29">
      <c r="B50" s="248"/>
      <c r="C50" s="245"/>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44"/>
    </row>
    <row r="51" spans="2:29">
      <c r="B51" s="248" t="str">
        <f>$B$42&amp;" - "&amp;C51</f>
        <v xml:space="preserve">Lighting - </v>
      </c>
      <c r="C51" s="24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42"/>
    </row>
    <row r="52" spans="2:29">
      <c r="B52" s="248"/>
      <c r="C52" s="245"/>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43"/>
    </row>
    <row r="53" spans="2:29">
      <c r="B53" s="248"/>
      <c r="C53" s="245"/>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44"/>
    </row>
    <row r="54" spans="2:29">
      <c r="B54" s="248" t="str">
        <f>$B$42&amp;" - "&amp;C54</f>
        <v xml:space="preserve">Lighting - </v>
      </c>
      <c r="C54" s="24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42"/>
    </row>
    <row r="55" spans="2:29">
      <c r="B55" s="248"/>
      <c r="C55" s="245"/>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43"/>
    </row>
    <row r="56" spans="2:29">
      <c r="B56" s="248"/>
      <c r="C56" s="245"/>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44"/>
    </row>
    <row r="57" spans="2:29">
      <c r="B57" s="248" t="str">
        <f>$B$42&amp;" - "&amp;C57</f>
        <v xml:space="preserve">Lighting - </v>
      </c>
      <c r="C57" s="24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42"/>
    </row>
    <row r="58" spans="2:29">
      <c r="B58" s="248"/>
      <c r="C58" s="245"/>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43"/>
    </row>
    <row r="59" spans="2:29">
      <c r="B59" s="248"/>
      <c r="C59" s="245"/>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44"/>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6" t="s">
        <v>296</v>
      </c>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48" t="str">
        <f>$B$77&amp;" - "&amp;C80</f>
        <v>Receptacles - Electric Equipment</v>
      </c>
      <c r="C80" s="245" t="s">
        <v>486</v>
      </c>
      <c r="D80" s="16" t="s">
        <v>292</v>
      </c>
      <c r="E80" s="101">
        <v>0.1</v>
      </c>
      <c r="F80" s="101">
        <v>0.1</v>
      </c>
      <c r="G80" s="101">
        <v>0.1</v>
      </c>
      <c r="H80" s="101">
        <v>0.1</v>
      </c>
      <c r="I80" s="101">
        <v>0.1</v>
      </c>
      <c r="J80" s="101">
        <v>0.1</v>
      </c>
      <c r="K80" s="101">
        <v>0.25</v>
      </c>
      <c r="L80" s="101">
        <v>0.35</v>
      </c>
      <c r="M80" s="101">
        <v>0.35</v>
      </c>
      <c r="N80" s="101">
        <v>0.25</v>
      </c>
      <c r="O80" s="101">
        <v>0.35</v>
      </c>
      <c r="P80" s="101">
        <v>0.35</v>
      </c>
      <c r="Q80" s="101">
        <v>0.35</v>
      </c>
      <c r="R80" s="101">
        <v>0.25</v>
      </c>
      <c r="S80" s="101">
        <v>0.25</v>
      </c>
      <c r="T80" s="101">
        <v>0.25</v>
      </c>
      <c r="U80" s="101">
        <v>0.35</v>
      </c>
      <c r="V80" s="101">
        <v>0.35</v>
      </c>
      <c r="W80" s="101">
        <v>0.35</v>
      </c>
      <c r="X80" s="101">
        <v>0.25</v>
      </c>
      <c r="Y80" s="101">
        <v>0.25</v>
      </c>
      <c r="Z80" s="101">
        <v>0.25</v>
      </c>
      <c r="AA80" s="101">
        <v>0.25</v>
      </c>
      <c r="AB80" s="101">
        <v>0.25</v>
      </c>
      <c r="AC80" s="242" t="s">
        <v>458</v>
      </c>
    </row>
    <row r="81" spans="2:29">
      <c r="B81" s="248"/>
      <c r="C81" s="245"/>
      <c r="D81" s="16" t="s">
        <v>293</v>
      </c>
      <c r="E81" s="101">
        <v>0.1</v>
      </c>
      <c r="F81" s="101">
        <v>0.1</v>
      </c>
      <c r="G81" s="101">
        <v>0.1</v>
      </c>
      <c r="H81" s="101">
        <v>0.1</v>
      </c>
      <c r="I81" s="101">
        <v>0.1</v>
      </c>
      <c r="J81" s="101">
        <v>0.1</v>
      </c>
      <c r="K81" s="101">
        <v>0.25</v>
      </c>
      <c r="L81" s="101">
        <v>0.35</v>
      </c>
      <c r="M81" s="101">
        <v>0.35</v>
      </c>
      <c r="N81" s="101">
        <v>0.25</v>
      </c>
      <c r="O81" s="101">
        <v>0.35</v>
      </c>
      <c r="P81" s="101">
        <v>0.35</v>
      </c>
      <c r="Q81" s="101">
        <v>0.35</v>
      </c>
      <c r="R81" s="101">
        <v>0.25</v>
      </c>
      <c r="S81" s="101">
        <v>0.25</v>
      </c>
      <c r="T81" s="101">
        <v>0.25</v>
      </c>
      <c r="U81" s="101">
        <v>0.35</v>
      </c>
      <c r="V81" s="101">
        <v>0.35</v>
      </c>
      <c r="W81" s="101">
        <v>0.35</v>
      </c>
      <c r="X81" s="101">
        <v>0.25</v>
      </c>
      <c r="Y81" s="101">
        <v>0.25</v>
      </c>
      <c r="Z81" s="101">
        <v>0.25</v>
      </c>
      <c r="AA81" s="101">
        <v>0.25</v>
      </c>
      <c r="AB81" s="101">
        <v>0.25</v>
      </c>
      <c r="AC81" s="243"/>
    </row>
    <row r="82" spans="2:29">
      <c r="B82" s="248"/>
      <c r="C82" s="245"/>
      <c r="D82" s="16" t="s">
        <v>294</v>
      </c>
      <c r="E82" s="101">
        <v>0.1</v>
      </c>
      <c r="F82" s="101">
        <v>0.1</v>
      </c>
      <c r="G82" s="101">
        <v>0.1</v>
      </c>
      <c r="H82" s="101">
        <v>0.1</v>
      </c>
      <c r="I82" s="101">
        <v>0.1</v>
      </c>
      <c r="J82" s="101">
        <v>0.1</v>
      </c>
      <c r="K82" s="101">
        <v>0.25</v>
      </c>
      <c r="L82" s="101">
        <v>0.35</v>
      </c>
      <c r="M82" s="101">
        <v>0.35</v>
      </c>
      <c r="N82" s="101">
        <v>0.25</v>
      </c>
      <c r="O82" s="101">
        <v>0.35</v>
      </c>
      <c r="P82" s="101">
        <v>0.35</v>
      </c>
      <c r="Q82" s="101">
        <v>0.35</v>
      </c>
      <c r="R82" s="101">
        <v>0.25</v>
      </c>
      <c r="S82" s="101">
        <v>0.25</v>
      </c>
      <c r="T82" s="101">
        <v>0.25</v>
      </c>
      <c r="U82" s="101">
        <v>0.35</v>
      </c>
      <c r="V82" s="101">
        <v>0.35</v>
      </c>
      <c r="W82" s="101">
        <v>0.35</v>
      </c>
      <c r="X82" s="101">
        <v>0.25</v>
      </c>
      <c r="Y82" s="101">
        <v>0.25</v>
      </c>
      <c r="Z82" s="101">
        <v>0.25</v>
      </c>
      <c r="AA82" s="101">
        <v>0.25</v>
      </c>
      <c r="AB82" s="101">
        <v>0.25</v>
      </c>
      <c r="AC82" s="244"/>
    </row>
    <row r="83" spans="2:29">
      <c r="B83" s="248" t="str">
        <f>$B$77&amp;" - "&amp;C83</f>
        <v>Receptacles - Gas Equipment</v>
      </c>
      <c r="C83" s="245" t="s">
        <v>487</v>
      </c>
      <c r="D83" s="16" t="s">
        <v>292</v>
      </c>
      <c r="E83" s="101">
        <v>0.02</v>
      </c>
      <c r="F83" s="101">
        <v>0.02</v>
      </c>
      <c r="G83" s="101">
        <v>0.02</v>
      </c>
      <c r="H83" s="101">
        <v>0.02</v>
      </c>
      <c r="I83" s="101">
        <v>0.02</v>
      </c>
      <c r="J83" s="101">
        <v>0.05</v>
      </c>
      <c r="K83" s="101">
        <v>0.1</v>
      </c>
      <c r="L83" s="101">
        <v>0.15</v>
      </c>
      <c r="M83" s="101">
        <v>0.2</v>
      </c>
      <c r="N83" s="101">
        <v>0.15</v>
      </c>
      <c r="O83" s="101">
        <v>0.25</v>
      </c>
      <c r="P83" s="101">
        <v>0.25</v>
      </c>
      <c r="Q83" s="101">
        <v>0.25</v>
      </c>
      <c r="R83" s="101">
        <v>0.2</v>
      </c>
      <c r="S83" s="101">
        <v>0.15</v>
      </c>
      <c r="T83" s="101">
        <v>0.2</v>
      </c>
      <c r="U83" s="101">
        <v>0.3</v>
      </c>
      <c r="V83" s="101">
        <v>0.3</v>
      </c>
      <c r="W83" s="101">
        <v>0.3</v>
      </c>
      <c r="X83" s="101">
        <v>0.2</v>
      </c>
      <c r="Y83" s="101">
        <v>0.2</v>
      </c>
      <c r="Z83" s="101">
        <v>0.15</v>
      </c>
      <c r="AA83" s="101">
        <v>0.1</v>
      </c>
      <c r="AB83" s="101">
        <v>0.05</v>
      </c>
      <c r="AC83" s="242" t="s">
        <v>458</v>
      </c>
    </row>
    <row r="84" spans="2:29">
      <c r="B84" s="248"/>
      <c r="C84" s="245"/>
      <c r="D84" s="16" t="s">
        <v>293</v>
      </c>
      <c r="E84" s="101">
        <v>0.02</v>
      </c>
      <c r="F84" s="101">
        <v>0.02</v>
      </c>
      <c r="G84" s="101">
        <v>0.02</v>
      </c>
      <c r="H84" s="101">
        <v>0.02</v>
      </c>
      <c r="I84" s="101">
        <v>0.02</v>
      </c>
      <c r="J84" s="101">
        <v>0.05</v>
      </c>
      <c r="K84" s="101">
        <v>0.1</v>
      </c>
      <c r="L84" s="101">
        <v>0.15</v>
      </c>
      <c r="M84" s="101">
        <v>0.2</v>
      </c>
      <c r="N84" s="101">
        <v>0.15</v>
      </c>
      <c r="O84" s="101">
        <v>0.25</v>
      </c>
      <c r="P84" s="101">
        <v>0.25</v>
      </c>
      <c r="Q84" s="101">
        <v>0.25</v>
      </c>
      <c r="R84" s="101">
        <v>0.2</v>
      </c>
      <c r="S84" s="101">
        <v>0.15</v>
      </c>
      <c r="T84" s="101">
        <v>0.2</v>
      </c>
      <c r="U84" s="101">
        <v>0.3</v>
      </c>
      <c r="V84" s="101">
        <v>0.3</v>
      </c>
      <c r="W84" s="101">
        <v>0.3</v>
      </c>
      <c r="X84" s="101">
        <v>0.2</v>
      </c>
      <c r="Y84" s="101">
        <v>0.2</v>
      </c>
      <c r="Z84" s="101">
        <v>0.15</v>
      </c>
      <c r="AA84" s="101">
        <v>0.1</v>
      </c>
      <c r="AB84" s="101">
        <v>0.05</v>
      </c>
      <c r="AC84" s="243"/>
    </row>
    <row r="85" spans="2:29">
      <c r="B85" s="248"/>
      <c r="C85" s="245"/>
      <c r="D85" s="16" t="s">
        <v>294</v>
      </c>
      <c r="E85" s="101">
        <v>0.02</v>
      </c>
      <c r="F85" s="101">
        <v>0.02</v>
      </c>
      <c r="G85" s="101">
        <v>0.02</v>
      </c>
      <c r="H85" s="101">
        <v>0.02</v>
      </c>
      <c r="I85" s="101">
        <v>0.02</v>
      </c>
      <c r="J85" s="101">
        <v>0.05</v>
      </c>
      <c r="K85" s="101">
        <v>0.1</v>
      </c>
      <c r="L85" s="101">
        <v>0.15</v>
      </c>
      <c r="M85" s="101">
        <v>0.2</v>
      </c>
      <c r="N85" s="101">
        <v>0.15</v>
      </c>
      <c r="O85" s="101">
        <v>0.25</v>
      </c>
      <c r="P85" s="101">
        <v>0.25</v>
      </c>
      <c r="Q85" s="101">
        <v>0.25</v>
      </c>
      <c r="R85" s="101">
        <v>0.2</v>
      </c>
      <c r="S85" s="101">
        <v>0.15</v>
      </c>
      <c r="T85" s="101">
        <v>0.2</v>
      </c>
      <c r="U85" s="101">
        <v>0.3</v>
      </c>
      <c r="V85" s="101">
        <v>0.3</v>
      </c>
      <c r="W85" s="101">
        <v>0.3</v>
      </c>
      <c r="X85" s="101">
        <v>0.2</v>
      </c>
      <c r="Y85" s="101">
        <v>0.2</v>
      </c>
      <c r="Z85" s="101">
        <v>0.15</v>
      </c>
      <c r="AA85" s="101">
        <v>0.1</v>
      </c>
      <c r="AB85" s="101">
        <v>0.05</v>
      </c>
      <c r="AC85" s="244"/>
    </row>
    <row r="86" spans="2:29">
      <c r="B86" s="248" t="str">
        <f>$B$77&amp;" - "&amp;C86</f>
        <v xml:space="preserve">Receptacles - </v>
      </c>
      <c r="C86" s="24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42"/>
    </row>
    <row r="87" spans="2:29">
      <c r="B87" s="248"/>
      <c r="C87" s="245"/>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43"/>
    </row>
    <row r="88" spans="2:29">
      <c r="B88" s="248"/>
      <c r="C88" s="245"/>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44"/>
    </row>
    <row r="89" spans="2:29">
      <c r="B89" s="248" t="str">
        <f>$B$77&amp;" - "&amp;C89</f>
        <v xml:space="preserve">Receptacles - </v>
      </c>
      <c r="C89" s="24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42"/>
    </row>
    <row r="90" spans="2:29">
      <c r="B90" s="248"/>
      <c r="C90" s="245"/>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43"/>
    </row>
    <row r="91" spans="2:29">
      <c r="B91" s="248"/>
      <c r="C91" s="245"/>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44"/>
    </row>
    <row r="92" spans="2:29">
      <c r="B92" s="248" t="str">
        <f>$B$77&amp;" - "&amp;C92</f>
        <v xml:space="preserve">Receptacles - </v>
      </c>
      <c r="C92" s="245"/>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42"/>
    </row>
    <row r="93" spans="2:29">
      <c r="B93" s="248"/>
      <c r="C93" s="245"/>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43"/>
    </row>
    <row r="94" spans="2:29">
      <c r="B94" s="248"/>
      <c r="C94" s="245"/>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44"/>
    </row>
    <row r="95" spans="2:29" ht="15.75" customHeight="1">
      <c r="B95" s="248" t="str">
        <f>$B$77&amp;" - "&amp;C95</f>
        <v xml:space="preserve">Receptacles - </v>
      </c>
      <c r="C95" s="245"/>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42"/>
    </row>
    <row r="96" spans="2:29">
      <c r="B96" s="248"/>
      <c r="C96" s="245"/>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43"/>
    </row>
    <row r="97" spans="2:29">
      <c r="B97" s="248"/>
      <c r="C97" s="245"/>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44"/>
    </row>
    <row r="115" spans="2:30" ht="18.75">
      <c r="B115" s="206" t="s">
        <v>297</v>
      </c>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48" t="str">
        <f>$B$115&amp;" - "&amp;C118</f>
        <v>Domestic Hot Water - Kitchen</v>
      </c>
      <c r="C118" s="245" t="s">
        <v>468</v>
      </c>
      <c r="D118" s="16" t="s">
        <v>292</v>
      </c>
      <c r="E118" s="101">
        <v>0.2</v>
      </c>
      <c r="F118" s="101">
        <v>0</v>
      </c>
      <c r="G118" s="101">
        <v>0</v>
      </c>
      <c r="H118" s="101">
        <v>0</v>
      </c>
      <c r="I118" s="101">
        <v>0</v>
      </c>
      <c r="J118" s="101">
        <v>0</v>
      </c>
      <c r="K118" s="101">
        <v>0.15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42" t="s">
        <v>458</v>
      </c>
    </row>
    <row r="119" spans="2:30">
      <c r="B119" s="248"/>
      <c r="C119" s="245"/>
      <c r="D119" s="16" t="s">
        <v>293</v>
      </c>
      <c r="E119" s="101">
        <v>0.2</v>
      </c>
      <c r="F119" s="101">
        <v>0</v>
      </c>
      <c r="G119" s="101">
        <v>0</v>
      </c>
      <c r="H119" s="101">
        <v>0</v>
      </c>
      <c r="I119" s="101">
        <v>0</v>
      </c>
      <c r="J119" s="101">
        <v>0</v>
      </c>
      <c r="K119" s="101">
        <v>0.15</v>
      </c>
      <c r="L119" s="101">
        <v>0.15</v>
      </c>
      <c r="M119" s="101">
        <v>0.15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43"/>
    </row>
    <row r="120" spans="2:30">
      <c r="B120" s="248"/>
      <c r="C120" s="245"/>
      <c r="D120" s="16" t="s">
        <v>294</v>
      </c>
      <c r="E120" s="101">
        <v>0.25</v>
      </c>
      <c r="F120" s="101">
        <v>0</v>
      </c>
      <c r="G120" s="101">
        <v>0</v>
      </c>
      <c r="H120" s="101">
        <v>0</v>
      </c>
      <c r="I120" s="101">
        <v>0</v>
      </c>
      <c r="J120" s="101">
        <v>0</v>
      </c>
      <c r="K120" s="101">
        <v>0.15</v>
      </c>
      <c r="L120" s="101">
        <v>0.15</v>
      </c>
      <c r="M120" s="101">
        <v>0.15</v>
      </c>
      <c r="N120" s="101">
        <v>0.15</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44"/>
    </row>
    <row r="121" spans="2:30">
      <c r="B121" s="248" t="str">
        <f>$B$115&amp;" - "&amp;C121</f>
        <v xml:space="preserve">Domestic Hot Water - </v>
      </c>
      <c r="C121" s="24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42"/>
    </row>
    <row r="122" spans="2:30">
      <c r="B122" s="248"/>
      <c r="C122" s="245"/>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43"/>
    </row>
    <row r="123" spans="2:30">
      <c r="B123" s="248"/>
      <c r="C123" s="245"/>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44"/>
    </row>
    <row r="124" spans="2:30">
      <c r="B124" s="248" t="str">
        <f>$B$115&amp;" - "&amp;C124</f>
        <v xml:space="preserve">Domestic Hot Water - </v>
      </c>
      <c r="C124" s="24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42"/>
    </row>
    <row r="125" spans="2:30">
      <c r="B125" s="248"/>
      <c r="C125" s="245"/>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43"/>
    </row>
    <row r="126" spans="2:30">
      <c r="B126" s="248"/>
      <c r="C126" s="245"/>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44"/>
    </row>
    <row r="127" spans="2:30">
      <c r="B127" s="248" t="str">
        <f>$B$115&amp;" - "&amp;C127</f>
        <v xml:space="preserve">Domestic Hot Water - </v>
      </c>
      <c r="C127" s="24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42"/>
    </row>
    <row r="128" spans="2:30">
      <c r="B128" s="248"/>
      <c r="C128" s="245"/>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43"/>
    </row>
    <row r="129" spans="2:29">
      <c r="B129" s="248"/>
      <c r="C129" s="245"/>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44"/>
    </row>
    <row r="130" spans="2:29">
      <c r="B130" s="248" t="str">
        <f>$B$115&amp;" - "&amp;C130</f>
        <v xml:space="preserve">Domestic Hot Water - </v>
      </c>
      <c r="C130" s="245"/>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42"/>
    </row>
    <row r="131" spans="2:29">
      <c r="B131" s="248"/>
      <c r="C131" s="245"/>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43"/>
    </row>
    <row r="132" spans="2:29">
      <c r="B132" s="248"/>
      <c r="C132" s="245"/>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44"/>
    </row>
    <row r="150" spans="2:30" ht="18.75">
      <c r="B150" s="206" t="s">
        <v>98</v>
      </c>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48" t="str">
        <f>$B$150&amp;" - "&amp;C153</f>
        <v>Process Loads - Kitchen Exhaust Fan</v>
      </c>
      <c r="C153" s="245" t="s">
        <v>470</v>
      </c>
      <c r="D153" s="16" t="s">
        <v>292</v>
      </c>
      <c r="E153" s="101">
        <v>1</v>
      </c>
      <c r="F153" s="101">
        <v>0</v>
      </c>
      <c r="G153" s="101">
        <v>0</v>
      </c>
      <c r="H153" s="101">
        <v>0</v>
      </c>
      <c r="I153" s="101">
        <v>0</v>
      </c>
      <c r="J153" s="101">
        <v>1</v>
      </c>
      <c r="K153" s="101">
        <v>1</v>
      </c>
      <c r="L153" s="101">
        <v>1</v>
      </c>
      <c r="M153" s="101">
        <v>1</v>
      </c>
      <c r="N153" s="101">
        <v>1</v>
      </c>
      <c r="O153" s="101">
        <v>1</v>
      </c>
      <c r="P153" s="101">
        <v>1</v>
      </c>
      <c r="Q153" s="101">
        <v>1</v>
      </c>
      <c r="R153" s="101">
        <v>1</v>
      </c>
      <c r="S153" s="101">
        <v>1</v>
      </c>
      <c r="T153" s="101">
        <v>1</v>
      </c>
      <c r="U153" s="101">
        <v>1</v>
      </c>
      <c r="V153" s="101">
        <v>1</v>
      </c>
      <c r="W153" s="101">
        <v>1</v>
      </c>
      <c r="X153" s="101">
        <v>1</v>
      </c>
      <c r="Y153" s="101">
        <v>1</v>
      </c>
      <c r="Z153" s="101">
        <v>1</v>
      </c>
      <c r="AA153" s="101">
        <v>1</v>
      </c>
      <c r="AB153" s="101">
        <v>1</v>
      </c>
      <c r="AC153" s="242" t="s">
        <v>458</v>
      </c>
    </row>
    <row r="154" spans="2:30">
      <c r="B154" s="248"/>
      <c r="C154" s="245"/>
      <c r="D154" s="16" t="s">
        <v>293</v>
      </c>
      <c r="E154" s="101">
        <v>1</v>
      </c>
      <c r="F154" s="101">
        <v>0</v>
      </c>
      <c r="G154" s="101">
        <v>0</v>
      </c>
      <c r="H154" s="101">
        <v>0</v>
      </c>
      <c r="I154" s="101">
        <v>0</v>
      </c>
      <c r="J154" s="101">
        <v>1</v>
      </c>
      <c r="K154" s="101">
        <v>1</v>
      </c>
      <c r="L154" s="101">
        <v>1</v>
      </c>
      <c r="M154" s="101">
        <v>1</v>
      </c>
      <c r="N154" s="101">
        <v>1</v>
      </c>
      <c r="O154" s="101">
        <v>1</v>
      </c>
      <c r="P154" s="101">
        <v>1</v>
      </c>
      <c r="Q154" s="101">
        <v>1</v>
      </c>
      <c r="R154" s="101">
        <v>1</v>
      </c>
      <c r="S154" s="101">
        <v>1</v>
      </c>
      <c r="T154" s="101">
        <v>1</v>
      </c>
      <c r="U154" s="101">
        <v>1</v>
      </c>
      <c r="V154" s="101">
        <v>1</v>
      </c>
      <c r="W154" s="101">
        <v>1</v>
      </c>
      <c r="X154" s="101">
        <v>1</v>
      </c>
      <c r="Y154" s="101">
        <v>1</v>
      </c>
      <c r="Z154" s="101">
        <v>1</v>
      </c>
      <c r="AA154" s="101">
        <v>1</v>
      </c>
      <c r="AB154" s="101">
        <v>1</v>
      </c>
      <c r="AC154" s="243"/>
    </row>
    <row r="155" spans="2:30">
      <c r="B155" s="248"/>
      <c r="C155" s="245"/>
      <c r="D155" s="16" t="s">
        <v>294</v>
      </c>
      <c r="E155" s="101">
        <v>1</v>
      </c>
      <c r="F155" s="101">
        <v>0</v>
      </c>
      <c r="G155" s="101">
        <v>0</v>
      </c>
      <c r="H155" s="101">
        <v>0</v>
      </c>
      <c r="I155" s="101">
        <v>0</v>
      </c>
      <c r="J155" s="101">
        <v>1</v>
      </c>
      <c r="K155" s="101">
        <v>1</v>
      </c>
      <c r="L155" s="101">
        <v>1</v>
      </c>
      <c r="M155" s="101">
        <v>1</v>
      </c>
      <c r="N155" s="101">
        <v>1</v>
      </c>
      <c r="O155" s="101">
        <v>1</v>
      </c>
      <c r="P155" s="101">
        <v>1</v>
      </c>
      <c r="Q155" s="101">
        <v>1</v>
      </c>
      <c r="R155" s="101">
        <v>1</v>
      </c>
      <c r="S155" s="101">
        <v>1</v>
      </c>
      <c r="T155" s="101">
        <v>1</v>
      </c>
      <c r="U155" s="101">
        <v>1</v>
      </c>
      <c r="V155" s="101">
        <v>1</v>
      </c>
      <c r="W155" s="101">
        <v>1</v>
      </c>
      <c r="X155" s="101">
        <v>1</v>
      </c>
      <c r="Y155" s="101">
        <v>1</v>
      </c>
      <c r="Z155" s="101">
        <v>1</v>
      </c>
      <c r="AA155" s="101">
        <v>1</v>
      </c>
      <c r="AB155" s="101">
        <v>1</v>
      </c>
      <c r="AC155" s="244"/>
    </row>
    <row r="156" spans="2:30">
      <c r="B156" s="248" t="str">
        <f>$B$150&amp;" - "&amp;C156</f>
        <v xml:space="preserve">Process Loads - </v>
      </c>
      <c r="C156" s="24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42"/>
    </row>
    <row r="157" spans="2:30">
      <c r="B157" s="248"/>
      <c r="C157" s="245"/>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43"/>
    </row>
    <row r="158" spans="2:30">
      <c r="B158" s="248"/>
      <c r="C158" s="245"/>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44"/>
    </row>
    <row r="159" spans="2:30">
      <c r="B159" s="248" t="str">
        <f>$B$150&amp;" - "&amp;C159</f>
        <v xml:space="preserve">Process Loads - </v>
      </c>
      <c r="C159" s="24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42"/>
    </row>
    <row r="160" spans="2:30">
      <c r="B160" s="248"/>
      <c r="C160" s="245"/>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43"/>
    </row>
    <row r="161" spans="2:29">
      <c r="B161" s="248"/>
      <c r="C161" s="245"/>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44"/>
    </row>
    <row r="162" spans="2:29">
      <c r="B162" s="248" t="str">
        <f>$B$150&amp;" - "&amp;C162</f>
        <v xml:space="preserve">Process Loads - </v>
      </c>
      <c r="C162" s="24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42"/>
    </row>
    <row r="163" spans="2:29">
      <c r="B163" s="248"/>
      <c r="C163" s="245"/>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43"/>
    </row>
    <row r="164" spans="2:29">
      <c r="B164" s="248"/>
      <c r="C164" s="245"/>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44"/>
    </row>
    <row r="165" spans="2:29">
      <c r="B165" s="248" t="str">
        <f>$B$150&amp;" - "&amp;C165</f>
        <v xml:space="preserve">Process Loads - </v>
      </c>
      <c r="C165" s="245"/>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42"/>
    </row>
    <row r="166" spans="2:29">
      <c r="B166" s="248"/>
      <c r="C166" s="245"/>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43"/>
    </row>
    <row r="167" spans="2:29">
      <c r="B167" s="248"/>
      <c r="C167" s="245"/>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44"/>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18" priority="44" operator="containsText" text="Example:">
      <formula>NOT(ISERROR(SEARCH("Example:",C10)))</formula>
    </cfRule>
  </conditionalFormatting>
  <conditionalFormatting sqref="C16:C24">
    <cfRule type="containsText" dxfId="117" priority="43" operator="containsText" text="Example:">
      <formula>NOT(ISERROR(SEARCH("Example:",C16)))</formula>
    </cfRule>
  </conditionalFormatting>
  <conditionalFormatting sqref="C45:C47 C51:C59">
    <cfRule type="containsText" dxfId="116" priority="42" operator="containsText" text="Example:">
      <formula>NOT(ISERROR(SEARCH("Example:",C45)))</formula>
    </cfRule>
  </conditionalFormatting>
  <conditionalFormatting sqref="C80:C82 C86:C94">
    <cfRule type="containsText" dxfId="115" priority="41" operator="containsText" text="Example:">
      <formula>NOT(ISERROR(SEARCH("Example:",C80)))</formula>
    </cfRule>
  </conditionalFormatting>
  <conditionalFormatting sqref="AC16:AC18">
    <cfRule type="containsText" dxfId="114" priority="39" operator="containsText" text="Example">
      <formula>NOT(ISERROR(SEARCH("Example",AC16)))</formula>
    </cfRule>
  </conditionalFormatting>
  <conditionalFormatting sqref="AC19:AC21">
    <cfRule type="containsText" dxfId="113" priority="38" operator="containsText" text="Example">
      <formula>NOT(ISERROR(SEARCH("Example",AC19)))</formula>
    </cfRule>
  </conditionalFormatting>
  <conditionalFormatting sqref="AC22:AC24">
    <cfRule type="containsText" dxfId="112" priority="37" operator="containsText" text="Example">
      <formula>NOT(ISERROR(SEARCH("Example",AC22)))</formula>
    </cfRule>
  </conditionalFormatting>
  <conditionalFormatting sqref="AC51:AC53">
    <cfRule type="containsText" dxfId="111" priority="36" operator="containsText" text="Example">
      <formula>NOT(ISERROR(SEARCH("Example",AC51)))</formula>
    </cfRule>
  </conditionalFormatting>
  <conditionalFormatting sqref="AC54:AC56">
    <cfRule type="containsText" dxfId="110" priority="35" operator="containsText" text="Example">
      <formula>NOT(ISERROR(SEARCH("Example",AC54)))</formula>
    </cfRule>
  </conditionalFormatting>
  <conditionalFormatting sqref="AC57:AC59">
    <cfRule type="containsText" dxfId="109" priority="34" operator="containsText" text="Example">
      <formula>NOT(ISERROR(SEARCH("Example",AC57)))</formula>
    </cfRule>
  </conditionalFormatting>
  <conditionalFormatting sqref="C118:C120 C124:C132">
    <cfRule type="containsText" dxfId="108" priority="30" operator="containsText" text="Example:">
      <formula>NOT(ISERROR(SEARCH("Example:",C118)))</formula>
    </cfRule>
  </conditionalFormatting>
  <conditionalFormatting sqref="AC124:AC126">
    <cfRule type="containsText" dxfId="107" priority="29" operator="containsText" text="Example">
      <formula>NOT(ISERROR(SEARCH("Example",AC124)))</formula>
    </cfRule>
  </conditionalFormatting>
  <conditionalFormatting sqref="AC127:AC129">
    <cfRule type="containsText" dxfId="106" priority="28" operator="containsText" text="Example">
      <formula>NOT(ISERROR(SEARCH("Example",AC127)))</formula>
    </cfRule>
  </conditionalFormatting>
  <conditionalFormatting sqref="AC130:AC132">
    <cfRule type="containsText" dxfId="105" priority="27" operator="containsText" text="Example">
      <formula>NOT(ISERROR(SEARCH("Example",AC130)))</formula>
    </cfRule>
  </conditionalFormatting>
  <conditionalFormatting sqref="C153:C167">
    <cfRule type="containsText" dxfId="104" priority="26" operator="containsText" text="Example:">
      <formula>NOT(ISERROR(SEARCH("Example:",C153)))</formula>
    </cfRule>
  </conditionalFormatting>
  <conditionalFormatting sqref="AC156:AC158">
    <cfRule type="containsText" dxfId="103" priority="25" operator="containsText" text="Example">
      <formula>NOT(ISERROR(SEARCH("Example",AC156)))</formula>
    </cfRule>
  </conditionalFormatting>
  <conditionalFormatting sqref="AC159:AC161">
    <cfRule type="containsText" dxfId="102" priority="24" operator="containsText" text="Example">
      <formula>NOT(ISERROR(SEARCH("Example",AC159)))</formula>
    </cfRule>
  </conditionalFormatting>
  <conditionalFormatting sqref="AC162:AC164">
    <cfRule type="containsText" dxfId="101" priority="23" operator="containsText" text="Example">
      <formula>NOT(ISERROR(SEARCH("Example",AC162)))</formula>
    </cfRule>
  </conditionalFormatting>
  <conditionalFormatting sqref="AC165:AC167">
    <cfRule type="containsText" dxfId="100" priority="22" operator="containsText" text="Example">
      <formula>NOT(ISERROR(SEARCH("Example",AC165)))</formula>
    </cfRule>
  </conditionalFormatting>
  <conditionalFormatting sqref="C13:C15">
    <cfRule type="containsText" dxfId="99" priority="21" operator="containsText" text="Example:">
      <formula>NOT(ISERROR(SEARCH("Example:",C13)))</formula>
    </cfRule>
  </conditionalFormatting>
  <conditionalFormatting sqref="C48:C50">
    <cfRule type="containsText" dxfId="98" priority="19" operator="containsText" text="Example:">
      <formula>NOT(ISERROR(SEARCH("Example:",C48)))</formula>
    </cfRule>
  </conditionalFormatting>
  <conditionalFormatting sqref="C83:C85">
    <cfRule type="containsText" dxfId="97" priority="18" operator="containsText" text="Example:">
      <formula>NOT(ISERROR(SEARCH("Example:",C83)))</formula>
    </cfRule>
  </conditionalFormatting>
  <conditionalFormatting sqref="C121:C123">
    <cfRule type="containsText" dxfId="96" priority="17" operator="containsText" text="Example:">
      <formula>NOT(ISERROR(SEARCH("Example:",C121)))</formula>
    </cfRule>
  </conditionalFormatting>
  <conditionalFormatting sqref="AC121:AC123">
    <cfRule type="containsText" dxfId="95" priority="16" operator="containsText" text="Example">
      <formula>NOT(ISERROR(SEARCH("Example",AC121)))</formula>
    </cfRule>
  </conditionalFormatting>
  <conditionalFormatting sqref="AC48:AC50">
    <cfRule type="containsText" dxfId="94" priority="14" operator="containsText" text="Example">
      <formula>NOT(ISERROR(SEARCH("Example",AC48)))</formula>
    </cfRule>
  </conditionalFormatting>
  <conditionalFormatting sqref="AC10:AC12">
    <cfRule type="containsText" dxfId="93" priority="9" operator="containsText" text="Example">
      <formula>NOT(ISERROR(SEARCH("Example",AC10)))</formula>
    </cfRule>
  </conditionalFormatting>
  <conditionalFormatting sqref="AC45:AC47">
    <cfRule type="containsText" dxfId="92" priority="8" operator="containsText" text="Example">
      <formula>NOT(ISERROR(SEARCH("Example",AC45)))</formula>
    </cfRule>
  </conditionalFormatting>
  <conditionalFormatting sqref="AC80:AC82">
    <cfRule type="containsText" dxfId="91" priority="7" operator="containsText" text="Example">
      <formula>NOT(ISERROR(SEARCH("Example",AC80)))</formula>
    </cfRule>
  </conditionalFormatting>
  <conditionalFormatting sqref="AC118:AC120">
    <cfRule type="containsText" dxfId="90" priority="6" operator="containsText" text="Example">
      <formula>NOT(ISERROR(SEARCH("Example",AC118)))</formula>
    </cfRule>
  </conditionalFormatting>
  <conditionalFormatting sqref="AC153:AC155">
    <cfRule type="containsText" dxfId="89" priority="5" operator="containsText" text="Example">
      <formula>NOT(ISERROR(SEARCH("Example",AC153)))</formula>
    </cfRule>
  </conditionalFormatting>
  <conditionalFormatting sqref="AC13:AC15">
    <cfRule type="containsText" dxfId="88" priority="4" operator="containsText" text="Example">
      <formula>NOT(ISERROR(SEARCH("Example",AC13)))</formula>
    </cfRule>
  </conditionalFormatting>
  <conditionalFormatting sqref="AC83:AC97">
    <cfRule type="containsText" dxfId="87" priority="1" operator="containsText" text="Example">
      <formula>NOT(ISERROR(SEARCH("Example",AC83)))</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3" operator="containsText" text="Example:" id="{873F437D-B893-4318-900F-3AF6B846993F}">
            <xm:f>NOT(ISERROR(SEARCH("Example:",'Post-2000 Schedules'!C95)))</xm:f>
            <x14:dxf>
              <font>
                <color theme="0" tint="-0.34998626667073579"/>
              </font>
            </x14:dxf>
          </x14:cfRule>
          <xm:sqref>C95:C97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05" t="s">
        <v>267</v>
      </c>
      <c r="D2" s="205"/>
      <c r="E2" s="205"/>
      <c r="F2" s="205"/>
      <c r="G2" s="205"/>
      <c r="H2" s="205"/>
      <c r="I2" s="205"/>
      <c r="J2" s="205"/>
      <c r="AC2" s="246" t="str">
        <f>Project_Name</f>
        <v>Carbon Free Boston</v>
      </c>
      <c r="AD2" s="246"/>
    </row>
    <row r="3" spans="2:30" ht="15.75" customHeight="1">
      <c r="B3" s="131" t="str">
        <f>Project!B3</f>
        <v>Calculation</v>
      </c>
      <c r="C3" s="205"/>
      <c r="D3" s="205"/>
      <c r="E3" s="205"/>
      <c r="F3" s="205"/>
      <c r="G3" s="205"/>
      <c r="H3" s="205"/>
      <c r="I3" s="205"/>
      <c r="J3" s="205"/>
      <c r="AC3" s="246" t="str">
        <f>Project_Number</f>
        <v>259104-00</v>
      </c>
      <c r="AD3" s="246"/>
    </row>
    <row r="4" spans="2:30">
      <c r="B4" s="125" t="str">
        <f>Project!B4</f>
        <v>Notes</v>
      </c>
      <c r="C4" s="205"/>
      <c r="D4" s="205"/>
      <c r="E4" s="205"/>
      <c r="F4" s="205"/>
      <c r="G4" s="205"/>
      <c r="H4" s="205"/>
      <c r="I4" s="205"/>
      <c r="J4" s="20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6" t="s">
        <v>214</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c r="B10" s="248" t="str">
        <f>$B$7&amp;" - "&amp;C10</f>
        <v>Occupancy - Kitchen and Dining</v>
      </c>
      <c r="C10" s="245" t="s">
        <v>485</v>
      </c>
      <c r="D10" s="16" t="s">
        <v>292</v>
      </c>
      <c r="E10" s="101">
        <v>0.1</v>
      </c>
      <c r="F10" s="101">
        <v>0.1</v>
      </c>
      <c r="G10" s="101">
        <v>0.1</v>
      </c>
      <c r="H10" s="101">
        <v>0.1</v>
      </c>
      <c r="I10" s="101">
        <v>0.1</v>
      </c>
      <c r="J10" s="101">
        <v>0.05</v>
      </c>
      <c r="K10" s="101">
        <v>0.1</v>
      </c>
      <c r="L10" s="101">
        <v>0.4</v>
      </c>
      <c r="M10" s="101">
        <v>0.4</v>
      </c>
      <c r="N10" s="101">
        <v>0.4</v>
      </c>
      <c r="O10" s="101">
        <v>0.2</v>
      </c>
      <c r="P10" s="101">
        <v>0.5</v>
      </c>
      <c r="Q10" s="101">
        <v>0.8</v>
      </c>
      <c r="R10" s="101">
        <v>0.7</v>
      </c>
      <c r="S10" s="101">
        <v>0.4</v>
      </c>
      <c r="T10" s="101">
        <v>0.2</v>
      </c>
      <c r="U10" s="101">
        <v>0.25</v>
      </c>
      <c r="V10" s="101">
        <v>0.5</v>
      </c>
      <c r="W10" s="101">
        <v>0.8</v>
      </c>
      <c r="X10" s="101">
        <v>0.8</v>
      </c>
      <c r="Y10" s="101">
        <v>0.8</v>
      </c>
      <c r="Z10" s="101">
        <v>0.5</v>
      </c>
      <c r="AA10" s="101">
        <v>0.35</v>
      </c>
      <c r="AB10" s="101">
        <v>0.2</v>
      </c>
      <c r="AC10" s="242" t="s">
        <v>457</v>
      </c>
    </row>
    <row r="11" spans="2:30">
      <c r="B11" s="248"/>
      <c r="C11" s="245"/>
      <c r="D11" s="16" t="s">
        <v>293</v>
      </c>
      <c r="E11" s="101">
        <v>0.1</v>
      </c>
      <c r="F11" s="101">
        <v>0.1</v>
      </c>
      <c r="G11" s="101">
        <v>0.1</v>
      </c>
      <c r="H11" s="101">
        <v>0.1</v>
      </c>
      <c r="I11" s="101">
        <v>0.1</v>
      </c>
      <c r="J11" s="101">
        <v>0.1</v>
      </c>
      <c r="K11" s="101">
        <v>0.05</v>
      </c>
      <c r="L11" s="101">
        <v>0.5</v>
      </c>
      <c r="M11" s="101">
        <v>0.5</v>
      </c>
      <c r="N11" s="101">
        <v>0.4</v>
      </c>
      <c r="O11" s="101">
        <v>0.2</v>
      </c>
      <c r="P11" s="101">
        <v>0.45</v>
      </c>
      <c r="Q11" s="101">
        <v>0.5</v>
      </c>
      <c r="R11" s="101">
        <v>0.5</v>
      </c>
      <c r="S11" s="101">
        <v>0.35</v>
      </c>
      <c r="T11" s="101">
        <v>0.3</v>
      </c>
      <c r="U11" s="101">
        <v>0.3</v>
      </c>
      <c r="V11" s="101">
        <v>0.3</v>
      </c>
      <c r="W11" s="101">
        <v>0.7</v>
      </c>
      <c r="X11" s="101">
        <v>0.9</v>
      </c>
      <c r="Y11" s="101">
        <v>0.7</v>
      </c>
      <c r="Z11" s="101">
        <v>0.65</v>
      </c>
      <c r="AA11" s="101">
        <v>0.55000000000000004</v>
      </c>
      <c r="AB11" s="101">
        <v>0.35</v>
      </c>
      <c r="AC11" s="243"/>
    </row>
    <row r="12" spans="2:30">
      <c r="B12" s="248"/>
      <c r="C12" s="245"/>
      <c r="D12" s="16" t="s">
        <v>294</v>
      </c>
      <c r="E12" s="101">
        <v>0.1</v>
      </c>
      <c r="F12" s="101">
        <v>0.1</v>
      </c>
      <c r="G12" s="101">
        <v>0.1</v>
      </c>
      <c r="H12" s="101">
        <v>0.1</v>
      </c>
      <c r="I12" s="101">
        <v>0.1</v>
      </c>
      <c r="J12" s="101">
        <v>0.1</v>
      </c>
      <c r="K12" s="101">
        <v>0.05</v>
      </c>
      <c r="L12" s="101">
        <v>0.5</v>
      </c>
      <c r="M12" s="101">
        <v>0.5</v>
      </c>
      <c r="N12" s="101">
        <v>0.2</v>
      </c>
      <c r="O12" s="101">
        <v>0.2</v>
      </c>
      <c r="P12" s="101">
        <v>0.3</v>
      </c>
      <c r="Q12" s="101">
        <v>0.5</v>
      </c>
      <c r="R12" s="101">
        <v>0.5</v>
      </c>
      <c r="S12" s="101">
        <v>0.3</v>
      </c>
      <c r="T12" s="101">
        <v>0.2</v>
      </c>
      <c r="U12" s="101">
        <v>0.25</v>
      </c>
      <c r="V12" s="101">
        <v>0.35</v>
      </c>
      <c r="W12" s="101">
        <v>0.55000000000000004</v>
      </c>
      <c r="X12" s="101">
        <v>0.65</v>
      </c>
      <c r="Y12" s="101">
        <v>0.7</v>
      </c>
      <c r="Z12" s="101">
        <v>0.35</v>
      </c>
      <c r="AA12" s="101">
        <v>0.2</v>
      </c>
      <c r="AB12" s="101">
        <v>0.2</v>
      </c>
      <c r="AC12" s="244"/>
    </row>
    <row r="13" spans="2:30">
      <c r="B13" s="248" t="str">
        <f>$B$7&amp;" - "&amp;C13</f>
        <v xml:space="preserve">Occupancy - </v>
      </c>
      <c r="C13" s="24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42"/>
    </row>
    <row r="14" spans="2:30">
      <c r="B14" s="248"/>
      <c r="C14" s="245"/>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43"/>
    </row>
    <row r="15" spans="2:30">
      <c r="B15" s="248"/>
      <c r="C15" s="245"/>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44"/>
    </row>
    <row r="16" spans="2:30">
      <c r="B16" s="248" t="str">
        <f>$B$7&amp;" - "&amp;C16</f>
        <v xml:space="preserve">Occupancy - </v>
      </c>
      <c r="C16" s="24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42"/>
    </row>
    <row r="17" spans="2:29">
      <c r="B17" s="248"/>
      <c r="C17" s="245"/>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43"/>
    </row>
    <row r="18" spans="2:29">
      <c r="B18" s="248"/>
      <c r="C18" s="245"/>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44"/>
    </row>
    <row r="19" spans="2:29">
      <c r="B19" s="248" t="str">
        <f>$B$7&amp;" - "&amp;C19</f>
        <v xml:space="preserve">Occupancy - </v>
      </c>
      <c r="C19" s="24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42"/>
    </row>
    <row r="20" spans="2:29">
      <c r="B20" s="248"/>
      <c r="C20" s="245"/>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43"/>
    </row>
    <row r="21" spans="2:29">
      <c r="B21" s="248"/>
      <c r="C21" s="245"/>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44"/>
    </row>
    <row r="22" spans="2:29">
      <c r="B22" s="248" t="str">
        <f>$B$7&amp;" - "&amp;C22</f>
        <v xml:space="preserve">Occupancy - </v>
      </c>
      <c r="C22" s="24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42"/>
    </row>
    <row r="23" spans="2:29">
      <c r="B23" s="248"/>
      <c r="C23" s="245"/>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43"/>
    </row>
    <row r="24" spans="2:29">
      <c r="B24" s="248"/>
      <c r="C24" s="245"/>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44"/>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6" t="s">
        <v>295</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48" t="str">
        <f>$B$42&amp;" - "&amp;C45</f>
        <v>Lighting - Kitchen and Dining</v>
      </c>
      <c r="C45" s="245" t="s">
        <v>485</v>
      </c>
      <c r="D45" s="16" t="s">
        <v>292</v>
      </c>
      <c r="E45" s="101">
        <v>0.45</v>
      </c>
      <c r="F45" s="101">
        <v>0.15</v>
      </c>
      <c r="G45" s="101">
        <v>0.15</v>
      </c>
      <c r="H45" s="101">
        <v>0.15</v>
      </c>
      <c r="I45" s="101">
        <v>0.15</v>
      </c>
      <c r="J45" s="101">
        <v>0.45</v>
      </c>
      <c r="K45" s="101">
        <v>0.9</v>
      </c>
      <c r="L45" s="101">
        <v>0.9</v>
      </c>
      <c r="M45" s="101">
        <v>0.9</v>
      </c>
      <c r="N45" s="101">
        <v>0.9</v>
      </c>
      <c r="O45" s="101">
        <v>0.9</v>
      </c>
      <c r="P45" s="101">
        <v>0.9</v>
      </c>
      <c r="Q45" s="101">
        <v>0.9</v>
      </c>
      <c r="R45" s="101">
        <v>0.9</v>
      </c>
      <c r="S45" s="101">
        <v>0.9</v>
      </c>
      <c r="T45" s="101">
        <v>0.9</v>
      </c>
      <c r="U45" s="101">
        <v>0.9</v>
      </c>
      <c r="V45" s="101">
        <v>0.9</v>
      </c>
      <c r="W45" s="101">
        <v>0.9</v>
      </c>
      <c r="X45" s="101">
        <v>0.9</v>
      </c>
      <c r="Y45" s="101">
        <v>0.9</v>
      </c>
      <c r="Z45" s="101">
        <v>0.9</v>
      </c>
      <c r="AA45" s="101">
        <v>0.9</v>
      </c>
      <c r="AB45" s="101">
        <v>0.9</v>
      </c>
      <c r="AC45" s="242" t="s">
        <v>457</v>
      </c>
    </row>
    <row r="46" spans="2:30">
      <c r="B46" s="248"/>
      <c r="C46" s="245"/>
      <c r="D46" s="16" t="s">
        <v>293</v>
      </c>
      <c r="E46" s="101">
        <v>0.45</v>
      </c>
      <c r="F46" s="101">
        <v>0.15</v>
      </c>
      <c r="G46" s="101">
        <v>0.15</v>
      </c>
      <c r="H46" s="101">
        <v>0.15</v>
      </c>
      <c r="I46" s="101">
        <v>0.15</v>
      </c>
      <c r="J46" s="101">
        <v>0.45</v>
      </c>
      <c r="K46" s="101">
        <v>0.9</v>
      </c>
      <c r="L46" s="101">
        <v>0.9</v>
      </c>
      <c r="M46" s="101">
        <v>0.9</v>
      </c>
      <c r="N46" s="101">
        <v>0.9</v>
      </c>
      <c r="O46" s="101">
        <v>0.9</v>
      </c>
      <c r="P46" s="101">
        <v>0.9</v>
      </c>
      <c r="Q46" s="101">
        <v>0.9</v>
      </c>
      <c r="R46" s="101">
        <v>0.9</v>
      </c>
      <c r="S46" s="101">
        <v>0.9</v>
      </c>
      <c r="T46" s="101">
        <v>0.9</v>
      </c>
      <c r="U46" s="101">
        <v>0.9</v>
      </c>
      <c r="V46" s="101">
        <v>0.9</v>
      </c>
      <c r="W46" s="101">
        <v>0.9</v>
      </c>
      <c r="X46" s="101">
        <v>0.9</v>
      </c>
      <c r="Y46" s="101">
        <v>0.9</v>
      </c>
      <c r="Z46" s="101">
        <v>0.9</v>
      </c>
      <c r="AA46" s="101">
        <v>0.9</v>
      </c>
      <c r="AB46" s="101">
        <v>0.9</v>
      </c>
      <c r="AC46" s="243"/>
    </row>
    <row r="47" spans="2:30">
      <c r="B47" s="248"/>
      <c r="C47" s="245"/>
      <c r="D47" s="16" t="s">
        <v>294</v>
      </c>
      <c r="E47" s="101">
        <v>0.45</v>
      </c>
      <c r="F47" s="101">
        <v>0.15</v>
      </c>
      <c r="G47" s="101">
        <v>0.15</v>
      </c>
      <c r="H47" s="101">
        <v>0.15</v>
      </c>
      <c r="I47" s="101">
        <v>0.15</v>
      </c>
      <c r="J47" s="101">
        <v>0.45</v>
      </c>
      <c r="K47" s="101">
        <v>0.9</v>
      </c>
      <c r="L47" s="101">
        <v>0.9</v>
      </c>
      <c r="M47" s="101">
        <v>0.9</v>
      </c>
      <c r="N47" s="101">
        <v>0.9</v>
      </c>
      <c r="O47" s="101">
        <v>0.9</v>
      </c>
      <c r="P47" s="101">
        <v>0.9</v>
      </c>
      <c r="Q47" s="101">
        <v>0.9</v>
      </c>
      <c r="R47" s="101">
        <v>0.9</v>
      </c>
      <c r="S47" s="101">
        <v>0.9</v>
      </c>
      <c r="T47" s="101">
        <v>0.9</v>
      </c>
      <c r="U47" s="101">
        <v>0.9</v>
      </c>
      <c r="V47" s="101">
        <v>0.9</v>
      </c>
      <c r="W47" s="101">
        <v>0.9</v>
      </c>
      <c r="X47" s="101">
        <v>0.9</v>
      </c>
      <c r="Y47" s="101">
        <v>0.9</v>
      </c>
      <c r="Z47" s="101">
        <v>0.9</v>
      </c>
      <c r="AA47" s="101">
        <v>0.9</v>
      </c>
      <c r="AB47" s="101">
        <v>0.9</v>
      </c>
      <c r="AC47" s="244"/>
    </row>
    <row r="48" spans="2:30">
      <c r="B48" s="248" t="str">
        <f>$B$42&amp;" - "&amp;C48</f>
        <v xml:space="preserve">Lighting - </v>
      </c>
      <c r="C48" s="24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42"/>
    </row>
    <row r="49" spans="2:29">
      <c r="B49" s="248"/>
      <c r="C49" s="245"/>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43"/>
    </row>
    <row r="50" spans="2:29">
      <c r="B50" s="248"/>
      <c r="C50" s="245"/>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44"/>
    </row>
    <row r="51" spans="2:29">
      <c r="B51" s="248" t="str">
        <f>$B$42&amp;" - "&amp;C51</f>
        <v xml:space="preserve">Lighting - </v>
      </c>
      <c r="C51" s="24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42"/>
    </row>
    <row r="52" spans="2:29">
      <c r="B52" s="248"/>
      <c r="C52" s="245"/>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43"/>
    </row>
    <row r="53" spans="2:29">
      <c r="B53" s="248"/>
      <c r="C53" s="245"/>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44"/>
    </row>
    <row r="54" spans="2:29">
      <c r="B54" s="248" t="str">
        <f>$B$42&amp;" - "&amp;C54</f>
        <v xml:space="preserve">Lighting - </v>
      </c>
      <c r="C54" s="24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42"/>
    </row>
    <row r="55" spans="2:29">
      <c r="B55" s="248"/>
      <c r="C55" s="245"/>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43"/>
    </row>
    <row r="56" spans="2:29">
      <c r="B56" s="248"/>
      <c r="C56" s="245"/>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44"/>
    </row>
    <row r="57" spans="2:29">
      <c r="B57" s="248" t="str">
        <f>$B$42&amp;" - "&amp;C57</f>
        <v xml:space="preserve">Lighting - </v>
      </c>
      <c r="C57" s="24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42"/>
    </row>
    <row r="58" spans="2:29">
      <c r="B58" s="248"/>
      <c r="C58" s="245"/>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43"/>
    </row>
    <row r="59" spans="2:29">
      <c r="B59" s="248"/>
      <c r="C59" s="245"/>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44"/>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6" t="s">
        <v>296</v>
      </c>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48" t="str">
        <f>$B$77&amp;" - "&amp;C80</f>
        <v>Receptacles - Electric Equipment</v>
      </c>
      <c r="C80" s="245" t="s">
        <v>486</v>
      </c>
      <c r="D80" s="16" t="s">
        <v>292</v>
      </c>
      <c r="E80" s="101">
        <v>0.1</v>
      </c>
      <c r="F80" s="101">
        <v>0.1</v>
      </c>
      <c r="G80" s="101">
        <v>0.1</v>
      </c>
      <c r="H80" s="101">
        <v>0.1</v>
      </c>
      <c r="I80" s="101">
        <v>0.1</v>
      </c>
      <c r="J80" s="101">
        <v>0.1</v>
      </c>
      <c r="K80" s="101">
        <v>0.25</v>
      </c>
      <c r="L80" s="101">
        <v>0.35</v>
      </c>
      <c r="M80" s="101">
        <v>0.35</v>
      </c>
      <c r="N80" s="101">
        <v>0.25</v>
      </c>
      <c r="O80" s="101">
        <v>0.35</v>
      </c>
      <c r="P80" s="101">
        <v>0.35</v>
      </c>
      <c r="Q80" s="101">
        <v>0.35</v>
      </c>
      <c r="R80" s="101">
        <v>0.25</v>
      </c>
      <c r="S80" s="101">
        <v>0.25</v>
      </c>
      <c r="T80" s="101">
        <v>0.25</v>
      </c>
      <c r="U80" s="101">
        <v>0.35</v>
      </c>
      <c r="V80" s="101">
        <v>0.35</v>
      </c>
      <c r="W80" s="101">
        <v>0.35</v>
      </c>
      <c r="X80" s="101">
        <v>0.25</v>
      </c>
      <c r="Y80" s="101">
        <v>0.25</v>
      </c>
      <c r="Z80" s="101">
        <v>0.25</v>
      </c>
      <c r="AA80" s="101">
        <v>0.25</v>
      </c>
      <c r="AB80" s="101">
        <v>0.25</v>
      </c>
      <c r="AC80" s="242" t="s">
        <v>457</v>
      </c>
    </row>
    <row r="81" spans="2:29">
      <c r="B81" s="248"/>
      <c r="C81" s="245"/>
      <c r="D81" s="16" t="s">
        <v>293</v>
      </c>
      <c r="E81" s="101">
        <v>0.1</v>
      </c>
      <c r="F81" s="101">
        <v>0.1</v>
      </c>
      <c r="G81" s="101">
        <v>0.1</v>
      </c>
      <c r="H81" s="101">
        <v>0.1</v>
      </c>
      <c r="I81" s="101">
        <v>0.1</v>
      </c>
      <c r="J81" s="101">
        <v>0.1</v>
      </c>
      <c r="K81" s="101">
        <v>0.25</v>
      </c>
      <c r="L81" s="101">
        <v>0.35</v>
      </c>
      <c r="M81" s="101">
        <v>0.35</v>
      </c>
      <c r="N81" s="101">
        <v>0.25</v>
      </c>
      <c r="O81" s="101">
        <v>0.35</v>
      </c>
      <c r="P81" s="101">
        <v>0.35</v>
      </c>
      <c r="Q81" s="101">
        <v>0.35</v>
      </c>
      <c r="R81" s="101">
        <v>0.25</v>
      </c>
      <c r="S81" s="101">
        <v>0.25</v>
      </c>
      <c r="T81" s="101">
        <v>0.25</v>
      </c>
      <c r="U81" s="101">
        <v>0.35</v>
      </c>
      <c r="V81" s="101">
        <v>0.35</v>
      </c>
      <c r="W81" s="101">
        <v>0.35</v>
      </c>
      <c r="X81" s="101">
        <v>0.25</v>
      </c>
      <c r="Y81" s="101">
        <v>0.25</v>
      </c>
      <c r="Z81" s="101">
        <v>0.25</v>
      </c>
      <c r="AA81" s="101">
        <v>0.25</v>
      </c>
      <c r="AB81" s="101">
        <v>0.25</v>
      </c>
      <c r="AC81" s="243"/>
    </row>
    <row r="82" spans="2:29">
      <c r="B82" s="248"/>
      <c r="C82" s="245"/>
      <c r="D82" s="16" t="s">
        <v>294</v>
      </c>
      <c r="E82" s="101">
        <v>0.1</v>
      </c>
      <c r="F82" s="101">
        <v>0.1</v>
      </c>
      <c r="G82" s="101">
        <v>0.1</v>
      </c>
      <c r="H82" s="101">
        <v>0.1</v>
      </c>
      <c r="I82" s="101">
        <v>0.1</v>
      </c>
      <c r="J82" s="101">
        <v>0.1</v>
      </c>
      <c r="K82" s="101">
        <v>0.25</v>
      </c>
      <c r="L82" s="101">
        <v>0.35</v>
      </c>
      <c r="M82" s="101">
        <v>0.35</v>
      </c>
      <c r="N82" s="101">
        <v>0.25</v>
      </c>
      <c r="O82" s="101">
        <v>0.35</v>
      </c>
      <c r="P82" s="101">
        <v>0.35</v>
      </c>
      <c r="Q82" s="101">
        <v>0.35</v>
      </c>
      <c r="R82" s="101">
        <v>0.25</v>
      </c>
      <c r="S82" s="101">
        <v>0.25</v>
      </c>
      <c r="T82" s="101">
        <v>0.25</v>
      </c>
      <c r="U82" s="101">
        <v>0.35</v>
      </c>
      <c r="V82" s="101">
        <v>0.35</v>
      </c>
      <c r="W82" s="101">
        <v>0.35</v>
      </c>
      <c r="X82" s="101">
        <v>0.25</v>
      </c>
      <c r="Y82" s="101">
        <v>0.25</v>
      </c>
      <c r="Z82" s="101">
        <v>0.25</v>
      </c>
      <c r="AA82" s="101">
        <v>0.25</v>
      </c>
      <c r="AB82" s="101">
        <v>0.25</v>
      </c>
      <c r="AC82" s="244"/>
    </row>
    <row r="83" spans="2:29">
      <c r="B83" s="248" t="str">
        <f>$B$77&amp;" - "&amp;C83</f>
        <v>Receptacles - Gas Equipment</v>
      </c>
      <c r="C83" s="245" t="s">
        <v>487</v>
      </c>
      <c r="D83" s="16" t="s">
        <v>292</v>
      </c>
      <c r="E83" s="101">
        <v>0.02</v>
      </c>
      <c r="F83" s="101">
        <v>0.02</v>
      </c>
      <c r="G83" s="101">
        <v>0.02</v>
      </c>
      <c r="H83" s="101">
        <v>0.02</v>
      </c>
      <c r="I83" s="101">
        <v>0.02</v>
      </c>
      <c r="J83" s="101">
        <v>0.05</v>
      </c>
      <c r="K83" s="101">
        <v>0.1</v>
      </c>
      <c r="L83" s="101">
        <v>0.15</v>
      </c>
      <c r="M83" s="101">
        <v>0.2</v>
      </c>
      <c r="N83" s="101">
        <v>0.15</v>
      </c>
      <c r="O83" s="101">
        <v>0.25</v>
      </c>
      <c r="P83" s="101">
        <v>0.25</v>
      </c>
      <c r="Q83" s="101">
        <v>0.25</v>
      </c>
      <c r="R83" s="101">
        <v>0.2</v>
      </c>
      <c r="S83" s="101">
        <v>0.15</v>
      </c>
      <c r="T83" s="101">
        <v>0.2</v>
      </c>
      <c r="U83" s="101">
        <v>0.3</v>
      </c>
      <c r="V83" s="101">
        <v>0.3</v>
      </c>
      <c r="W83" s="101">
        <v>0.3</v>
      </c>
      <c r="X83" s="101">
        <v>0.2</v>
      </c>
      <c r="Y83" s="101">
        <v>0.2</v>
      </c>
      <c r="Z83" s="101">
        <v>0.15</v>
      </c>
      <c r="AA83" s="101">
        <v>0.1</v>
      </c>
      <c r="AB83" s="101">
        <v>0.05</v>
      </c>
      <c r="AC83" s="242" t="s">
        <v>457</v>
      </c>
    </row>
    <row r="84" spans="2:29">
      <c r="B84" s="248"/>
      <c r="C84" s="245"/>
      <c r="D84" s="16" t="s">
        <v>293</v>
      </c>
      <c r="E84" s="101">
        <v>0.02</v>
      </c>
      <c r="F84" s="101">
        <v>0.02</v>
      </c>
      <c r="G84" s="101">
        <v>0.02</v>
      </c>
      <c r="H84" s="101">
        <v>0.02</v>
      </c>
      <c r="I84" s="101">
        <v>0.02</v>
      </c>
      <c r="J84" s="101">
        <v>0.05</v>
      </c>
      <c r="K84" s="101">
        <v>0.1</v>
      </c>
      <c r="L84" s="101">
        <v>0.15</v>
      </c>
      <c r="M84" s="101">
        <v>0.2</v>
      </c>
      <c r="N84" s="101">
        <v>0.15</v>
      </c>
      <c r="O84" s="101">
        <v>0.25</v>
      </c>
      <c r="P84" s="101">
        <v>0.25</v>
      </c>
      <c r="Q84" s="101">
        <v>0.25</v>
      </c>
      <c r="R84" s="101">
        <v>0.2</v>
      </c>
      <c r="S84" s="101">
        <v>0.15</v>
      </c>
      <c r="T84" s="101">
        <v>0.2</v>
      </c>
      <c r="U84" s="101">
        <v>0.3</v>
      </c>
      <c r="V84" s="101">
        <v>0.3</v>
      </c>
      <c r="W84" s="101">
        <v>0.3</v>
      </c>
      <c r="X84" s="101">
        <v>0.2</v>
      </c>
      <c r="Y84" s="101">
        <v>0.2</v>
      </c>
      <c r="Z84" s="101">
        <v>0.15</v>
      </c>
      <c r="AA84" s="101">
        <v>0.1</v>
      </c>
      <c r="AB84" s="101">
        <v>0.05</v>
      </c>
      <c r="AC84" s="243"/>
    </row>
    <row r="85" spans="2:29">
      <c r="B85" s="248"/>
      <c r="C85" s="245"/>
      <c r="D85" s="16" t="s">
        <v>294</v>
      </c>
      <c r="E85" s="101">
        <v>0.02</v>
      </c>
      <c r="F85" s="101">
        <v>0.02</v>
      </c>
      <c r="G85" s="101">
        <v>0.02</v>
      </c>
      <c r="H85" s="101">
        <v>0.02</v>
      </c>
      <c r="I85" s="101">
        <v>0.02</v>
      </c>
      <c r="J85" s="101">
        <v>0.05</v>
      </c>
      <c r="K85" s="101">
        <v>0.1</v>
      </c>
      <c r="L85" s="101">
        <v>0.15</v>
      </c>
      <c r="M85" s="101">
        <v>0.2</v>
      </c>
      <c r="N85" s="101">
        <v>0.15</v>
      </c>
      <c r="O85" s="101">
        <v>0.25</v>
      </c>
      <c r="P85" s="101">
        <v>0.25</v>
      </c>
      <c r="Q85" s="101">
        <v>0.25</v>
      </c>
      <c r="R85" s="101">
        <v>0.2</v>
      </c>
      <c r="S85" s="101">
        <v>0.15</v>
      </c>
      <c r="T85" s="101">
        <v>0.2</v>
      </c>
      <c r="U85" s="101">
        <v>0.3</v>
      </c>
      <c r="V85" s="101">
        <v>0.3</v>
      </c>
      <c r="W85" s="101">
        <v>0.3</v>
      </c>
      <c r="X85" s="101">
        <v>0.2</v>
      </c>
      <c r="Y85" s="101">
        <v>0.2</v>
      </c>
      <c r="Z85" s="101">
        <v>0.15</v>
      </c>
      <c r="AA85" s="101">
        <v>0.1</v>
      </c>
      <c r="AB85" s="101">
        <v>0.05</v>
      </c>
      <c r="AC85" s="244"/>
    </row>
    <row r="86" spans="2:29">
      <c r="B86" s="248" t="str">
        <f>$B$77&amp;" - "&amp;C86</f>
        <v xml:space="preserve">Receptacles - </v>
      </c>
      <c r="C86" s="24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42"/>
    </row>
    <row r="87" spans="2:29">
      <c r="B87" s="248"/>
      <c r="C87" s="245"/>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43"/>
    </row>
    <row r="88" spans="2:29">
      <c r="B88" s="248"/>
      <c r="C88" s="245"/>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44"/>
    </row>
    <row r="89" spans="2:29">
      <c r="B89" s="248" t="str">
        <f>$B$77&amp;" - "&amp;C89</f>
        <v xml:space="preserve">Receptacles - </v>
      </c>
      <c r="C89" s="24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42"/>
    </row>
    <row r="90" spans="2:29">
      <c r="B90" s="248"/>
      <c r="C90" s="245"/>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43"/>
    </row>
    <row r="91" spans="2:29">
      <c r="B91" s="248"/>
      <c r="C91" s="245"/>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44"/>
    </row>
    <row r="92" spans="2:29">
      <c r="B92" s="248" t="str">
        <f>$B$77&amp;" - "&amp;C92</f>
        <v xml:space="preserve">Receptacles - </v>
      </c>
      <c r="C92" s="239"/>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42"/>
    </row>
    <row r="93" spans="2:29">
      <c r="B93" s="248"/>
      <c r="C93" s="240"/>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43"/>
    </row>
    <row r="94" spans="2:29">
      <c r="B94" s="248"/>
      <c r="C94" s="241"/>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44"/>
    </row>
    <row r="95" spans="2:29">
      <c r="B95" s="248" t="str">
        <f>$B$77&amp;" - "&amp;C95</f>
        <v xml:space="preserve">Receptacles - </v>
      </c>
      <c r="C95" s="245"/>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42"/>
    </row>
    <row r="96" spans="2:29">
      <c r="B96" s="248"/>
      <c r="C96" s="245"/>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43"/>
    </row>
    <row r="97" spans="2:29">
      <c r="B97" s="248"/>
      <c r="C97" s="245"/>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44"/>
    </row>
    <row r="115" spans="2:30" ht="18.75">
      <c r="B115" s="206" t="s">
        <v>297</v>
      </c>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48" t="str">
        <f>$B$115&amp;" - "&amp;C118</f>
        <v>Domestic Hot Water - Kitchen</v>
      </c>
      <c r="C118" s="245" t="s">
        <v>468</v>
      </c>
      <c r="D118" s="16" t="s">
        <v>292</v>
      </c>
      <c r="E118" s="101">
        <v>0.2</v>
      </c>
      <c r="F118" s="101">
        <v>0</v>
      </c>
      <c r="G118" s="101">
        <v>0</v>
      </c>
      <c r="H118" s="101">
        <v>0</v>
      </c>
      <c r="I118" s="101">
        <v>0</v>
      </c>
      <c r="J118" s="101">
        <v>0</v>
      </c>
      <c r="K118" s="101">
        <v>0.15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42" t="s">
        <v>457</v>
      </c>
    </row>
    <row r="119" spans="2:30">
      <c r="B119" s="248"/>
      <c r="C119" s="245"/>
      <c r="D119" s="16" t="s">
        <v>293</v>
      </c>
      <c r="E119" s="101">
        <v>0.2</v>
      </c>
      <c r="F119" s="101">
        <v>0</v>
      </c>
      <c r="G119" s="101">
        <v>0</v>
      </c>
      <c r="H119" s="101">
        <v>0</v>
      </c>
      <c r="I119" s="101">
        <v>0</v>
      </c>
      <c r="J119" s="101">
        <v>0</v>
      </c>
      <c r="K119" s="101">
        <v>0.15</v>
      </c>
      <c r="L119" s="101">
        <v>0.15</v>
      </c>
      <c r="M119" s="101">
        <v>0.15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43"/>
    </row>
    <row r="120" spans="2:30">
      <c r="B120" s="248"/>
      <c r="C120" s="245"/>
      <c r="D120" s="16" t="s">
        <v>294</v>
      </c>
      <c r="E120" s="101">
        <v>0.25</v>
      </c>
      <c r="F120" s="101">
        <v>0</v>
      </c>
      <c r="G120" s="101">
        <v>0</v>
      </c>
      <c r="H120" s="101">
        <v>0</v>
      </c>
      <c r="I120" s="101">
        <v>0</v>
      </c>
      <c r="J120" s="101">
        <v>0</v>
      </c>
      <c r="K120" s="101">
        <v>0.15</v>
      </c>
      <c r="L120" s="101">
        <v>0.15</v>
      </c>
      <c r="M120" s="101">
        <v>0.15</v>
      </c>
      <c r="N120" s="101">
        <v>0.15</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44"/>
    </row>
    <row r="121" spans="2:30">
      <c r="B121" s="248" t="str">
        <f>$B$115&amp;" - "&amp;C121</f>
        <v xml:space="preserve">Domestic Hot Water - </v>
      </c>
      <c r="C121" s="24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42"/>
    </row>
    <row r="122" spans="2:30">
      <c r="B122" s="248"/>
      <c r="C122" s="245"/>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43"/>
    </row>
    <row r="123" spans="2:30">
      <c r="B123" s="248"/>
      <c r="C123" s="245"/>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44"/>
    </row>
    <row r="124" spans="2:30">
      <c r="B124" s="248" t="str">
        <f>$B$115&amp;" - "&amp;C124</f>
        <v xml:space="preserve">Domestic Hot Water - </v>
      </c>
      <c r="C124" s="24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42"/>
    </row>
    <row r="125" spans="2:30">
      <c r="B125" s="248"/>
      <c r="C125" s="245"/>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43"/>
    </row>
    <row r="126" spans="2:30">
      <c r="B126" s="248"/>
      <c r="C126" s="245"/>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44"/>
    </row>
    <row r="127" spans="2:30">
      <c r="B127" s="248" t="str">
        <f>$B$115&amp;" - "&amp;C127</f>
        <v xml:space="preserve">Domestic Hot Water - </v>
      </c>
      <c r="C127" s="24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42"/>
    </row>
    <row r="128" spans="2:30">
      <c r="B128" s="248"/>
      <c r="C128" s="245"/>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43"/>
    </row>
    <row r="129" spans="2:29">
      <c r="B129" s="248"/>
      <c r="C129" s="245"/>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44"/>
    </row>
    <row r="130" spans="2:29">
      <c r="B130" s="248" t="str">
        <f>$B$115&amp;" - "&amp;C130</f>
        <v xml:space="preserve">Domestic Hot Water - </v>
      </c>
      <c r="C130" s="245"/>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42"/>
    </row>
    <row r="131" spans="2:29">
      <c r="B131" s="248"/>
      <c r="C131" s="245"/>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43"/>
    </row>
    <row r="132" spans="2:29">
      <c r="B132" s="248"/>
      <c r="C132" s="245"/>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44"/>
    </row>
    <row r="150" spans="2:30" ht="18.75">
      <c r="B150" s="206" t="s">
        <v>98</v>
      </c>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48" t="str">
        <f>$B$150&amp;" - "&amp;C153</f>
        <v>Process Loads - Kitchen Exhaust Fan Schedule</v>
      </c>
      <c r="C153" s="245" t="s">
        <v>488</v>
      </c>
      <c r="D153" s="16" t="s">
        <v>292</v>
      </c>
      <c r="E153" s="101">
        <v>1</v>
      </c>
      <c r="F153" s="101">
        <v>0</v>
      </c>
      <c r="G153" s="101">
        <v>0</v>
      </c>
      <c r="H153" s="101">
        <v>0</v>
      </c>
      <c r="I153" s="101">
        <v>0</v>
      </c>
      <c r="J153" s="101">
        <v>1</v>
      </c>
      <c r="K153" s="101">
        <v>1</v>
      </c>
      <c r="L153" s="101">
        <v>1</v>
      </c>
      <c r="M153" s="101">
        <v>1</v>
      </c>
      <c r="N153" s="101">
        <v>1</v>
      </c>
      <c r="O153" s="101">
        <v>1</v>
      </c>
      <c r="P153" s="101">
        <v>1</v>
      </c>
      <c r="Q153" s="101">
        <v>1</v>
      </c>
      <c r="R153" s="101">
        <v>1</v>
      </c>
      <c r="S153" s="101">
        <v>1</v>
      </c>
      <c r="T153" s="101">
        <v>1</v>
      </c>
      <c r="U153" s="101">
        <v>1</v>
      </c>
      <c r="V153" s="101">
        <v>1</v>
      </c>
      <c r="W153" s="101">
        <v>1</v>
      </c>
      <c r="X153" s="101">
        <v>1</v>
      </c>
      <c r="Y153" s="101">
        <v>1</v>
      </c>
      <c r="Z153" s="101">
        <v>1</v>
      </c>
      <c r="AA153" s="101">
        <v>1</v>
      </c>
      <c r="AB153" s="101">
        <v>1</v>
      </c>
      <c r="AC153" s="242" t="s">
        <v>457</v>
      </c>
    </row>
    <row r="154" spans="2:30">
      <c r="B154" s="248"/>
      <c r="C154" s="245"/>
      <c r="D154" s="16" t="s">
        <v>293</v>
      </c>
      <c r="E154" s="101">
        <v>1</v>
      </c>
      <c r="F154" s="101">
        <v>0</v>
      </c>
      <c r="G154" s="101">
        <v>0</v>
      </c>
      <c r="H154" s="101">
        <v>0</v>
      </c>
      <c r="I154" s="101">
        <v>0</v>
      </c>
      <c r="J154" s="101">
        <v>1</v>
      </c>
      <c r="K154" s="101">
        <v>1</v>
      </c>
      <c r="L154" s="101">
        <v>1</v>
      </c>
      <c r="M154" s="101">
        <v>1</v>
      </c>
      <c r="N154" s="101">
        <v>1</v>
      </c>
      <c r="O154" s="101">
        <v>1</v>
      </c>
      <c r="P154" s="101">
        <v>1</v>
      </c>
      <c r="Q154" s="101">
        <v>1</v>
      </c>
      <c r="R154" s="101">
        <v>1</v>
      </c>
      <c r="S154" s="101">
        <v>1</v>
      </c>
      <c r="T154" s="101">
        <v>1</v>
      </c>
      <c r="U154" s="101">
        <v>1</v>
      </c>
      <c r="V154" s="101">
        <v>1</v>
      </c>
      <c r="W154" s="101">
        <v>1</v>
      </c>
      <c r="X154" s="101">
        <v>1</v>
      </c>
      <c r="Y154" s="101">
        <v>1</v>
      </c>
      <c r="Z154" s="101">
        <v>1</v>
      </c>
      <c r="AA154" s="101">
        <v>1</v>
      </c>
      <c r="AB154" s="101">
        <v>1</v>
      </c>
      <c r="AC154" s="243"/>
    </row>
    <row r="155" spans="2:30">
      <c r="B155" s="248"/>
      <c r="C155" s="245"/>
      <c r="D155" s="16" t="s">
        <v>294</v>
      </c>
      <c r="E155" s="101">
        <v>1</v>
      </c>
      <c r="F155" s="101">
        <v>0</v>
      </c>
      <c r="G155" s="101">
        <v>0</v>
      </c>
      <c r="H155" s="101">
        <v>0</v>
      </c>
      <c r="I155" s="101">
        <v>0</v>
      </c>
      <c r="J155" s="101">
        <v>1</v>
      </c>
      <c r="K155" s="101">
        <v>1</v>
      </c>
      <c r="L155" s="101">
        <v>1</v>
      </c>
      <c r="M155" s="101">
        <v>1</v>
      </c>
      <c r="N155" s="101">
        <v>1</v>
      </c>
      <c r="O155" s="101">
        <v>1</v>
      </c>
      <c r="P155" s="101">
        <v>1</v>
      </c>
      <c r="Q155" s="101">
        <v>1</v>
      </c>
      <c r="R155" s="101">
        <v>1</v>
      </c>
      <c r="S155" s="101">
        <v>1</v>
      </c>
      <c r="T155" s="101">
        <v>1</v>
      </c>
      <c r="U155" s="101">
        <v>1</v>
      </c>
      <c r="V155" s="101">
        <v>1</v>
      </c>
      <c r="W155" s="101">
        <v>1</v>
      </c>
      <c r="X155" s="101">
        <v>1</v>
      </c>
      <c r="Y155" s="101">
        <v>1</v>
      </c>
      <c r="Z155" s="101">
        <v>1</v>
      </c>
      <c r="AA155" s="101">
        <v>1</v>
      </c>
      <c r="AB155" s="101">
        <v>1</v>
      </c>
      <c r="AC155" s="244"/>
    </row>
    <row r="156" spans="2:30">
      <c r="B156" s="248" t="str">
        <f>$B$150&amp;" - "&amp;C156</f>
        <v xml:space="preserve">Process Loads - </v>
      </c>
      <c r="C156" s="24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42"/>
    </row>
    <row r="157" spans="2:30">
      <c r="B157" s="248"/>
      <c r="C157" s="245"/>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43"/>
    </row>
    <row r="158" spans="2:30">
      <c r="B158" s="248"/>
      <c r="C158" s="245"/>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44"/>
    </row>
    <row r="159" spans="2:30">
      <c r="B159" s="248" t="str">
        <f>$B$150&amp;" - "&amp;C159</f>
        <v xml:space="preserve">Process Loads - </v>
      </c>
      <c r="C159" s="24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42"/>
    </row>
    <row r="160" spans="2:30">
      <c r="B160" s="248"/>
      <c r="C160" s="245"/>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43"/>
    </row>
    <row r="161" spans="2:29">
      <c r="B161" s="248"/>
      <c r="C161" s="245"/>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44"/>
    </row>
    <row r="162" spans="2:29">
      <c r="B162" s="248" t="str">
        <f>$B$150&amp;" - "&amp;C162</f>
        <v xml:space="preserve">Process Loads - </v>
      </c>
      <c r="C162" s="24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42"/>
    </row>
    <row r="163" spans="2:29">
      <c r="B163" s="248"/>
      <c r="C163" s="245"/>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43"/>
    </row>
    <row r="164" spans="2:29">
      <c r="B164" s="248"/>
      <c r="C164" s="245"/>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44"/>
    </row>
    <row r="165" spans="2:29">
      <c r="B165" s="248" t="str">
        <f>$B$150&amp;" - "&amp;C165</f>
        <v xml:space="preserve">Process Loads - </v>
      </c>
      <c r="C165" s="245"/>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42"/>
    </row>
    <row r="166" spans="2:29">
      <c r="B166" s="248"/>
      <c r="C166" s="245"/>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43"/>
    </row>
    <row r="167" spans="2:29">
      <c r="B167" s="248"/>
      <c r="C167" s="245"/>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44"/>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5:B97"/>
    <mergeCell ref="C95:C97"/>
    <mergeCell ref="AC95:AC97"/>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85" priority="44" operator="containsText" text="Example:">
      <formula>NOT(ISERROR(SEARCH("Example:",C10)))</formula>
    </cfRule>
  </conditionalFormatting>
  <conditionalFormatting sqref="C16:C24">
    <cfRule type="containsText" dxfId="84" priority="43" operator="containsText" text="Example:">
      <formula>NOT(ISERROR(SEARCH("Example:",C16)))</formula>
    </cfRule>
  </conditionalFormatting>
  <conditionalFormatting sqref="C45:C47 C51:C59">
    <cfRule type="containsText" dxfId="83" priority="42" operator="containsText" text="Example:">
      <formula>NOT(ISERROR(SEARCH("Example:",C45)))</formula>
    </cfRule>
  </conditionalFormatting>
  <conditionalFormatting sqref="C80:C82 C86:C92 C95:C97">
    <cfRule type="containsText" dxfId="82" priority="41" operator="containsText" text="Example:">
      <formula>NOT(ISERROR(SEARCH("Example:",C80)))</formula>
    </cfRule>
  </conditionalFormatting>
  <conditionalFormatting sqref="AC10:AC12">
    <cfRule type="containsText" dxfId="81" priority="40" operator="containsText" text="Example">
      <formula>NOT(ISERROR(SEARCH("Example",AC10)))</formula>
    </cfRule>
  </conditionalFormatting>
  <conditionalFormatting sqref="AC19:AC21">
    <cfRule type="containsText" dxfId="80" priority="38" operator="containsText" text="Example">
      <formula>NOT(ISERROR(SEARCH("Example",AC19)))</formula>
    </cfRule>
  </conditionalFormatting>
  <conditionalFormatting sqref="AC22:AC24">
    <cfRule type="containsText" dxfId="79" priority="37" operator="containsText" text="Example">
      <formula>NOT(ISERROR(SEARCH("Example",AC22)))</formula>
    </cfRule>
  </conditionalFormatting>
  <conditionalFormatting sqref="AC51:AC53">
    <cfRule type="containsText" dxfId="78" priority="36" operator="containsText" text="Example">
      <formula>NOT(ISERROR(SEARCH("Example",AC51)))</formula>
    </cfRule>
  </conditionalFormatting>
  <conditionalFormatting sqref="AC54:AC56">
    <cfRule type="containsText" dxfId="77" priority="35" operator="containsText" text="Example">
      <formula>NOT(ISERROR(SEARCH("Example",AC54)))</formula>
    </cfRule>
  </conditionalFormatting>
  <conditionalFormatting sqref="AC57:AC59">
    <cfRule type="containsText" dxfId="76" priority="34" operator="containsText" text="Example">
      <formula>NOT(ISERROR(SEARCH("Example",AC57)))</formula>
    </cfRule>
  </conditionalFormatting>
  <conditionalFormatting sqref="C118:C120 C124:C132">
    <cfRule type="containsText" dxfId="75" priority="30" operator="containsText" text="Example:">
      <formula>NOT(ISERROR(SEARCH("Example:",C118)))</formula>
    </cfRule>
  </conditionalFormatting>
  <conditionalFormatting sqref="AC124:AC126">
    <cfRule type="containsText" dxfId="74" priority="29" operator="containsText" text="Example">
      <formula>NOT(ISERROR(SEARCH("Example",AC124)))</formula>
    </cfRule>
  </conditionalFormatting>
  <conditionalFormatting sqref="AC127:AC129">
    <cfRule type="containsText" dxfId="73" priority="28" operator="containsText" text="Example">
      <formula>NOT(ISERROR(SEARCH("Example",AC127)))</formula>
    </cfRule>
  </conditionalFormatting>
  <conditionalFormatting sqref="AC130:AC132">
    <cfRule type="containsText" dxfId="72" priority="27" operator="containsText" text="Example">
      <formula>NOT(ISERROR(SEARCH("Example",AC130)))</formula>
    </cfRule>
  </conditionalFormatting>
  <conditionalFormatting sqref="C153:C167">
    <cfRule type="containsText" dxfId="71" priority="26" operator="containsText" text="Example:">
      <formula>NOT(ISERROR(SEARCH("Example:",C153)))</formula>
    </cfRule>
  </conditionalFormatting>
  <conditionalFormatting sqref="AC156:AC158">
    <cfRule type="containsText" dxfId="70" priority="25" operator="containsText" text="Example">
      <formula>NOT(ISERROR(SEARCH("Example",AC156)))</formula>
    </cfRule>
  </conditionalFormatting>
  <conditionalFormatting sqref="AC159:AC161">
    <cfRule type="containsText" dxfId="69" priority="24" operator="containsText" text="Example">
      <formula>NOT(ISERROR(SEARCH("Example",AC159)))</formula>
    </cfRule>
  </conditionalFormatting>
  <conditionalFormatting sqref="AC162:AC164">
    <cfRule type="containsText" dxfId="68" priority="23" operator="containsText" text="Example">
      <formula>NOT(ISERROR(SEARCH("Example",AC162)))</formula>
    </cfRule>
  </conditionalFormatting>
  <conditionalFormatting sqref="AC165:AC167">
    <cfRule type="containsText" dxfId="67" priority="22" operator="containsText" text="Example">
      <formula>NOT(ISERROR(SEARCH("Example",AC165)))</formula>
    </cfRule>
  </conditionalFormatting>
  <conditionalFormatting sqref="C13:C15">
    <cfRule type="containsText" dxfId="66" priority="17" operator="containsText" text="Example:">
      <formula>NOT(ISERROR(SEARCH("Example:",C13)))</formula>
    </cfRule>
  </conditionalFormatting>
  <conditionalFormatting sqref="C48:C50">
    <cfRule type="containsText" dxfId="65" priority="15" operator="containsText" text="Example:">
      <formula>NOT(ISERROR(SEARCH("Example:",C48)))</formula>
    </cfRule>
  </conditionalFormatting>
  <conditionalFormatting sqref="C83:C85">
    <cfRule type="containsText" dxfId="64" priority="14" operator="containsText" text="Example:">
      <formula>NOT(ISERROR(SEARCH("Example:",C83)))</formula>
    </cfRule>
  </conditionalFormatting>
  <conditionalFormatting sqref="C121:C123">
    <cfRule type="containsText" dxfId="63" priority="13" operator="containsText" text="Example:">
      <formula>NOT(ISERROR(SEARCH("Example:",C121)))</formula>
    </cfRule>
  </conditionalFormatting>
  <conditionalFormatting sqref="AC48:AC50">
    <cfRule type="containsText" dxfId="62" priority="10" operator="containsText" text="Example">
      <formula>NOT(ISERROR(SEARCH("Example",AC48)))</formula>
    </cfRule>
  </conditionalFormatting>
  <conditionalFormatting sqref="AC45:AC47">
    <cfRule type="containsText" dxfId="61" priority="9" operator="containsText" text="Example">
      <formula>NOT(ISERROR(SEARCH("Example",AC45)))</formula>
    </cfRule>
  </conditionalFormatting>
  <conditionalFormatting sqref="AC80:AC82">
    <cfRule type="containsText" dxfId="60" priority="8" operator="containsText" text="Example">
      <formula>NOT(ISERROR(SEARCH("Example",AC80)))</formula>
    </cfRule>
  </conditionalFormatting>
  <conditionalFormatting sqref="AC118:AC120">
    <cfRule type="containsText" dxfId="59" priority="7" operator="containsText" text="Example">
      <formula>NOT(ISERROR(SEARCH("Example",AC118)))</formula>
    </cfRule>
  </conditionalFormatting>
  <conditionalFormatting sqref="AC13:AC18">
    <cfRule type="containsText" dxfId="58" priority="4" operator="containsText" text="Example">
      <formula>NOT(ISERROR(SEARCH("Example",AC13)))</formula>
    </cfRule>
  </conditionalFormatting>
  <conditionalFormatting sqref="AC83:AC97">
    <cfRule type="containsText" dxfId="57" priority="3" operator="containsText" text="Example">
      <formula>NOT(ISERROR(SEARCH("Example",AC83)))</formula>
    </cfRule>
  </conditionalFormatting>
  <conditionalFormatting sqref="AC121:AC123">
    <cfRule type="containsText" dxfId="56" priority="2" operator="containsText" text="Example">
      <formula>NOT(ISERROR(SEARCH("Example",AC121)))</formula>
    </cfRule>
  </conditionalFormatting>
  <conditionalFormatting sqref="AC153:AC155">
    <cfRule type="containsText" dxfId="55" priority="1" operator="containsText" text="Example">
      <formula>NOT(ISERROR(SEARCH("Example",AC153)))</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50"/>
      <c r="C1" s="250"/>
      <c r="D1" s="250"/>
      <c r="E1" s="250"/>
      <c r="F1" s="250"/>
      <c r="G1" s="250"/>
      <c r="H1" s="250"/>
      <c r="I1" s="250"/>
      <c r="J1" s="250"/>
      <c r="K1" s="250"/>
      <c r="L1" s="250"/>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205" t="s">
        <v>301</v>
      </c>
      <c r="D2" s="126"/>
      <c r="E2" s="126"/>
      <c r="F2" s="126"/>
      <c r="G2" s="254" t="str">
        <f>Project_Name</f>
        <v>Carbon Free Boston</v>
      </c>
      <c r="H2" s="254"/>
      <c r="I2" s="254"/>
      <c r="J2" s="142"/>
      <c r="K2" s="69" t="s">
        <v>302</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205"/>
      <c r="D3" s="126"/>
      <c r="E3" s="126"/>
      <c r="F3" s="126"/>
      <c r="G3" s="254" t="str">
        <f>Project_Number</f>
        <v>259104-00</v>
      </c>
      <c r="H3" s="254"/>
      <c r="I3" s="254"/>
      <c r="J3" s="142"/>
      <c r="K3" s="73" t="s">
        <v>303</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205"/>
      <c r="D4" s="126"/>
      <c r="E4" s="126"/>
      <c r="F4" s="126"/>
      <c r="G4" s="133"/>
      <c r="H4" s="133"/>
      <c r="I4" s="133"/>
      <c r="J4" s="133"/>
      <c r="K4" s="73" t="s">
        <v>304</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305</v>
      </c>
      <c r="H5" s="8"/>
      <c r="I5" s="8" t="s">
        <v>306</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9" t="s">
        <v>307</v>
      </c>
      <c r="C8" s="186"/>
      <c r="D8" s="187"/>
      <c r="E8" s="187"/>
      <c r="F8" s="188"/>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39" t="s">
        <v>308</v>
      </c>
      <c r="C9" s="186"/>
      <c r="D9" s="187"/>
      <c r="E9" s="187"/>
      <c r="F9" s="188"/>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39" t="s">
        <v>309</v>
      </c>
      <c r="C10" s="186"/>
      <c r="D10" s="187"/>
      <c r="E10" s="187"/>
      <c r="F10" s="188"/>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39"/>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12" t="s">
        <v>310</v>
      </c>
      <c r="C12" s="213"/>
      <c r="D12" s="213"/>
      <c r="E12" s="213"/>
      <c r="F12" s="213"/>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39" t="s">
        <v>311</v>
      </c>
      <c r="C13" s="186" t="s">
        <v>312</v>
      </c>
      <c r="D13" s="187"/>
      <c r="E13" s="187"/>
      <c r="F13" s="188"/>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39" t="s">
        <v>313</v>
      </c>
      <c r="C14" s="186"/>
      <c r="D14" s="187"/>
      <c r="E14" s="187"/>
      <c r="F14" s="188"/>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39" t="s">
        <v>314</v>
      </c>
      <c r="C15" s="186"/>
      <c r="D15" s="187"/>
      <c r="E15" s="187"/>
      <c r="F15" s="188"/>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39" t="s">
        <v>315</v>
      </c>
      <c r="C16" s="186"/>
      <c r="D16" s="187"/>
      <c r="E16" s="187"/>
      <c r="F16" s="188"/>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39" t="s">
        <v>316</v>
      </c>
      <c r="C17" s="186"/>
      <c r="D17" s="187"/>
      <c r="E17" s="187"/>
      <c r="F17" s="188"/>
      <c r="G17" s="18"/>
      <c r="H17" s="18"/>
      <c r="I17" s="18"/>
      <c r="J17" s="133"/>
      <c r="K17" s="133"/>
    </row>
    <row r="18" spans="2:11" s="70" customFormat="1" ht="15.75" customHeight="1">
      <c r="B18" s="139" t="s">
        <v>317</v>
      </c>
      <c r="C18" s="186"/>
      <c r="D18" s="187"/>
      <c r="E18" s="187"/>
      <c r="F18" s="188"/>
      <c r="G18" s="18"/>
      <c r="H18" s="18"/>
      <c r="I18" s="18"/>
      <c r="J18" s="133"/>
      <c r="K18" s="133"/>
    </row>
    <row r="19" spans="2:11" s="88" customFormat="1" ht="30.95" customHeight="1">
      <c r="B19" s="139" t="s">
        <v>318</v>
      </c>
      <c r="C19" s="87"/>
      <c r="D19" s="87" t="s">
        <v>319</v>
      </c>
      <c r="E19" s="186"/>
      <c r="F19" s="188"/>
      <c r="G19" s="18"/>
      <c r="H19" s="18"/>
      <c r="I19" s="18"/>
      <c r="J19" s="133"/>
      <c r="K19" s="133"/>
    </row>
    <row r="20" spans="2:11" s="77" customFormat="1" ht="47.25" customHeight="1">
      <c r="B20" s="139" t="s">
        <v>320</v>
      </c>
      <c r="C20" s="186"/>
      <c r="D20" s="187"/>
      <c r="E20" s="187"/>
      <c r="F20" s="188"/>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321</v>
      </c>
      <c r="C22" s="8" t="s">
        <v>322</v>
      </c>
      <c r="D22" s="8" t="s">
        <v>323</v>
      </c>
      <c r="E22" s="8" t="s">
        <v>324</v>
      </c>
      <c r="F22" s="8" t="s">
        <v>204</v>
      </c>
      <c r="G22" s="133"/>
      <c r="H22" s="18"/>
      <c r="I22" s="18"/>
      <c r="J22" s="133"/>
      <c r="K22" s="133"/>
    </row>
    <row r="23" spans="2:11" s="77" customFormat="1" ht="15.75" customHeight="1">
      <c r="B23" s="84" t="s">
        <v>325</v>
      </c>
      <c r="C23" s="134"/>
      <c r="D23" s="134"/>
      <c r="E23" s="134"/>
      <c r="F23" s="134" t="str">
        <f>IF(ISNUMBER(SEARCH("ft", Area)), "kBtu/ft²/year", "kWh/m²/year")</f>
        <v>kBtu/ft²/year</v>
      </c>
      <c r="G23" s="18"/>
      <c r="H23" s="18"/>
      <c r="I23" s="18"/>
      <c r="J23" s="133"/>
      <c r="K23" s="133"/>
    </row>
    <row r="24" spans="2:11" s="77" customFormat="1" ht="15.75" customHeight="1">
      <c r="B24" s="84" t="s">
        <v>326</v>
      </c>
      <c r="C24" s="134"/>
      <c r="D24" s="134"/>
      <c r="E24" s="134"/>
      <c r="F24" s="134" t="str">
        <f>IF(ISNUMBER(SEARCH("ft", Area)), "Btu/ft²", "W/m²")</f>
        <v>Btu/ft²</v>
      </c>
      <c r="G24" s="18"/>
      <c r="H24" s="18"/>
      <c r="I24" s="18"/>
      <c r="J24" s="133"/>
      <c r="K24" s="133"/>
    </row>
    <row r="25" spans="2:11" s="77" customFormat="1" ht="15.75" customHeight="1">
      <c r="B25" s="84" t="s">
        <v>327</v>
      </c>
      <c r="C25" s="134"/>
      <c r="D25" s="134"/>
      <c r="E25" s="134"/>
      <c r="F25" s="134" t="str">
        <f>IF(ISNUMBER(SEARCH("ft", Area)), "ft²/ton", "W/m²")</f>
        <v>ft²/ton</v>
      </c>
      <c r="G25" s="18"/>
      <c r="H25" s="18"/>
      <c r="I25" s="18"/>
      <c r="J25" s="133"/>
      <c r="K25" s="133"/>
    </row>
    <row r="26" spans="2:11" s="77" customFormat="1" ht="15.75" customHeight="1">
      <c r="B26" s="84" t="s">
        <v>328</v>
      </c>
      <c r="C26" s="134"/>
      <c r="D26" s="134"/>
      <c r="E26" s="134"/>
      <c r="F26" s="134" t="str">
        <f>IF(ISNUMBER(SEARCH("ft", Area)), "cfm/ft²", "L/s/m²")</f>
        <v>cfm/ft²</v>
      </c>
      <c r="G26" s="18"/>
      <c r="H26" s="18"/>
      <c r="I26" s="18"/>
      <c r="J26" s="133"/>
      <c r="K26" s="133"/>
    </row>
    <row r="27" spans="2:11" s="88" customFormat="1" ht="15.75" customHeight="1">
      <c r="B27" s="84" t="s">
        <v>329</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0"/>
      <c r="K28" s="133"/>
    </row>
    <row r="29" spans="2:11" ht="18.75">
      <c r="B29" s="251" t="s">
        <v>330</v>
      </c>
      <c r="C29" s="252"/>
      <c r="D29" s="252"/>
      <c r="E29" s="252"/>
      <c r="F29" s="252"/>
      <c r="G29" s="252"/>
      <c r="H29" s="252"/>
      <c r="I29" s="253"/>
      <c r="J29" s="140"/>
      <c r="K29" s="133"/>
    </row>
    <row r="30" spans="2:11" ht="15.75" customHeight="1">
      <c r="B30" s="21"/>
      <c r="C30" s="255" t="s">
        <v>331</v>
      </c>
      <c r="D30" s="255"/>
      <c r="E30" s="255"/>
      <c r="F30" s="256"/>
      <c r="G30" s="22"/>
      <c r="H30" s="21"/>
      <c r="I30" s="22"/>
      <c r="J30" s="140"/>
      <c r="K30" s="133"/>
    </row>
    <row r="31" spans="2:11" ht="15.75" customHeight="1">
      <c r="B31" s="133"/>
      <c r="C31" s="246" t="s">
        <v>332</v>
      </c>
      <c r="D31" s="246"/>
      <c r="E31" s="246"/>
      <c r="F31" s="249"/>
      <c r="G31" s="134"/>
      <c r="H31" s="133"/>
      <c r="I31" s="134"/>
      <c r="J31" s="140"/>
      <c r="K31" s="133"/>
    </row>
    <row r="32" spans="2:11" ht="15.75" customHeight="1">
      <c r="B32" s="133"/>
      <c r="C32" s="257" t="s">
        <v>333</v>
      </c>
      <c r="D32" s="257"/>
      <c r="E32" s="257"/>
      <c r="F32" s="258"/>
      <c r="G32" s="134"/>
      <c r="H32" s="133"/>
      <c r="I32" s="134"/>
      <c r="J32" s="140"/>
      <c r="K32" s="133"/>
    </row>
    <row r="33" spans="2:12" ht="45" customHeight="1">
      <c r="B33" s="9" t="s">
        <v>334</v>
      </c>
      <c r="C33" s="189"/>
      <c r="D33" s="189"/>
      <c r="E33" s="189"/>
      <c r="F33" s="189"/>
      <c r="G33" s="189"/>
      <c r="H33" s="189"/>
      <c r="I33" s="189"/>
      <c r="J33" s="140"/>
      <c r="K33" s="133"/>
      <c r="L33" s="133"/>
    </row>
    <row r="34" spans="2:12">
      <c r="B34" s="133"/>
      <c r="C34" s="140"/>
      <c r="D34" s="140"/>
      <c r="E34" s="140"/>
      <c r="F34" s="140"/>
      <c r="G34" s="133"/>
      <c r="H34" s="133"/>
      <c r="I34" s="140"/>
      <c r="J34" s="140"/>
      <c r="K34" s="133"/>
      <c r="L34" s="133"/>
    </row>
    <row r="35" spans="2:12" ht="18.75">
      <c r="B35" s="251" t="s">
        <v>335</v>
      </c>
      <c r="C35" s="252"/>
      <c r="D35" s="252"/>
      <c r="E35" s="252"/>
      <c r="F35" s="252"/>
      <c r="G35" s="252"/>
      <c r="H35" s="252"/>
      <c r="I35" s="253"/>
      <c r="J35" s="140"/>
      <c r="K35" s="133"/>
      <c r="L35" s="133"/>
    </row>
    <row r="36" spans="2:12" ht="15.75" customHeight="1">
      <c r="B36" s="133"/>
      <c r="C36" s="255" t="s">
        <v>336</v>
      </c>
      <c r="D36" s="255"/>
      <c r="E36" s="255"/>
      <c r="F36" s="256"/>
      <c r="G36" s="22"/>
      <c r="H36" s="21"/>
      <c r="I36" s="22"/>
      <c r="J36" s="140"/>
      <c r="K36" s="133"/>
      <c r="L36" s="133"/>
    </row>
    <row r="37" spans="2:12" ht="15.75" customHeight="1">
      <c r="B37" s="133"/>
      <c r="C37" s="246" t="s">
        <v>337</v>
      </c>
      <c r="D37" s="246"/>
      <c r="E37" s="246"/>
      <c r="F37" s="249"/>
      <c r="G37" s="134"/>
      <c r="H37" s="133"/>
      <c r="I37" s="134"/>
      <c r="J37" s="140"/>
      <c r="K37" s="133"/>
      <c r="L37" s="133"/>
    </row>
    <row r="38" spans="2:12" ht="15.75" customHeight="1">
      <c r="B38" s="133"/>
      <c r="C38" s="257" t="s">
        <v>338</v>
      </c>
      <c r="D38" s="257"/>
      <c r="E38" s="257"/>
      <c r="F38" s="258"/>
      <c r="G38" s="134"/>
      <c r="H38" s="133"/>
      <c r="I38" s="134"/>
      <c r="J38" s="140"/>
      <c r="K38" s="133"/>
      <c r="L38" s="133"/>
    </row>
    <row r="39" spans="2:12" ht="45" customHeight="1">
      <c r="B39" s="9" t="s">
        <v>334</v>
      </c>
      <c r="C39" s="189"/>
      <c r="D39" s="189"/>
      <c r="E39" s="189"/>
      <c r="F39" s="189"/>
      <c r="G39" s="189"/>
      <c r="H39" s="189"/>
      <c r="I39" s="189"/>
      <c r="J39" s="140"/>
      <c r="K39" s="133"/>
      <c r="L39" s="133"/>
    </row>
    <row r="40" spans="2:12">
      <c r="B40" s="133"/>
      <c r="C40" s="140"/>
      <c r="D40" s="140"/>
      <c r="E40" s="140"/>
      <c r="F40" s="140"/>
      <c r="G40" s="133"/>
      <c r="H40" s="133"/>
      <c r="I40" s="140"/>
      <c r="J40" s="140"/>
      <c r="K40" s="133"/>
      <c r="L40" s="133"/>
    </row>
    <row r="41" spans="2:12" ht="18.75">
      <c r="B41" s="251" t="s">
        <v>339</v>
      </c>
      <c r="C41" s="252"/>
      <c r="D41" s="252"/>
      <c r="E41" s="252"/>
      <c r="F41" s="252"/>
      <c r="G41" s="252"/>
      <c r="H41" s="252"/>
      <c r="I41" s="253"/>
      <c r="J41" s="140"/>
      <c r="K41" s="133"/>
      <c r="L41" s="133"/>
    </row>
    <row r="42" spans="2:12" ht="15.75" customHeight="1">
      <c r="B42" s="133"/>
      <c r="C42" s="255" t="s">
        <v>340</v>
      </c>
      <c r="D42" s="255"/>
      <c r="E42" s="255"/>
      <c r="F42" s="256"/>
      <c r="G42" s="22"/>
      <c r="H42" s="21"/>
      <c r="I42" s="22"/>
      <c r="J42" s="140"/>
      <c r="K42" s="133"/>
      <c r="L42" s="133"/>
    </row>
    <row r="43" spans="2:12" ht="15.75" customHeight="1">
      <c r="B43" s="133"/>
      <c r="C43" s="246" t="s">
        <v>341</v>
      </c>
      <c r="D43" s="246"/>
      <c r="E43" s="246"/>
      <c r="F43" s="249"/>
      <c r="G43" s="134"/>
      <c r="H43" s="24"/>
      <c r="I43" s="134"/>
      <c r="J43" s="140"/>
      <c r="K43" s="133"/>
      <c r="L43" s="133"/>
    </row>
    <row r="44" spans="2:12" ht="15.75" customHeight="1">
      <c r="B44" s="133"/>
      <c r="C44" s="257" t="s">
        <v>342</v>
      </c>
      <c r="D44" s="257"/>
      <c r="E44" s="257"/>
      <c r="F44" s="258"/>
      <c r="G44" s="22"/>
      <c r="H44" s="25"/>
      <c r="I44" s="22"/>
      <c r="J44" s="140"/>
      <c r="K44" s="133"/>
      <c r="L44" s="133"/>
    </row>
    <row r="45" spans="2:12" ht="45" customHeight="1">
      <c r="B45" s="9" t="s">
        <v>334</v>
      </c>
      <c r="C45" s="189"/>
      <c r="D45" s="189"/>
      <c r="E45" s="189"/>
      <c r="F45" s="189"/>
      <c r="G45" s="189"/>
      <c r="H45" s="189"/>
      <c r="I45" s="189"/>
      <c r="J45" s="140"/>
      <c r="K45" s="133"/>
      <c r="L45" s="133"/>
    </row>
    <row r="46" spans="2:12">
      <c r="B46" s="133"/>
      <c r="C46" s="140"/>
      <c r="D46" s="140"/>
      <c r="E46" s="140"/>
      <c r="F46" s="140"/>
      <c r="G46" s="133"/>
      <c r="H46" s="133"/>
      <c r="I46" s="140"/>
      <c r="J46" s="140"/>
      <c r="K46" s="133"/>
      <c r="L46" s="133"/>
    </row>
    <row r="47" spans="2:12" ht="18.75">
      <c r="B47" s="251" t="s">
        <v>343</v>
      </c>
      <c r="C47" s="252"/>
      <c r="D47" s="252"/>
      <c r="E47" s="252"/>
      <c r="F47" s="252"/>
      <c r="G47" s="252"/>
      <c r="H47" s="252"/>
      <c r="I47" s="253"/>
      <c r="J47" s="140"/>
      <c r="K47" s="133"/>
      <c r="L47" s="133"/>
    </row>
    <row r="48" spans="2:12" ht="31.5" customHeight="1">
      <c r="B48" s="133"/>
      <c r="C48" s="255" t="s">
        <v>344</v>
      </c>
      <c r="D48" s="255"/>
      <c r="E48" s="255"/>
      <c r="F48" s="256"/>
      <c r="G48" s="134"/>
      <c r="H48" s="133"/>
      <c r="I48" s="134"/>
      <c r="J48" s="140"/>
      <c r="K48" s="133"/>
      <c r="L48" s="133"/>
    </row>
    <row r="49" spans="2:10" ht="15.75" customHeight="1">
      <c r="B49" s="133"/>
      <c r="C49" s="257" t="s">
        <v>345</v>
      </c>
      <c r="D49" s="257"/>
      <c r="E49" s="257"/>
      <c r="F49" s="258"/>
      <c r="G49" s="134"/>
      <c r="H49" s="133"/>
      <c r="I49" s="134"/>
      <c r="J49" s="140"/>
    </row>
    <row r="50" spans="2:10" ht="45" customHeight="1">
      <c r="B50" s="9" t="s">
        <v>334</v>
      </c>
      <c r="C50" s="189"/>
      <c r="D50" s="189"/>
      <c r="E50" s="189"/>
      <c r="F50" s="189"/>
      <c r="G50" s="189"/>
      <c r="H50" s="189"/>
      <c r="I50" s="189"/>
      <c r="J50" s="140"/>
    </row>
    <row r="51" spans="2:10">
      <c r="B51" s="133"/>
      <c r="C51" s="140"/>
      <c r="D51" s="140"/>
      <c r="E51" s="140"/>
      <c r="F51" s="140"/>
      <c r="G51" s="133"/>
      <c r="H51" s="133"/>
      <c r="I51" s="140"/>
      <c r="J51" s="140"/>
    </row>
    <row r="52" spans="2:10" ht="18.75">
      <c r="B52" s="251" t="s">
        <v>346</v>
      </c>
      <c r="C52" s="252"/>
      <c r="D52" s="252"/>
      <c r="E52" s="252"/>
      <c r="F52" s="252"/>
      <c r="G52" s="252"/>
      <c r="H52" s="252"/>
      <c r="I52" s="253"/>
      <c r="J52" s="140"/>
    </row>
    <row r="53" spans="2:10" ht="15.75" customHeight="1">
      <c r="B53" s="133"/>
      <c r="C53" s="255" t="s">
        <v>347</v>
      </c>
      <c r="D53" s="255"/>
      <c r="E53" s="255"/>
      <c r="F53" s="256"/>
      <c r="G53" s="22"/>
      <c r="H53" s="23"/>
      <c r="I53" s="22"/>
      <c r="J53" s="140"/>
    </row>
    <row r="54" spans="2:10" s="88" customFormat="1" ht="15.75" customHeight="1">
      <c r="B54" s="133"/>
      <c r="C54" s="246" t="s">
        <v>348</v>
      </c>
      <c r="D54" s="246"/>
      <c r="E54" s="246"/>
      <c r="F54" s="249"/>
      <c r="G54" s="134"/>
      <c r="H54" s="24"/>
      <c r="I54" s="134"/>
      <c r="J54" s="140"/>
    </row>
    <row r="55" spans="2:10" ht="31.5" customHeight="1">
      <c r="B55" s="133"/>
      <c r="C55" s="246" t="s">
        <v>349</v>
      </c>
      <c r="D55" s="246"/>
      <c r="E55" s="246"/>
      <c r="F55" s="249"/>
      <c r="G55" s="134"/>
      <c r="H55" s="24"/>
      <c r="I55" s="134"/>
      <c r="J55" s="140"/>
    </row>
    <row r="56" spans="2:10" ht="31.5" customHeight="1">
      <c r="B56" s="133"/>
      <c r="C56" s="246" t="s">
        <v>350</v>
      </c>
      <c r="D56" s="246"/>
      <c r="E56" s="246"/>
      <c r="F56" s="249"/>
      <c r="G56" s="22"/>
      <c r="H56" s="24"/>
      <c r="I56" s="22"/>
      <c r="J56" s="140"/>
    </row>
    <row r="57" spans="2:10" ht="31.5" customHeight="1">
      <c r="B57" s="133"/>
      <c r="C57" s="260" t="s">
        <v>351</v>
      </c>
      <c r="D57" s="260"/>
      <c r="E57" s="260"/>
      <c r="F57" s="249"/>
      <c r="G57" s="134"/>
      <c r="H57" s="133"/>
      <c r="I57" s="134"/>
      <c r="J57" s="140"/>
    </row>
    <row r="58" spans="2:10" ht="15.75" customHeight="1">
      <c r="B58" s="133"/>
      <c r="C58" s="260" t="s">
        <v>352</v>
      </c>
      <c r="D58" s="260"/>
      <c r="E58" s="260"/>
      <c r="F58" s="249"/>
      <c r="G58" s="134"/>
      <c r="H58" s="24"/>
      <c r="I58" s="134"/>
      <c r="J58" s="140"/>
    </row>
    <row r="59" spans="2:10" ht="31.5" customHeight="1">
      <c r="B59" s="133"/>
      <c r="C59" s="260" t="s">
        <v>353</v>
      </c>
      <c r="D59" s="260"/>
      <c r="E59" s="260"/>
      <c r="F59" s="249"/>
      <c r="G59" s="134"/>
      <c r="H59" s="133"/>
      <c r="I59" s="134"/>
      <c r="J59" s="140"/>
    </row>
    <row r="60" spans="2:10" s="19" customFormat="1" ht="31.5" customHeight="1">
      <c r="B60" s="133"/>
      <c r="C60" s="257" t="s">
        <v>354</v>
      </c>
      <c r="D60" s="257"/>
      <c r="E60" s="257"/>
      <c r="F60" s="258"/>
      <c r="G60" s="22"/>
      <c r="H60" s="25"/>
      <c r="I60" s="22"/>
      <c r="J60" s="140"/>
    </row>
    <row r="61" spans="2:10" ht="45" customHeight="1">
      <c r="B61" s="9" t="s">
        <v>334</v>
      </c>
      <c r="C61" s="189"/>
      <c r="D61" s="189"/>
      <c r="E61" s="189"/>
      <c r="F61" s="189"/>
      <c r="G61" s="189"/>
      <c r="H61" s="189"/>
      <c r="I61" s="189"/>
      <c r="J61" s="140"/>
    </row>
    <row r="62" spans="2:10">
      <c r="B62" s="133"/>
      <c r="C62" s="140"/>
      <c r="D62" s="140"/>
      <c r="E62" s="140"/>
      <c r="F62" s="140"/>
      <c r="G62" s="133"/>
      <c r="H62" s="133"/>
      <c r="I62" s="140"/>
      <c r="J62" s="140"/>
    </row>
    <row r="63" spans="2:10" ht="18.75">
      <c r="B63" s="251" t="s">
        <v>355</v>
      </c>
      <c r="C63" s="252"/>
      <c r="D63" s="252"/>
      <c r="E63" s="252"/>
      <c r="F63" s="252"/>
      <c r="G63" s="252"/>
      <c r="H63" s="252"/>
      <c r="I63" s="253"/>
      <c r="J63" s="140"/>
    </row>
    <row r="64" spans="2:10" ht="15.75" customHeight="1">
      <c r="B64" s="133"/>
      <c r="C64" s="255" t="s">
        <v>356</v>
      </c>
      <c r="D64" s="255"/>
      <c r="E64" s="255"/>
      <c r="F64" s="256"/>
      <c r="G64" s="22"/>
      <c r="H64" s="23"/>
      <c r="I64" s="22"/>
      <c r="J64" s="140"/>
    </row>
    <row r="65" spans="2:10" ht="15.75" customHeight="1">
      <c r="B65" s="133"/>
      <c r="C65" s="260" t="s">
        <v>357</v>
      </c>
      <c r="D65" s="260"/>
      <c r="E65" s="260"/>
      <c r="F65" s="249"/>
      <c r="G65" s="134"/>
      <c r="H65" s="133"/>
      <c r="I65" s="134"/>
      <c r="J65" s="140"/>
    </row>
    <row r="66" spans="2:10" ht="15.75" customHeight="1">
      <c r="B66" s="133"/>
      <c r="C66" s="246" t="s">
        <v>358</v>
      </c>
      <c r="D66" s="246"/>
      <c r="E66" s="246"/>
      <c r="F66" s="249"/>
      <c r="G66" s="22"/>
      <c r="H66" s="24"/>
      <c r="I66" s="22"/>
      <c r="J66" s="140"/>
    </row>
    <row r="67" spans="2:10" ht="15.75" customHeight="1">
      <c r="B67" s="133"/>
      <c r="C67" s="260" t="s">
        <v>359</v>
      </c>
      <c r="D67" s="260"/>
      <c r="E67" s="260"/>
      <c r="F67" s="249"/>
      <c r="G67" s="134"/>
      <c r="H67" s="133"/>
      <c r="I67" s="134"/>
      <c r="J67" s="140"/>
    </row>
    <row r="68" spans="2:10" ht="31.5" customHeight="1">
      <c r="B68" s="133"/>
      <c r="C68" s="246" t="s">
        <v>360</v>
      </c>
      <c r="D68" s="246"/>
      <c r="E68" s="246"/>
      <c r="F68" s="249"/>
      <c r="G68" s="134"/>
      <c r="H68" s="24"/>
      <c r="I68" s="134"/>
      <c r="J68" s="140"/>
    </row>
    <row r="69" spans="2:10" ht="15.75" customHeight="1">
      <c r="B69" s="133"/>
      <c r="C69" s="260" t="s">
        <v>361</v>
      </c>
      <c r="D69" s="260"/>
      <c r="E69" s="260"/>
      <c r="F69" s="249"/>
      <c r="G69" s="134"/>
      <c r="H69" s="133"/>
      <c r="I69" s="134"/>
      <c r="J69" s="140"/>
    </row>
    <row r="70" spans="2:10" ht="15.75" customHeight="1">
      <c r="B70" s="133"/>
      <c r="C70" s="257" t="s">
        <v>362</v>
      </c>
      <c r="D70" s="257"/>
      <c r="E70" s="257"/>
      <c r="F70" s="258"/>
      <c r="G70" s="134"/>
      <c r="H70" s="133"/>
      <c r="I70" s="134"/>
      <c r="J70" s="140"/>
    </row>
    <row r="71" spans="2:10" ht="45" customHeight="1">
      <c r="B71" s="9" t="s">
        <v>334</v>
      </c>
      <c r="C71" s="189"/>
      <c r="D71" s="189"/>
      <c r="E71" s="189"/>
      <c r="F71" s="189"/>
      <c r="G71" s="189"/>
      <c r="H71" s="189"/>
      <c r="I71" s="189"/>
      <c r="J71" s="140"/>
    </row>
    <row r="72" spans="2:10">
      <c r="B72" s="133"/>
      <c r="C72" s="140"/>
      <c r="D72" s="140"/>
      <c r="E72" s="140"/>
      <c r="F72" s="140"/>
      <c r="G72" s="133"/>
      <c r="H72" s="133"/>
      <c r="I72" s="140"/>
      <c r="J72" s="140"/>
    </row>
    <row r="73" spans="2:10" ht="18.75">
      <c r="B73" s="251" t="s">
        <v>225</v>
      </c>
      <c r="C73" s="252"/>
      <c r="D73" s="252"/>
      <c r="E73" s="252"/>
      <c r="F73" s="252"/>
      <c r="G73" s="252"/>
      <c r="H73" s="252"/>
      <c r="I73" s="253"/>
      <c r="J73" s="140"/>
    </row>
    <row r="74" spans="2:10" ht="15.75" customHeight="1">
      <c r="B74" s="133"/>
      <c r="C74" s="255" t="s">
        <v>363</v>
      </c>
      <c r="D74" s="255"/>
      <c r="E74" s="255"/>
      <c r="F74" s="256"/>
      <c r="G74" s="22"/>
      <c r="H74" s="23"/>
      <c r="I74" s="22"/>
      <c r="J74" s="140"/>
    </row>
    <row r="75" spans="2:10" s="20" customFormat="1" ht="15.75" customHeight="1">
      <c r="B75" s="133"/>
      <c r="C75" s="246" t="s">
        <v>364</v>
      </c>
      <c r="D75" s="246"/>
      <c r="E75" s="246"/>
      <c r="F75" s="249"/>
      <c r="G75" s="22"/>
      <c r="H75" s="24"/>
      <c r="I75" s="22"/>
      <c r="J75" s="140"/>
    </row>
    <row r="76" spans="2:10" ht="15.75" customHeight="1">
      <c r="B76" s="133"/>
      <c r="C76" s="246" t="s">
        <v>365</v>
      </c>
      <c r="D76" s="246"/>
      <c r="E76" s="246"/>
      <c r="F76" s="249"/>
      <c r="G76" s="134"/>
      <c r="H76" s="24"/>
      <c r="I76" s="134"/>
      <c r="J76" s="140"/>
    </row>
    <row r="77" spans="2:10" ht="15.75" customHeight="1">
      <c r="B77" s="133"/>
      <c r="C77" s="260" t="s">
        <v>366</v>
      </c>
      <c r="D77" s="260"/>
      <c r="E77" s="260"/>
      <c r="F77" s="249"/>
      <c r="G77" s="134"/>
      <c r="H77" s="133"/>
      <c r="I77" s="134"/>
      <c r="J77" s="140"/>
    </row>
    <row r="78" spans="2:10" ht="15.75" customHeight="1">
      <c r="B78" s="133"/>
      <c r="C78" s="246" t="s">
        <v>367</v>
      </c>
      <c r="D78" s="246"/>
      <c r="E78" s="246"/>
      <c r="F78" s="249"/>
      <c r="G78" s="134"/>
      <c r="H78" s="24"/>
      <c r="I78" s="134"/>
      <c r="J78" s="140"/>
    </row>
    <row r="79" spans="2:10" ht="15.75" customHeight="1">
      <c r="B79" s="133"/>
      <c r="C79" s="260" t="s">
        <v>368</v>
      </c>
      <c r="D79" s="260"/>
      <c r="E79" s="260"/>
      <c r="F79" s="249"/>
      <c r="G79" s="134"/>
      <c r="H79" s="133"/>
      <c r="I79" s="134"/>
      <c r="J79" s="140"/>
    </row>
    <row r="80" spans="2:10" ht="15.75" customHeight="1">
      <c r="B80" s="133"/>
      <c r="C80" s="257" t="s">
        <v>369</v>
      </c>
      <c r="D80" s="257"/>
      <c r="E80" s="257"/>
      <c r="F80" s="258"/>
      <c r="G80" s="134"/>
      <c r="H80" s="133"/>
      <c r="I80" s="134"/>
      <c r="J80" s="140"/>
    </row>
    <row r="81" spans="2:10" ht="45" customHeight="1">
      <c r="B81" s="9" t="s">
        <v>334</v>
      </c>
      <c r="C81" s="189"/>
      <c r="D81" s="189"/>
      <c r="E81" s="189"/>
      <c r="F81" s="189"/>
      <c r="G81" s="189"/>
      <c r="H81" s="189"/>
      <c r="I81" s="189"/>
      <c r="J81" s="140"/>
    </row>
    <row r="82" spans="2:10">
      <c r="B82" s="133"/>
      <c r="C82" s="140"/>
      <c r="D82" s="140"/>
      <c r="E82" s="140"/>
      <c r="F82" s="140"/>
      <c r="G82" s="133"/>
      <c r="H82" s="133"/>
      <c r="I82" s="140"/>
      <c r="J82" s="140"/>
    </row>
    <row r="83" spans="2:10" ht="18.75">
      <c r="B83" s="251" t="s">
        <v>370</v>
      </c>
      <c r="C83" s="252"/>
      <c r="D83" s="252"/>
      <c r="E83" s="252"/>
      <c r="F83" s="252"/>
      <c r="G83" s="252"/>
      <c r="H83" s="252"/>
      <c r="I83" s="253"/>
      <c r="J83" s="140"/>
    </row>
    <row r="84" spans="2:10" ht="15.75" customHeight="1">
      <c r="B84" s="133"/>
      <c r="C84" s="255" t="s">
        <v>371</v>
      </c>
      <c r="D84" s="255"/>
      <c r="E84" s="255"/>
      <c r="F84" s="256"/>
      <c r="G84" s="22"/>
      <c r="H84" s="23"/>
      <c r="I84" s="22"/>
      <c r="J84" s="140"/>
    </row>
    <row r="85" spans="2:10" s="19" customFormat="1" ht="15.75" customHeight="1">
      <c r="B85" s="133"/>
      <c r="C85" s="246" t="s">
        <v>372</v>
      </c>
      <c r="D85" s="246"/>
      <c r="E85" s="246"/>
      <c r="F85" s="249"/>
      <c r="G85" s="134"/>
      <c r="H85" s="24"/>
      <c r="I85" s="134"/>
      <c r="J85" s="140"/>
    </row>
    <row r="86" spans="2:10" ht="15.75" customHeight="1">
      <c r="B86" s="133"/>
      <c r="C86" s="257" t="s">
        <v>373</v>
      </c>
      <c r="D86" s="257"/>
      <c r="E86" s="257"/>
      <c r="F86" s="258"/>
      <c r="G86" s="22"/>
      <c r="H86" s="24"/>
      <c r="I86" s="22"/>
      <c r="J86" s="140"/>
    </row>
    <row r="87" spans="2:10" ht="45" customHeight="1">
      <c r="B87" s="9" t="s">
        <v>334</v>
      </c>
      <c r="C87" s="189"/>
      <c r="D87" s="189"/>
      <c r="E87" s="189"/>
      <c r="F87" s="189"/>
      <c r="G87" s="189"/>
      <c r="H87" s="189"/>
      <c r="I87" s="189"/>
      <c r="J87" s="140"/>
    </row>
    <row r="88" spans="2:10">
      <c r="B88" s="133"/>
      <c r="C88" s="140"/>
      <c r="D88" s="140"/>
      <c r="E88" s="140"/>
      <c r="F88" s="140"/>
      <c r="G88" s="133"/>
      <c r="H88" s="133"/>
      <c r="I88" s="140"/>
      <c r="J88" s="140"/>
    </row>
    <row r="89" spans="2:10" ht="18.75">
      <c r="B89" s="251" t="s">
        <v>374</v>
      </c>
      <c r="C89" s="252"/>
      <c r="D89" s="252"/>
      <c r="E89" s="252"/>
      <c r="F89" s="252"/>
      <c r="G89" s="252"/>
      <c r="H89" s="252"/>
      <c r="I89" s="253"/>
      <c r="J89" s="140"/>
    </row>
    <row r="90" spans="2:10" ht="15.75" customHeight="1">
      <c r="B90" s="133"/>
      <c r="C90" s="255" t="s">
        <v>375</v>
      </c>
      <c r="D90" s="255"/>
      <c r="E90" s="255"/>
      <c r="F90" s="256"/>
      <c r="G90" s="22"/>
      <c r="H90" s="24"/>
      <c r="I90" s="22"/>
      <c r="J90" s="140"/>
    </row>
    <row r="91" spans="2:10" s="20" customFormat="1" ht="31.5" customHeight="1">
      <c r="B91" s="133"/>
      <c r="C91" s="246" t="s">
        <v>376</v>
      </c>
      <c r="D91" s="246"/>
      <c r="E91" s="246"/>
      <c r="F91" s="249"/>
      <c r="G91" s="22"/>
      <c r="H91" s="24"/>
      <c r="I91" s="22"/>
      <c r="J91" s="140"/>
    </row>
    <row r="92" spans="2:10" s="20" customFormat="1" ht="31.5" customHeight="1">
      <c r="B92" s="133"/>
      <c r="C92" s="246" t="s">
        <v>377</v>
      </c>
      <c r="D92" s="246"/>
      <c r="E92" s="246"/>
      <c r="F92" s="249"/>
      <c r="G92" s="22"/>
      <c r="H92" s="24"/>
      <c r="I92" s="22"/>
      <c r="J92" s="140"/>
    </row>
    <row r="93" spans="2:10" s="20" customFormat="1" ht="15.75" customHeight="1">
      <c r="B93" s="133"/>
      <c r="C93" s="246" t="s">
        <v>378</v>
      </c>
      <c r="D93" s="246"/>
      <c r="E93" s="246"/>
      <c r="F93" s="249"/>
      <c r="G93" s="22"/>
      <c r="H93" s="23"/>
      <c r="I93" s="22"/>
      <c r="J93" s="140"/>
    </row>
    <row r="94" spans="2:10" s="20" customFormat="1" ht="15.75" customHeight="1">
      <c r="B94" s="133"/>
      <c r="C94" s="246" t="s">
        <v>379</v>
      </c>
      <c r="D94" s="246"/>
      <c r="E94" s="246"/>
      <c r="F94" s="249"/>
      <c r="G94" s="22"/>
      <c r="H94" s="24"/>
      <c r="I94" s="22"/>
      <c r="J94" s="140"/>
    </row>
    <row r="95" spans="2:10" s="19" customFormat="1" ht="31.5" customHeight="1">
      <c r="B95" s="133"/>
      <c r="C95" s="260" t="s">
        <v>380</v>
      </c>
      <c r="D95" s="260"/>
      <c r="E95" s="260"/>
      <c r="F95" s="249"/>
      <c r="G95" s="134"/>
      <c r="H95" s="133"/>
      <c r="I95" s="134"/>
      <c r="J95" s="140"/>
    </row>
    <row r="96" spans="2:10" s="19" customFormat="1" ht="15.75" customHeight="1">
      <c r="B96" s="133"/>
      <c r="C96" s="260" t="s">
        <v>381</v>
      </c>
      <c r="D96" s="260"/>
      <c r="E96" s="260"/>
      <c r="F96" s="249"/>
      <c r="G96" s="134"/>
      <c r="H96" s="133"/>
      <c r="I96" s="134"/>
      <c r="J96" s="140"/>
    </row>
    <row r="97" spans="2:10" s="19" customFormat="1" ht="31.5" customHeight="1">
      <c r="B97" s="133"/>
      <c r="C97" s="246" t="s">
        <v>382</v>
      </c>
      <c r="D97" s="246"/>
      <c r="E97" s="246"/>
      <c r="F97" s="249"/>
      <c r="G97" s="22"/>
      <c r="H97" s="24"/>
      <c r="I97" s="22"/>
      <c r="J97" s="140"/>
    </row>
    <row r="98" spans="2:10" s="19" customFormat="1" ht="15.75" customHeight="1">
      <c r="B98" s="133"/>
      <c r="C98" s="260" t="s">
        <v>383</v>
      </c>
      <c r="D98" s="260"/>
      <c r="E98" s="260"/>
      <c r="F98" s="249"/>
      <c r="G98" s="134"/>
      <c r="H98" s="133"/>
      <c r="I98" s="134"/>
      <c r="J98" s="140"/>
    </row>
    <row r="99" spans="2:10" ht="31.5" customHeight="1">
      <c r="B99" s="133"/>
      <c r="C99" s="260" t="s">
        <v>384</v>
      </c>
      <c r="D99" s="260"/>
      <c r="E99" s="260"/>
      <c r="F99" s="249"/>
      <c r="G99" s="134"/>
      <c r="H99" s="133"/>
      <c r="I99" s="134"/>
      <c r="J99" s="140"/>
    </row>
    <row r="100" spans="2:10" ht="15.75" customHeight="1">
      <c r="B100" s="133"/>
      <c r="C100" s="246" t="s">
        <v>385</v>
      </c>
      <c r="D100" s="246"/>
      <c r="E100" s="246"/>
      <c r="F100" s="249"/>
      <c r="G100" s="134"/>
      <c r="H100" s="24"/>
      <c r="I100" s="134"/>
      <c r="J100" s="140"/>
    </row>
    <row r="101" spans="2:10" ht="15.75" customHeight="1">
      <c r="B101" s="133"/>
      <c r="C101" s="257" t="s">
        <v>386</v>
      </c>
      <c r="D101" s="257"/>
      <c r="E101" s="257"/>
      <c r="F101" s="258"/>
      <c r="G101" s="134"/>
      <c r="H101" s="133"/>
      <c r="I101" s="134"/>
      <c r="J101" s="140"/>
    </row>
    <row r="102" spans="2:10" ht="45" customHeight="1">
      <c r="B102" s="9" t="s">
        <v>334</v>
      </c>
      <c r="C102" s="189"/>
      <c r="D102" s="189"/>
      <c r="E102" s="189"/>
      <c r="F102" s="189"/>
      <c r="G102" s="189"/>
      <c r="H102" s="189"/>
      <c r="I102" s="189"/>
      <c r="J102" s="140"/>
    </row>
    <row r="103" spans="2:10">
      <c r="B103" s="133"/>
      <c r="C103" s="140"/>
      <c r="D103" s="140"/>
      <c r="E103" s="140"/>
      <c r="F103" s="140"/>
      <c r="G103" s="133"/>
      <c r="H103" s="133"/>
      <c r="I103" s="140"/>
      <c r="J103" s="140"/>
    </row>
    <row r="104" spans="2:10" ht="18.75">
      <c r="B104" s="251" t="s">
        <v>387</v>
      </c>
      <c r="C104" s="252"/>
      <c r="D104" s="252"/>
      <c r="E104" s="252"/>
      <c r="F104" s="252"/>
      <c r="G104" s="252"/>
      <c r="H104" s="252"/>
      <c r="I104" s="253"/>
      <c r="J104" s="140"/>
    </row>
    <row r="105" spans="2:10" ht="15.75" customHeight="1">
      <c r="B105" s="133"/>
      <c r="C105" s="255" t="s">
        <v>388</v>
      </c>
      <c r="D105" s="255"/>
      <c r="E105" s="255"/>
      <c r="F105" s="256"/>
      <c r="G105" s="134"/>
      <c r="H105" s="24"/>
      <c r="I105" s="134"/>
      <c r="J105" s="140"/>
    </row>
    <row r="106" spans="2:10" ht="15.75" customHeight="1">
      <c r="B106" s="133"/>
      <c r="C106" s="260" t="s">
        <v>389</v>
      </c>
      <c r="D106" s="260"/>
      <c r="E106" s="260"/>
      <c r="F106" s="249"/>
      <c r="G106" s="134"/>
      <c r="H106" s="133"/>
      <c r="I106" s="134"/>
      <c r="J106" s="140"/>
    </row>
    <row r="107" spans="2:10" s="20" customFormat="1" ht="15.75" customHeight="1">
      <c r="B107" s="133"/>
      <c r="C107" s="260" t="s">
        <v>390</v>
      </c>
      <c r="D107" s="260"/>
      <c r="E107" s="260"/>
      <c r="F107" s="249"/>
      <c r="G107" s="134"/>
      <c r="H107" s="133"/>
      <c r="I107" s="134"/>
      <c r="J107" s="140"/>
    </row>
    <row r="108" spans="2:10" ht="15.75" customHeight="1">
      <c r="B108" s="133"/>
      <c r="C108" s="246" t="s">
        <v>391</v>
      </c>
      <c r="D108" s="246"/>
      <c r="E108" s="246"/>
      <c r="F108" s="249"/>
      <c r="G108" s="134"/>
      <c r="H108" s="24"/>
      <c r="I108" s="134"/>
      <c r="J108" s="140"/>
    </row>
    <row r="109" spans="2:10" ht="31.5" customHeight="1">
      <c r="B109" s="133"/>
      <c r="C109" s="246" t="s">
        <v>392</v>
      </c>
      <c r="D109" s="246"/>
      <c r="E109" s="246"/>
      <c r="F109" s="249"/>
      <c r="G109" s="22"/>
      <c r="H109" s="24"/>
      <c r="I109" s="22"/>
      <c r="J109" s="140"/>
    </row>
    <row r="110" spans="2:10" ht="15.75" customHeight="1">
      <c r="B110" s="133"/>
      <c r="C110" s="260" t="s">
        <v>393</v>
      </c>
      <c r="D110" s="260"/>
      <c r="E110" s="260"/>
      <c r="F110" s="249"/>
      <c r="G110" s="134"/>
      <c r="H110" s="133"/>
      <c r="I110" s="134"/>
      <c r="J110" s="140"/>
    </row>
    <row r="111" spans="2:10" s="19" customFormat="1" ht="15.75" customHeight="1">
      <c r="B111" s="133"/>
      <c r="C111" s="257" t="s">
        <v>394</v>
      </c>
      <c r="D111" s="257"/>
      <c r="E111" s="257"/>
      <c r="F111" s="258"/>
      <c r="G111" s="134"/>
      <c r="H111" s="24"/>
      <c r="I111" s="134"/>
      <c r="J111" s="140"/>
    </row>
    <row r="112" spans="2:10" ht="45" customHeight="1">
      <c r="B112" s="9" t="s">
        <v>334</v>
      </c>
      <c r="C112" s="189"/>
      <c r="D112" s="189"/>
      <c r="E112" s="189"/>
      <c r="F112" s="189"/>
      <c r="G112" s="189"/>
      <c r="H112" s="189"/>
      <c r="I112" s="189"/>
      <c r="J112" s="140"/>
    </row>
    <row r="113" spans="2:10">
      <c r="B113" s="133"/>
      <c r="C113" s="140"/>
      <c r="D113" s="140"/>
      <c r="E113" s="140"/>
      <c r="F113" s="140"/>
      <c r="G113" s="133"/>
      <c r="H113" s="133"/>
      <c r="I113" s="140"/>
      <c r="J113" s="140"/>
    </row>
    <row r="114" spans="2:10" ht="18.75">
      <c r="B114" s="251" t="s">
        <v>395</v>
      </c>
      <c r="C114" s="252"/>
      <c r="D114" s="252"/>
      <c r="E114" s="252"/>
      <c r="F114" s="252"/>
      <c r="G114" s="252"/>
      <c r="H114" s="252"/>
      <c r="I114" s="253"/>
      <c r="J114" s="140"/>
    </row>
    <row r="115" spans="2:10" ht="15.75" customHeight="1">
      <c r="B115" s="133"/>
      <c r="C115" s="255" t="s">
        <v>396</v>
      </c>
      <c r="D115" s="255"/>
      <c r="E115" s="255"/>
      <c r="F115" s="256"/>
      <c r="G115" s="134"/>
      <c r="H115" s="24"/>
      <c r="I115" s="134"/>
      <c r="J115" s="140"/>
    </row>
    <row r="116" spans="2:10" ht="15.75" customHeight="1">
      <c r="B116" s="133"/>
      <c r="C116" s="260" t="s">
        <v>397</v>
      </c>
      <c r="D116" s="260"/>
      <c r="E116" s="260"/>
      <c r="F116" s="249"/>
      <c r="G116" s="134"/>
      <c r="H116" s="133"/>
      <c r="I116" s="134"/>
      <c r="J116" s="140"/>
    </row>
    <row r="117" spans="2:10" ht="15.75" customHeight="1">
      <c r="B117" s="133"/>
      <c r="C117" s="257" t="s">
        <v>398</v>
      </c>
      <c r="D117" s="257"/>
      <c r="E117" s="257"/>
      <c r="F117" s="258"/>
      <c r="G117" s="134"/>
      <c r="H117" s="133"/>
      <c r="I117" s="134"/>
      <c r="J117" s="140"/>
    </row>
    <row r="118" spans="2:10" ht="45" customHeight="1">
      <c r="B118" s="9" t="s">
        <v>334</v>
      </c>
      <c r="C118" s="189"/>
      <c r="D118" s="189"/>
      <c r="E118" s="189"/>
      <c r="F118" s="189"/>
      <c r="G118" s="189"/>
      <c r="H118" s="189"/>
      <c r="I118" s="189"/>
      <c r="J118" s="140"/>
    </row>
    <row r="119" spans="2:10">
      <c r="B119" s="133"/>
      <c r="C119" s="140"/>
      <c r="D119" s="140"/>
      <c r="E119" s="140"/>
      <c r="F119" s="140"/>
      <c r="G119" s="133"/>
      <c r="H119" s="133"/>
      <c r="I119" s="140"/>
      <c r="J119" s="140"/>
    </row>
    <row r="120" spans="2:10" ht="18.75">
      <c r="B120" s="251" t="s">
        <v>399</v>
      </c>
      <c r="C120" s="252"/>
      <c r="D120" s="252"/>
      <c r="E120" s="252"/>
      <c r="F120" s="252"/>
      <c r="G120" s="252"/>
      <c r="H120" s="252"/>
      <c r="I120" s="253"/>
      <c r="J120" s="140"/>
    </row>
    <row r="121" spans="2:10" ht="15.75" customHeight="1">
      <c r="B121" s="133"/>
      <c r="C121" s="255" t="s">
        <v>400</v>
      </c>
      <c r="D121" s="255"/>
      <c r="E121" s="255"/>
      <c r="F121" s="256"/>
      <c r="G121" s="134"/>
      <c r="H121" s="21"/>
      <c r="I121" s="134"/>
      <c r="J121" s="140"/>
    </row>
    <row r="122" spans="2:10" ht="31.5" customHeight="1">
      <c r="B122" s="133"/>
      <c r="C122" s="246" t="s">
        <v>401</v>
      </c>
      <c r="D122" s="246"/>
      <c r="E122" s="246"/>
      <c r="F122" s="249"/>
      <c r="G122" s="22"/>
      <c r="H122" s="24"/>
      <c r="I122" s="22"/>
      <c r="J122" s="140"/>
    </row>
    <row r="123" spans="2:10" ht="15.75" customHeight="1">
      <c r="B123" s="133"/>
      <c r="C123" s="260" t="s">
        <v>402</v>
      </c>
      <c r="D123" s="260"/>
      <c r="E123" s="260"/>
      <c r="F123" s="249"/>
      <c r="G123" s="134"/>
      <c r="H123" s="133"/>
      <c r="I123" s="134"/>
      <c r="J123" s="140"/>
    </row>
    <row r="124" spans="2:10" s="19" customFormat="1" ht="31.5" customHeight="1">
      <c r="B124" s="133"/>
      <c r="C124" s="257" t="s">
        <v>403</v>
      </c>
      <c r="D124" s="257"/>
      <c r="E124" s="257"/>
      <c r="F124" s="258"/>
      <c r="G124" s="134"/>
      <c r="H124" s="24"/>
      <c r="I124" s="134"/>
      <c r="J124" s="140"/>
    </row>
    <row r="125" spans="2:10" ht="45" customHeight="1">
      <c r="B125" s="9" t="s">
        <v>334</v>
      </c>
      <c r="C125" s="189"/>
      <c r="D125" s="189"/>
      <c r="E125" s="189"/>
      <c r="F125" s="189"/>
      <c r="G125" s="189"/>
      <c r="H125" s="189"/>
      <c r="I125" s="189"/>
      <c r="J125" s="140"/>
    </row>
    <row r="126" spans="2:10">
      <c r="B126" s="133"/>
      <c r="C126" s="140"/>
      <c r="D126" s="140"/>
      <c r="E126" s="140"/>
      <c r="F126" s="140"/>
      <c r="G126" s="133"/>
      <c r="H126" s="133"/>
      <c r="I126" s="140"/>
      <c r="J126" s="140"/>
    </row>
    <row r="127" spans="2:10" ht="18.75">
      <c r="B127" s="251" t="s">
        <v>404</v>
      </c>
      <c r="C127" s="252"/>
      <c r="D127" s="252"/>
      <c r="E127" s="252"/>
      <c r="F127" s="252"/>
      <c r="G127" s="252"/>
      <c r="H127" s="252"/>
      <c r="I127" s="253"/>
      <c r="J127" s="140"/>
    </row>
    <row r="128" spans="2:10" ht="15.75" customHeight="1">
      <c r="B128" s="133"/>
      <c r="C128" s="255" t="s">
        <v>405</v>
      </c>
      <c r="D128" s="255"/>
      <c r="E128" s="255"/>
      <c r="F128" s="256"/>
      <c r="G128" s="22"/>
      <c r="H128" s="24"/>
      <c r="I128" s="134"/>
      <c r="J128" s="140"/>
    </row>
    <row r="129" spans="2:10" ht="15.75" customHeight="1">
      <c r="B129" s="133"/>
      <c r="C129" s="260" t="s">
        <v>406</v>
      </c>
      <c r="D129" s="260"/>
      <c r="E129" s="260"/>
      <c r="F129" s="249"/>
      <c r="G129" s="134"/>
      <c r="H129" s="133"/>
      <c r="I129" s="134"/>
      <c r="J129" s="140"/>
    </row>
    <row r="130" spans="2:10" ht="15.75" customHeight="1">
      <c r="B130" s="133"/>
      <c r="C130" s="246" t="s">
        <v>407</v>
      </c>
      <c r="D130" s="246"/>
      <c r="E130" s="246"/>
      <c r="F130" s="249"/>
      <c r="G130" s="22"/>
      <c r="H130" s="24"/>
      <c r="I130" s="22"/>
      <c r="J130" s="140"/>
    </row>
    <row r="131" spans="2:10" ht="15.75" customHeight="1">
      <c r="B131" s="133"/>
      <c r="C131" s="246" t="s">
        <v>408</v>
      </c>
      <c r="D131" s="246"/>
      <c r="E131" s="246"/>
      <c r="F131" s="249"/>
      <c r="G131" s="134"/>
      <c r="H131" s="24"/>
      <c r="I131" s="134"/>
      <c r="J131" s="140"/>
    </row>
    <row r="132" spans="2:10" ht="15.75" customHeight="1">
      <c r="B132" s="133"/>
      <c r="C132" s="257" t="s">
        <v>409</v>
      </c>
      <c r="D132" s="257"/>
      <c r="E132" s="257"/>
      <c r="F132" s="258"/>
      <c r="G132" s="134"/>
      <c r="H132" s="24"/>
      <c r="I132" s="134"/>
      <c r="J132" s="140"/>
    </row>
    <row r="133" spans="2:10" ht="45" customHeight="1">
      <c r="B133" s="9" t="s">
        <v>334</v>
      </c>
      <c r="C133" s="189"/>
      <c r="D133" s="189"/>
      <c r="E133" s="189"/>
      <c r="F133" s="189"/>
      <c r="G133" s="189"/>
      <c r="H133" s="189"/>
      <c r="I133" s="189"/>
      <c r="J133" s="140"/>
    </row>
    <row r="134" spans="2:10">
      <c r="B134" s="133"/>
      <c r="C134" s="140"/>
      <c r="D134" s="140"/>
      <c r="E134" s="140"/>
      <c r="F134" s="140"/>
      <c r="G134" s="133"/>
      <c r="H134" s="133"/>
      <c r="I134" s="140"/>
      <c r="J134" s="140"/>
    </row>
    <row r="135" spans="2:10" ht="18.75">
      <c r="B135" s="251" t="s">
        <v>410</v>
      </c>
      <c r="C135" s="252"/>
      <c r="D135" s="252"/>
      <c r="E135" s="252"/>
      <c r="F135" s="252"/>
      <c r="G135" s="252"/>
      <c r="H135" s="252"/>
      <c r="I135" s="253"/>
      <c r="J135" s="140"/>
    </row>
    <row r="136" spans="2:10" ht="31.5" customHeight="1">
      <c r="B136" s="133"/>
      <c r="C136" s="261" t="s">
        <v>411</v>
      </c>
      <c r="D136" s="261"/>
      <c r="E136" s="261"/>
      <c r="F136" s="262"/>
      <c r="G136" s="134"/>
      <c r="H136" s="24"/>
      <c r="I136" s="134"/>
      <c r="J136" s="140"/>
    </row>
    <row r="137" spans="2:10" ht="45" customHeight="1">
      <c r="B137" s="9" t="s">
        <v>334</v>
      </c>
      <c r="C137" s="189"/>
      <c r="D137" s="189"/>
      <c r="E137" s="189"/>
      <c r="F137" s="189"/>
      <c r="G137" s="189"/>
      <c r="H137" s="189"/>
      <c r="I137" s="189"/>
      <c r="J137" s="140"/>
    </row>
    <row r="138" spans="2:10">
      <c r="B138" s="133"/>
      <c r="C138" s="133"/>
      <c r="D138" s="133"/>
      <c r="E138" s="133"/>
      <c r="F138" s="133"/>
      <c r="G138" s="140"/>
      <c r="H138" s="140"/>
      <c r="I138" s="140"/>
      <c r="J138" s="140"/>
    </row>
    <row r="139" spans="2:10" s="7" customFormat="1" ht="18.75">
      <c r="B139" s="259" t="s">
        <v>412</v>
      </c>
      <c r="C139" s="259"/>
      <c r="D139" s="259"/>
      <c r="E139" s="259"/>
      <c r="F139" s="259"/>
      <c r="G139" s="259"/>
      <c r="H139" s="259"/>
      <c r="I139" s="259"/>
      <c r="J139" s="140"/>
    </row>
    <row r="140" spans="2:10" s="7" customFormat="1" ht="31.5" customHeight="1">
      <c r="B140" s="133"/>
      <c r="C140" s="255" t="s">
        <v>413</v>
      </c>
      <c r="D140" s="255"/>
      <c r="E140" s="255"/>
      <c r="F140" s="256"/>
      <c r="G140" s="134"/>
      <c r="H140" s="133"/>
      <c r="I140" s="85"/>
      <c r="J140" s="140"/>
    </row>
    <row r="141" spans="2:10" s="68" customFormat="1" ht="15.75" customHeight="1">
      <c r="B141" s="133"/>
      <c r="C141" s="260" t="s">
        <v>414</v>
      </c>
      <c r="D141" s="260"/>
      <c r="E141" s="260"/>
      <c r="F141" s="249"/>
      <c r="G141" s="134"/>
      <c r="H141" s="133"/>
      <c r="I141" s="86"/>
      <c r="J141" s="140"/>
    </row>
    <row r="142" spans="2:10" s="68" customFormat="1" ht="15.75" customHeight="1">
      <c r="B142" s="133"/>
      <c r="C142" s="260" t="s">
        <v>415</v>
      </c>
      <c r="D142" s="260"/>
      <c r="E142" s="260"/>
      <c r="F142" s="249"/>
      <c r="G142" s="134"/>
      <c r="H142" s="133"/>
      <c r="I142" s="134"/>
      <c r="J142" s="140"/>
    </row>
    <row r="143" spans="2:10" s="7" customFormat="1" ht="15.75" customHeight="1">
      <c r="B143" s="133"/>
      <c r="C143" s="260" t="s">
        <v>416</v>
      </c>
      <c r="D143" s="260"/>
      <c r="E143" s="260"/>
      <c r="F143" s="249"/>
      <c r="G143" s="134"/>
      <c r="H143" s="133"/>
      <c r="I143" s="134"/>
      <c r="J143" s="140"/>
    </row>
    <row r="144" spans="2:10" s="68" customFormat="1" ht="15.75" customHeight="1">
      <c r="B144" s="133"/>
      <c r="C144" s="260" t="s">
        <v>417</v>
      </c>
      <c r="D144" s="260"/>
      <c r="E144" s="260"/>
      <c r="F144" s="249"/>
      <c r="G144" s="134"/>
      <c r="H144" s="133"/>
      <c r="I144" s="134"/>
      <c r="J144" s="140"/>
    </row>
    <row r="145" spans="2:10" s="68" customFormat="1" ht="31.5" customHeight="1">
      <c r="B145" s="133"/>
      <c r="C145" s="260" t="s">
        <v>418</v>
      </c>
      <c r="D145" s="260"/>
      <c r="E145" s="260"/>
      <c r="F145" s="249"/>
      <c r="G145" s="134"/>
      <c r="H145" s="133"/>
      <c r="I145" s="134"/>
      <c r="J145" s="140"/>
    </row>
    <row r="146" spans="2:10" s="7" customFormat="1" ht="31.5" customHeight="1">
      <c r="B146" s="133"/>
      <c r="C146" s="260" t="s">
        <v>419</v>
      </c>
      <c r="D146" s="260"/>
      <c r="E146" s="260"/>
      <c r="F146" s="249"/>
      <c r="G146" s="134"/>
      <c r="H146" s="133"/>
      <c r="I146" s="134"/>
      <c r="J146" s="140"/>
    </row>
    <row r="147" spans="2:10" s="7" customFormat="1" ht="15.75" customHeight="1">
      <c r="B147" s="133"/>
      <c r="C147" s="260" t="s">
        <v>420</v>
      </c>
      <c r="D147" s="260"/>
      <c r="E147" s="260"/>
      <c r="F147" s="249"/>
      <c r="G147" s="134"/>
      <c r="H147" s="133"/>
      <c r="I147" s="134"/>
      <c r="J147" s="140"/>
    </row>
    <row r="148" spans="2:10" s="7" customFormat="1" ht="31.5" customHeight="1">
      <c r="B148" s="133"/>
      <c r="C148" s="260" t="s">
        <v>421</v>
      </c>
      <c r="D148" s="260"/>
      <c r="E148" s="260"/>
      <c r="F148" s="249"/>
      <c r="G148" s="134"/>
      <c r="H148" s="133"/>
      <c r="I148" s="134"/>
      <c r="J148" s="140"/>
    </row>
    <row r="149" spans="2:10" s="7" customFormat="1" ht="15.75" customHeight="1">
      <c r="B149" s="133"/>
      <c r="C149" s="260" t="s">
        <v>422</v>
      </c>
      <c r="D149" s="260"/>
      <c r="E149" s="260"/>
      <c r="F149" s="249"/>
      <c r="G149" s="134"/>
      <c r="H149" s="133"/>
      <c r="I149" s="134"/>
      <c r="J149" s="140"/>
    </row>
    <row r="150" spans="2:10" s="7" customFormat="1" ht="31.5" customHeight="1">
      <c r="B150" s="133"/>
      <c r="C150" s="260" t="s">
        <v>423</v>
      </c>
      <c r="D150" s="260"/>
      <c r="E150" s="260"/>
      <c r="F150" s="249"/>
      <c r="G150" s="134"/>
      <c r="H150" s="133"/>
      <c r="I150" s="134"/>
      <c r="J150" s="140"/>
    </row>
    <row r="151" spans="2:10" ht="31.5" customHeight="1">
      <c r="B151" s="133"/>
      <c r="C151" s="260" t="s">
        <v>424</v>
      </c>
      <c r="D151" s="260"/>
      <c r="E151" s="260"/>
      <c r="F151" s="249"/>
      <c r="G151" s="134"/>
      <c r="H151" s="133"/>
      <c r="I151" s="134"/>
      <c r="J151" s="140"/>
    </row>
    <row r="152" spans="2:10">
      <c r="B152" s="133"/>
      <c r="C152" s="133"/>
      <c r="D152" s="133"/>
      <c r="E152" s="133"/>
      <c r="F152" s="133"/>
      <c r="G152" s="140"/>
      <c r="H152" s="140"/>
      <c r="I152" s="140"/>
      <c r="J152" s="140"/>
    </row>
    <row r="153" spans="2:10">
      <c r="B153" s="133"/>
      <c r="C153" s="133"/>
      <c r="D153" s="133"/>
      <c r="E153" s="133"/>
      <c r="F153" s="133"/>
      <c r="G153" s="250"/>
      <c r="H153" s="250"/>
      <c r="I153" s="250"/>
      <c r="J153" s="250"/>
    </row>
    <row r="154" spans="2:10">
      <c r="B154" s="133"/>
      <c r="C154" s="133"/>
      <c r="D154" s="133"/>
      <c r="E154" s="133"/>
      <c r="F154" s="133"/>
      <c r="G154" s="140"/>
      <c r="H154" s="140"/>
      <c r="I154" s="140"/>
      <c r="J154" s="140"/>
    </row>
    <row r="155" spans="2:10" ht="27.75">
      <c r="B155" s="133"/>
      <c r="C155" s="133"/>
      <c r="D155" s="133"/>
      <c r="E155" s="133"/>
      <c r="F155" s="133"/>
      <c r="G155" s="28" t="s">
        <v>425</v>
      </c>
      <c r="H155" s="140"/>
      <c r="I155" s="140"/>
      <c r="J155" s="140"/>
    </row>
    <row r="156" spans="2:10">
      <c r="B156" s="133"/>
      <c r="C156" s="133"/>
      <c r="D156" s="133"/>
      <c r="E156" s="133"/>
      <c r="F156" s="133"/>
      <c r="G156" s="6" t="s">
        <v>299</v>
      </c>
      <c r="H156" s="140"/>
      <c r="I156" s="140"/>
      <c r="J156" s="140"/>
    </row>
    <row r="157" spans="2:10">
      <c r="B157" s="133"/>
      <c r="C157" s="133"/>
      <c r="D157" s="133"/>
      <c r="E157" s="133"/>
      <c r="F157" s="133"/>
      <c r="G157" s="6" t="s">
        <v>300</v>
      </c>
      <c r="H157" s="140"/>
      <c r="I157" s="140"/>
      <c r="J157" s="140"/>
    </row>
    <row r="158" spans="2:10">
      <c r="B158" s="133"/>
      <c r="C158" s="133"/>
      <c r="D158" s="133"/>
      <c r="E158" s="133"/>
      <c r="F158" s="133"/>
      <c r="G158" s="6" t="s">
        <v>426</v>
      </c>
      <c r="H158" s="140"/>
      <c r="I158" s="140"/>
      <c r="J158" s="140"/>
    </row>
    <row r="159" spans="2:10">
      <c r="B159" s="133"/>
      <c r="C159" s="133"/>
      <c r="D159" s="133"/>
      <c r="E159" s="133"/>
      <c r="F159" s="133"/>
      <c r="G159" s="6" t="s">
        <v>298</v>
      </c>
      <c r="H159" s="140"/>
      <c r="I159" s="140"/>
      <c r="J159" s="140"/>
    </row>
    <row r="160" spans="2:10">
      <c r="B160" s="133"/>
      <c r="C160" s="133"/>
      <c r="D160" s="133"/>
      <c r="E160" s="133"/>
      <c r="F160" s="133"/>
      <c r="G160" s="133"/>
      <c r="H160" s="140"/>
      <c r="I160" s="140"/>
      <c r="J160" s="140"/>
    </row>
    <row r="161" spans="7:10" ht="27.75">
      <c r="G161" s="28" t="s">
        <v>427</v>
      </c>
      <c r="H161" s="140"/>
      <c r="I161" s="140"/>
      <c r="J161" s="140"/>
    </row>
    <row r="162" spans="7:10">
      <c r="G162" s="6" t="s">
        <v>428</v>
      </c>
      <c r="H162" s="140"/>
      <c r="I162" s="140"/>
      <c r="J162" s="140"/>
    </row>
    <row r="163" spans="7:10">
      <c r="G163" s="6" t="s">
        <v>429</v>
      </c>
      <c r="H163" s="140"/>
      <c r="I163" s="140"/>
      <c r="J163" s="140"/>
    </row>
    <row r="164" spans="7:10">
      <c r="G164" s="140"/>
      <c r="H164" s="140"/>
      <c r="I164" s="140"/>
      <c r="J164" s="140"/>
    </row>
    <row r="165" spans="7:10">
      <c r="G165" s="140"/>
      <c r="H165" s="140"/>
      <c r="I165" s="140"/>
      <c r="J165" s="140"/>
    </row>
    <row r="166" spans="7:10">
      <c r="G166" s="140"/>
      <c r="H166" s="140"/>
      <c r="I166" s="140"/>
      <c r="J166" s="140"/>
    </row>
    <row r="167" spans="7:10">
      <c r="G167" s="140"/>
      <c r="H167" s="140"/>
      <c r="I167" s="140"/>
      <c r="J167" s="140"/>
    </row>
    <row r="168" spans="7:10">
      <c r="G168" s="250"/>
      <c r="H168" s="250"/>
      <c r="I168" s="250"/>
      <c r="J168" s="250"/>
    </row>
    <row r="169" spans="7:10">
      <c r="G169" s="250"/>
      <c r="H169" s="250"/>
      <c r="I169" s="250"/>
      <c r="J169" s="250"/>
    </row>
    <row r="170" spans="7:10">
      <c r="G170" s="250"/>
      <c r="H170" s="250"/>
      <c r="I170" s="250"/>
      <c r="J170" s="250"/>
    </row>
    <row r="171" spans="7:10">
      <c r="G171" s="250"/>
      <c r="H171" s="250"/>
      <c r="I171" s="250"/>
      <c r="J171" s="250"/>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54" priority="716">
      <formula>H21=Condensed</formula>
    </cfRule>
  </conditionalFormatting>
  <conditionalFormatting sqref="I36">
    <cfRule type="expression" dxfId="53" priority="679">
      <formula>H32=Condensed</formula>
    </cfRule>
  </conditionalFormatting>
  <conditionalFormatting sqref="G36 G109 G44 G60 G66 G86">
    <cfRule type="expression" dxfId="52" priority="674">
      <formula>C32=Condensed</formula>
    </cfRule>
  </conditionalFormatting>
  <conditionalFormatting sqref="I42 I44">
    <cfRule type="expression" dxfId="51" priority="669">
      <formula>H38=Condensed</formula>
    </cfRule>
  </conditionalFormatting>
  <conditionalFormatting sqref="G42">
    <cfRule type="expression" dxfId="50" priority="664">
      <formula>C38=Condensed</formula>
    </cfRule>
  </conditionalFormatting>
  <conditionalFormatting sqref="I53 I60">
    <cfRule type="expression" dxfId="49" priority="649">
      <formula>H49=Condensed</formula>
    </cfRule>
  </conditionalFormatting>
  <conditionalFormatting sqref="G53">
    <cfRule type="expression" dxfId="48" priority="644">
      <formula>C49=Condensed</formula>
    </cfRule>
  </conditionalFormatting>
  <conditionalFormatting sqref="I64 I66">
    <cfRule type="expression" dxfId="47" priority="639">
      <formula>H60=Condensed</formula>
    </cfRule>
  </conditionalFormatting>
  <conditionalFormatting sqref="G64">
    <cfRule type="expression" dxfId="46" priority="634">
      <formula>C60=Condensed</formula>
    </cfRule>
  </conditionalFormatting>
  <conditionalFormatting sqref="I74">
    <cfRule type="expression" dxfId="45" priority="629">
      <formula>H70=Condensed</formula>
    </cfRule>
  </conditionalFormatting>
  <conditionalFormatting sqref="G74">
    <cfRule type="expression" dxfId="44" priority="624">
      <formula>C70=Condensed</formula>
    </cfRule>
  </conditionalFormatting>
  <conditionalFormatting sqref="I84 I86">
    <cfRule type="expression" dxfId="43" priority="619">
      <formula>H80=Condensed</formula>
    </cfRule>
  </conditionalFormatting>
  <conditionalFormatting sqref="G84">
    <cfRule type="expression" dxfId="42" priority="614">
      <formula>C80=Condensed</formula>
    </cfRule>
  </conditionalFormatting>
  <conditionalFormatting sqref="I90">
    <cfRule type="expression" dxfId="41" priority="609">
      <formula>H95=Condensed</formula>
    </cfRule>
  </conditionalFormatting>
  <conditionalFormatting sqref="G90">
    <cfRule type="expression" dxfId="40" priority="604">
      <formula>C95=Condensed</formula>
    </cfRule>
  </conditionalFormatting>
  <conditionalFormatting sqref="I122">
    <cfRule type="expression" dxfId="39" priority="579">
      <formula>H118=Condensed</formula>
    </cfRule>
  </conditionalFormatting>
  <conditionalFormatting sqref="G122">
    <cfRule type="expression" dxfId="38" priority="574">
      <formula>C118=Condensed</formula>
    </cfRule>
  </conditionalFormatting>
  <conditionalFormatting sqref="I130">
    <cfRule type="expression" dxfId="37" priority="569">
      <formula>H126=Condensed</formula>
    </cfRule>
  </conditionalFormatting>
  <conditionalFormatting sqref="G130">
    <cfRule type="expression" dxfId="36" priority="564">
      <formula>C126=Condensed</formula>
    </cfRule>
  </conditionalFormatting>
  <conditionalFormatting sqref="I109">
    <cfRule type="expression" dxfId="35" priority="856">
      <formula>H105=Condensed</formula>
    </cfRule>
  </conditionalFormatting>
  <conditionalFormatting sqref="I75">
    <cfRule type="expression" dxfId="34" priority="873">
      <formula>H65=Condensed</formula>
    </cfRule>
  </conditionalFormatting>
  <conditionalFormatting sqref="I91:I92">
    <cfRule type="expression" dxfId="33" priority="180">
      <formula>H97=Condensed</formula>
    </cfRule>
  </conditionalFormatting>
  <conditionalFormatting sqref="I97">
    <cfRule type="expression" dxfId="32" priority="978">
      <formula>H89=Condensed</formula>
    </cfRule>
  </conditionalFormatting>
  <conditionalFormatting sqref="I93:I94">
    <cfRule type="expression" dxfId="31" priority="171">
      <formula>H86=Condensed</formula>
    </cfRule>
  </conditionalFormatting>
  <conditionalFormatting sqref="G93:G94">
    <cfRule type="expression" dxfId="30"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29" priority="979" operator="equal">
      <formula>$G$158</formula>
    </cfRule>
    <cfRule type="cellIs" dxfId="28" priority="980" operator="equal">
      <formula>$G$159</formula>
    </cfRule>
    <cfRule type="cellIs" dxfId="27" priority="981" operator="equal">
      <formula>$G$157</formula>
    </cfRule>
    <cfRule type="cellIs" dxfId="26" priority="982" operator="equal">
      <formula>$G$156</formula>
    </cfRule>
  </conditionalFormatting>
  <conditionalFormatting sqref="C13:D13">
    <cfRule type="containsText" dxfId="25" priority="13" operator="containsText" text="Example:">
      <formula>NOT(ISERROR(SEARCH("Example:",C13)))</formula>
    </cfRule>
  </conditionalFormatting>
  <conditionalFormatting sqref="G38 I38 G32 I32 G57 I57 G59 I59 G65 I65 G67 I67 G77 I77 G101 I101 G110 I110 G123 I123 G121 I121 G129 I129">
    <cfRule type="expression" dxfId="24" priority="983">
      <formula>$C$10="Condensed"</formula>
    </cfRule>
  </conditionalFormatting>
  <conditionalFormatting sqref="C38:D38 C32:D32 C70:D70 C80:D80 C101:D101 C117:D117">
    <cfRule type="expression" dxfId="23" priority="984">
      <formula>$C$10="Condensed"</formula>
    </cfRule>
  </conditionalFormatting>
  <conditionalFormatting sqref="G30">
    <cfRule type="expression" dxfId="22" priority="986">
      <formula>C10=Condensed</formula>
    </cfRule>
  </conditionalFormatting>
  <conditionalFormatting sqref="C57:D57 C59:D59 C65:D65 C67:D67 C69:D69 C77:D77 C79:D79 C110:D110 C116:D116 C129:D129 C123:D123 C95:D96 C98:D99 C106:D107 C141:D151">
    <cfRule type="expression" dxfId="21" priority="990">
      <formula>$C$10="Condensed"</formula>
    </cfRule>
  </conditionalFormatting>
  <conditionalFormatting sqref="G69 I69 G79 I79 G95 I95 G106 I106 G116 I116 G98 I98 G140 I140">
    <cfRule type="expression" dxfId="20" priority="1004">
      <formula>$C$10="Condensed"</formula>
    </cfRule>
  </conditionalFormatting>
  <conditionalFormatting sqref="G70 I70 G80 I80 G96 I96 G107 I107 G117 I117 G99 I99">
    <cfRule type="expression" dxfId="19" priority="1005">
      <formula>$C$10="Condensed"</formula>
    </cfRule>
  </conditionalFormatting>
  <conditionalFormatting sqref="C121:D121 C140:D140">
    <cfRule type="expression" dxfId="18" priority="1052">
      <formula>$C$10="Condensed"</formula>
    </cfRule>
  </conditionalFormatting>
  <conditionalFormatting sqref="G140:G151 I140:I151">
    <cfRule type="expression" dxfId="17" priority="1057">
      <formula>$C$10="Condensed"</formula>
    </cfRule>
  </conditionalFormatting>
  <conditionalFormatting sqref="G75">
    <cfRule type="expression" dxfId="16" priority="1064">
      <formula>C65=Condensed</formula>
    </cfRule>
  </conditionalFormatting>
  <conditionalFormatting sqref="G91:G92">
    <cfRule type="expression" dxfId="15" priority="1065">
      <formula>C97=Condensed</formula>
    </cfRule>
  </conditionalFormatting>
  <conditionalFormatting sqref="G97">
    <cfRule type="expression" dxfId="14" priority="1066">
      <formula>C89=Condensed</formula>
    </cfRule>
  </conditionalFormatting>
  <conditionalFormatting sqref="C14:D14">
    <cfRule type="containsText" dxfId="13" priority="12" operator="containsText" text="Example:">
      <formula>NOT(ISERROR(SEARCH("Example:",C14)))</formula>
    </cfRule>
  </conditionalFormatting>
  <conditionalFormatting sqref="C15:D15">
    <cfRule type="containsText" dxfId="12" priority="11" operator="containsText" text="Example:">
      <formula>NOT(ISERROR(SEARCH("Example:",C15)))</formula>
    </cfRule>
  </conditionalFormatting>
  <conditionalFormatting sqref="C16:D16">
    <cfRule type="containsText" dxfId="11" priority="10" operator="containsText" text="Example:">
      <formula>NOT(ISERROR(SEARCH("Example:",C16)))</formula>
    </cfRule>
  </conditionalFormatting>
  <conditionalFormatting sqref="C17:D17">
    <cfRule type="containsText" dxfId="10" priority="9" operator="containsText" text="Example:">
      <formula>NOT(ISERROR(SEARCH("Example:",C17)))</formula>
    </cfRule>
  </conditionalFormatting>
  <conditionalFormatting sqref="C18:D19">
    <cfRule type="containsText" dxfId="9" priority="8" operator="containsText" text="Example:">
      <formula>NOT(ISERROR(SEARCH("Example:",C18)))</formula>
    </cfRule>
  </conditionalFormatting>
  <conditionalFormatting sqref="C8:D8">
    <cfRule type="containsText" dxfId="8" priority="7" operator="containsText" text="Example:">
      <formula>NOT(ISERROR(SEARCH("Example:",C8)))</formula>
    </cfRule>
  </conditionalFormatting>
  <conditionalFormatting sqref="C9:D9">
    <cfRule type="containsText" dxfId="7" priority="6" operator="containsText" text="Example:">
      <formula>NOT(ISERROR(SEARCH("Example:",C9)))</formula>
    </cfRule>
  </conditionalFormatting>
  <conditionalFormatting sqref="C20:D20">
    <cfRule type="containsText" dxfId="6" priority="5" operator="containsText" text="Example:">
      <formula>NOT(ISERROR(SEARCH("Example:",C20)))</formula>
    </cfRule>
  </conditionalFormatting>
  <conditionalFormatting sqref="G56">
    <cfRule type="expression" dxfId="5" priority="1067">
      <formula>C51=Condensed</formula>
    </cfRule>
  </conditionalFormatting>
  <conditionalFormatting sqref="I56">
    <cfRule type="expression" dxfId="4" priority="1068">
      <formula>H51=Condensed</formula>
    </cfRule>
  </conditionalFormatting>
  <conditionalFormatting sqref="G54 I54">
    <cfRule type="cellIs" dxfId="3" priority="1" operator="equal">
      <formula>$G$158</formula>
    </cfRule>
    <cfRule type="cellIs" dxfId="2" priority="2" operator="equal">
      <formula>$G$159</formula>
    </cfRule>
    <cfRule type="cellIs" dxfId="1" priority="3" operator="equal">
      <formula>$G$157</formula>
    </cfRule>
    <cfRule type="cellIs" dxfId="0"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205" t="s">
        <v>70</v>
      </c>
      <c r="D2" s="205"/>
      <c r="E2" s="205"/>
      <c r="F2" s="205"/>
      <c r="G2" s="132" t="str">
        <f>Project_Name</f>
        <v>Carbon Free Boston</v>
      </c>
      <c r="H2" s="133"/>
      <c r="I2" s="133"/>
    </row>
    <row r="3" spans="2:9" ht="15.75" customHeight="1">
      <c r="B3" s="131" t="s">
        <v>3</v>
      </c>
      <c r="C3" s="205"/>
      <c r="D3" s="205"/>
      <c r="E3" s="205"/>
      <c r="F3" s="205"/>
      <c r="G3" s="132" t="str">
        <f>Project_Number</f>
        <v>259104-00</v>
      </c>
      <c r="H3" s="133"/>
      <c r="I3" s="133"/>
    </row>
    <row r="4" spans="2:9" ht="15.75" customHeight="1">
      <c r="B4" s="125" t="s">
        <v>5</v>
      </c>
      <c r="C4" s="205"/>
      <c r="D4" s="205"/>
      <c r="E4" s="205"/>
      <c r="F4" s="205"/>
      <c r="G4" s="132"/>
      <c r="H4" s="133"/>
      <c r="I4" s="133"/>
    </row>
    <row r="5" spans="2:9" ht="20.25">
      <c r="B5" s="133"/>
      <c r="C5" s="133"/>
      <c r="D5" s="133"/>
      <c r="E5" s="133"/>
      <c r="F5" s="133"/>
      <c r="G5" s="14"/>
      <c r="H5" s="14"/>
      <c r="I5" s="14"/>
    </row>
    <row r="7" spans="2:9" ht="15.75" customHeight="1">
      <c r="B7" s="210" t="s">
        <v>71</v>
      </c>
      <c r="C7" s="211"/>
      <c r="D7" s="133"/>
      <c r="E7" s="212" t="s">
        <v>72</v>
      </c>
      <c r="F7" s="213"/>
      <c r="G7" s="214"/>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6" t="s">
        <v>461</v>
      </c>
      <c r="C26" s="134" t="s">
        <v>174</v>
      </c>
      <c r="D26" s="133"/>
      <c r="E26" s="133"/>
      <c r="F26" s="133"/>
      <c r="G26" s="133"/>
      <c r="H26" s="133"/>
      <c r="I26" s="133"/>
    </row>
    <row r="27" spans="2:9" ht="15.75" customHeight="1">
      <c r="B27" s="133"/>
      <c r="C27" s="133"/>
      <c r="D27" s="69"/>
      <c r="E27" s="212" t="s">
        <v>122</v>
      </c>
      <c r="F27" s="213"/>
      <c r="G27" s="214"/>
      <c r="H27" s="133"/>
      <c r="I27" s="133"/>
    </row>
    <row r="28" spans="2:9" ht="15.75" customHeight="1">
      <c r="B28" s="210" t="s">
        <v>123</v>
      </c>
      <c r="C28" s="211"/>
      <c r="D28" s="69"/>
      <c r="E28" s="207" t="s">
        <v>124</v>
      </c>
      <c r="F28" s="208"/>
      <c r="G28" s="209"/>
      <c r="H28" s="133"/>
      <c r="I28" s="133"/>
    </row>
    <row r="29" spans="2:9" ht="15.75" customHeight="1">
      <c r="B29" s="69" t="s">
        <v>125</v>
      </c>
      <c r="C29" s="69"/>
      <c r="D29" s="69"/>
      <c r="E29" s="207" t="s">
        <v>126</v>
      </c>
      <c r="F29" s="208"/>
      <c r="G29" s="209"/>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617" priority="6" operator="containsText" text="Example:">
      <formula>NOT(ISERROR(SEARCH("Example:",B66)))</formula>
    </cfRule>
  </conditionalFormatting>
  <conditionalFormatting sqref="C8">
    <cfRule type="containsText" dxfId="616" priority="5" operator="containsText" text="Example">
      <formula>NOT(ISERROR(SEARCH("Example",C8)))</formula>
    </cfRule>
  </conditionalFormatting>
  <conditionalFormatting sqref="C9">
    <cfRule type="containsText" dxfId="615" priority="4" operator="containsText" text="Example">
      <formula>NOT(ISERROR(SEARCH("Example",C9)))</formula>
    </cfRule>
  </conditionalFormatting>
  <conditionalFormatting sqref="C11 C13 C15">
    <cfRule type="containsText" dxfId="614" priority="2" operator="containsText" text="Example">
      <formula>NOT(ISERROR(SEARCH("Example",C11)))</formula>
    </cfRule>
  </conditionalFormatting>
  <conditionalFormatting sqref="C10 C12 C14 C16:C18">
    <cfRule type="containsText" dxfId="613" priority="3" operator="containsText" text="Example">
      <formula>NOT(ISERROR(SEARCH("Example",C10)))</formula>
    </cfRule>
  </conditionalFormatting>
  <conditionalFormatting sqref="C19:C26">
    <cfRule type="containsText" dxfId="612"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62"/>
  <sheetViews>
    <sheetView showGridLines="0" tabSelected="1" zoomScale="70" zoomScaleNormal="70" zoomScaleSheetLayoutView="100" workbookViewId="0">
      <pane ySplit="6" topLeftCell="A35" activePane="bottomLeft" state="frozen"/>
      <selection pane="bottomLeft" activeCell="D51" sqref="D51"/>
    </sheetView>
  </sheetViews>
  <sheetFormatPr defaultRowHeight="12.75"/>
  <cols>
    <col min="1" max="1" width="1.25" style="39" customWidth="1"/>
    <col min="2" max="2" width="32.625" style="34" customWidth="1"/>
    <col min="3" max="10" width="21.125" style="62" customWidth="1"/>
    <col min="11" max="11" width="36.25" style="63" customWidth="1"/>
    <col min="12" max="12" width="68.5" style="63" hidden="1" customWidth="1"/>
    <col min="13" max="15" width="68" style="63" hidden="1" customWidth="1"/>
    <col min="16" max="16" width="36.25" style="63" customWidth="1"/>
    <col min="17" max="17" width="23.25" style="32" customWidth="1"/>
    <col min="18" max="19" width="23.25" style="63" customWidth="1"/>
    <col min="20"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24"/>
      <c r="C1" s="224"/>
      <c r="D1" s="224"/>
      <c r="E1" s="143"/>
      <c r="F1" s="143"/>
      <c r="G1" s="143"/>
      <c r="H1" s="143"/>
      <c r="K1" s="162"/>
      <c r="L1" s="177"/>
      <c r="M1" s="177"/>
      <c r="N1" s="177"/>
      <c r="O1" s="177"/>
      <c r="P1" s="169"/>
      <c r="Q1" s="138"/>
    </row>
    <row r="2" spans="1:32" s="26" customFormat="1" ht="15.75">
      <c r="A2" s="133"/>
      <c r="B2" s="134" t="str">
        <f>Project!B2</f>
        <v>Input</v>
      </c>
      <c r="C2" s="226" t="s">
        <v>199</v>
      </c>
      <c r="D2" s="227"/>
      <c r="E2" s="227"/>
      <c r="F2" s="227"/>
      <c r="G2" s="227"/>
      <c r="H2" s="227"/>
      <c r="I2" s="227"/>
      <c r="J2" s="227"/>
      <c r="K2" s="231" t="s">
        <v>200</v>
      </c>
      <c r="L2" s="173"/>
      <c r="M2" s="173"/>
      <c r="N2" s="173"/>
      <c r="O2" s="173"/>
      <c r="P2" s="231"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 r="A3" s="133"/>
      <c r="B3" s="131" t="str">
        <f>Project!B3</f>
        <v>Calculation</v>
      </c>
      <c r="C3" s="226"/>
      <c r="D3" s="227"/>
      <c r="E3" s="227"/>
      <c r="F3" s="227"/>
      <c r="G3" s="227"/>
      <c r="H3" s="227"/>
      <c r="I3" s="227"/>
      <c r="J3" s="227"/>
      <c r="K3" s="231"/>
      <c r="L3" s="173"/>
      <c r="M3" s="173"/>
      <c r="N3" s="173"/>
      <c r="O3" s="173"/>
      <c r="P3" s="231"/>
      <c r="Q3" s="132" t="str">
        <f>Project_Number</f>
        <v>259104-00</v>
      </c>
      <c r="R3" s="133"/>
      <c r="S3" s="133"/>
      <c r="T3" s="133"/>
      <c r="U3" s="133"/>
      <c r="V3" s="133"/>
      <c r="W3" s="133"/>
      <c r="X3" s="133"/>
      <c r="Y3" s="133"/>
      <c r="Z3" s="133"/>
      <c r="AA3" s="133"/>
      <c r="AB3" s="133"/>
      <c r="AC3" s="133"/>
      <c r="AD3" s="133"/>
      <c r="AE3" s="133"/>
      <c r="AF3" s="133"/>
    </row>
    <row r="4" spans="1:32" s="27" customFormat="1">
      <c r="A4" s="132"/>
      <c r="B4" s="125" t="str">
        <f>Project!B4</f>
        <v>Notes</v>
      </c>
      <c r="C4" s="226"/>
      <c r="D4" s="227"/>
      <c r="E4" s="227"/>
      <c r="F4" s="227"/>
      <c r="G4" s="227"/>
      <c r="H4" s="227"/>
      <c r="I4" s="227"/>
      <c r="J4" s="227"/>
      <c r="K4" s="231"/>
      <c r="L4" s="173"/>
      <c r="M4" s="173"/>
      <c r="N4" s="173"/>
      <c r="O4" s="173"/>
      <c r="P4" s="231"/>
      <c r="Q4" s="132"/>
      <c r="R4" s="132"/>
      <c r="S4" s="132"/>
      <c r="T4" s="132"/>
      <c r="U4" s="132"/>
      <c r="V4" s="132"/>
      <c r="W4" s="132"/>
      <c r="X4" s="132"/>
      <c r="Y4" s="132"/>
      <c r="Z4" s="132"/>
      <c r="AA4" s="132"/>
      <c r="AB4" s="132"/>
      <c r="AC4" s="132"/>
      <c r="AD4" s="132"/>
      <c r="AE4" s="132"/>
      <c r="AF4" s="132"/>
    </row>
    <row r="5" spans="1:32" s="31" customFormat="1" ht="15">
      <c r="A5" s="30"/>
      <c r="B5" s="138"/>
      <c r="C5" s="138"/>
      <c r="D5" s="138"/>
      <c r="E5" s="143"/>
      <c r="F5" s="143"/>
      <c r="G5" s="143"/>
      <c r="H5" s="143"/>
      <c r="K5" s="162"/>
      <c r="L5" s="177" t="s">
        <v>506</v>
      </c>
      <c r="M5" s="177" t="s">
        <v>507</v>
      </c>
      <c r="N5" s="177" t="s">
        <v>508</v>
      </c>
      <c r="O5" s="177" t="s">
        <v>509</v>
      </c>
      <c r="P5" s="169"/>
      <c r="Q5" s="138"/>
    </row>
    <row r="6" spans="1:32" ht="18.75">
      <c r="B6" s="66"/>
      <c r="C6" s="225" t="s">
        <v>446</v>
      </c>
      <c r="D6" s="225"/>
      <c r="E6" s="229" t="s">
        <v>447</v>
      </c>
      <c r="F6" s="230"/>
      <c r="G6" s="229" t="s">
        <v>448</v>
      </c>
      <c r="H6" s="230"/>
      <c r="I6" s="225" t="s">
        <v>449</v>
      </c>
      <c r="J6" s="225"/>
      <c r="K6" s="67" t="s">
        <v>201</v>
      </c>
      <c r="L6" s="67"/>
      <c r="M6" s="67"/>
      <c r="N6" s="67"/>
      <c r="O6" s="67"/>
      <c r="P6" s="67" t="s">
        <v>505</v>
      </c>
      <c r="Q6" s="40"/>
      <c r="R6" s="35"/>
      <c r="S6" s="35"/>
      <c r="T6" s="35"/>
      <c r="U6" s="35"/>
      <c r="V6" s="36"/>
      <c r="W6" s="37"/>
      <c r="X6" s="36"/>
      <c r="Y6" s="36"/>
      <c r="Z6" s="36"/>
      <c r="AA6" s="36"/>
      <c r="AB6" s="36"/>
      <c r="AC6" s="36"/>
      <c r="AD6" s="38"/>
      <c r="AE6" s="35"/>
      <c r="AF6" s="33"/>
    </row>
    <row r="7" spans="1:32" ht="18.75">
      <c r="B7" s="128" t="s">
        <v>202</v>
      </c>
      <c r="C7" s="129"/>
      <c r="D7" s="129"/>
      <c r="E7" s="129"/>
      <c r="F7" s="129"/>
      <c r="G7" s="129"/>
      <c r="H7" s="129"/>
      <c r="I7" s="228"/>
      <c r="J7" s="228"/>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61"/>
      <c r="L8" s="172"/>
      <c r="M8" s="172"/>
      <c r="N8" s="172"/>
      <c r="O8" s="172"/>
      <c r="P8" s="168"/>
      <c r="Q8" s="40"/>
      <c r="R8" s="41"/>
      <c r="S8" s="41"/>
      <c r="T8" s="41"/>
      <c r="U8" s="41"/>
      <c r="V8" s="42"/>
      <c r="W8" s="43"/>
      <c r="X8" s="42"/>
      <c r="Y8" s="42"/>
      <c r="Z8" s="42"/>
      <c r="AA8" s="42"/>
      <c r="AB8" s="42"/>
      <c r="AC8" s="42"/>
      <c r="AD8" s="38"/>
      <c r="AE8" s="35"/>
      <c r="AF8" s="33"/>
    </row>
    <row r="9" spans="1:32" ht="127.5">
      <c r="B9" s="116" t="s">
        <v>450</v>
      </c>
      <c r="C9" s="92"/>
      <c r="D9" s="93"/>
      <c r="E9" s="92"/>
      <c r="F9" s="93"/>
      <c r="G9" s="92"/>
      <c r="H9" s="93"/>
      <c r="I9" s="92"/>
      <c r="J9" s="93"/>
      <c r="K9" s="161"/>
      <c r="L9" s="172" t="s">
        <v>510</v>
      </c>
      <c r="M9" s="172" t="s">
        <v>511</v>
      </c>
      <c r="N9" s="172" t="s">
        <v>512</v>
      </c>
      <c r="O9" s="172" t="s">
        <v>513</v>
      </c>
      <c r="P9" s="168"/>
      <c r="Q9" s="40"/>
      <c r="R9" s="41"/>
      <c r="S9" s="41"/>
      <c r="T9" s="41"/>
      <c r="U9" s="41"/>
      <c r="V9" s="42"/>
      <c r="W9" s="43"/>
      <c r="X9" s="42"/>
      <c r="Y9" s="42"/>
      <c r="Z9" s="42"/>
      <c r="AA9" s="42"/>
      <c r="AB9" s="42"/>
      <c r="AC9" s="42"/>
      <c r="AD9" s="38"/>
      <c r="AE9" s="35"/>
      <c r="AF9" s="33"/>
    </row>
    <row r="10" spans="1:32" ht="63.75">
      <c r="B10" s="94" t="s">
        <v>472</v>
      </c>
      <c r="C10" s="178">
        <f>3.8*(1-0.25)+G10*0.25</f>
        <v>5.8974999999999991</v>
      </c>
      <c r="D10" s="95" t="str">
        <f>Opaque_Construction</f>
        <v>hr-ft²-F/Btu (R-Value)</v>
      </c>
      <c r="E10" s="94">
        <v>6.41</v>
      </c>
      <c r="F10" s="95" t="str">
        <f>Opaque_Construction</f>
        <v>hr-ft²-F/Btu (R-Value)</v>
      </c>
      <c r="G10" s="171">
        <v>12.19</v>
      </c>
      <c r="H10" s="95" t="str">
        <f>Opaque_Construction</f>
        <v>hr-ft²-F/Btu (R-Value)</v>
      </c>
      <c r="I10" s="147">
        <v>11.9</v>
      </c>
      <c r="J10" s="94" t="str">
        <f>Opaque_Construction</f>
        <v>hr-ft²-F/Btu (R-Value)</v>
      </c>
      <c r="K10" s="163" t="s">
        <v>569</v>
      </c>
      <c r="L10" s="172"/>
      <c r="M10" s="172"/>
      <c r="N10" s="172"/>
      <c r="O10" s="172"/>
      <c r="P10" s="163"/>
      <c r="Q10" s="40"/>
      <c r="R10" s="133"/>
      <c r="S10" s="133"/>
      <c r="T10" s="133"/>
      <c r="U10" s="41"/>
      <c r="V10" s="42"/>
      <c r="W10" s="43"/>
      <c r="X10" s="42"/>
      <c r="Y10" s="42"/>
      <c r="Z10" s="42"/>
      <c r="AA10" s="42"/>
      <c r="AB10" s="42"/>
      <c r="AC10" s="42"/>
      <c r="AD10" s="38"/>
      <c r="AE10" s="35"/>
      <c r="AF10" s="33"/>
    </row>
    <row r="11" spans="1:32" ht="102">
      <c r="B11" s="117" t="s">
        <v>451</v>
      </c>
      <c r="C11" s="170">
        <f>2.46*(1-0.75)+G11*0.75</f>
        <v>14.7675</v>
      </c>
      <c r="D11" s="94" t="str">
        <f>Opaque_Construction</f>
        <v>hr-ft²-F/Btu (R-Value)</v>
      </c>
      <c r="E11" s="147">
        <v>14.2</v>
      </c>
      <c r="F11" s="94" t="str">
        <f>Opaque_Construction</f>
        <v>hr-ft²-F/Btu (R-Value)</v>
      </c>
      <c r="G11" s="170">
        <v>18.87</v>
      </c>
      <c r="H11" s="94" t="str">
        <f>Opaque_Construction</f>
        <v>hr-ft²-F/Btu (R-Value)</v>
      </c>
      <c r="I11" s="170">
        <v>29.41</v>
      </c>
      <c r="J11" s="94" t="str">
        <f>Opaque_Construction</f>
        <v>hr-ft²-F/Btu (R-Value)</v>
      </c>
      <c r="K11" s="163" t="s">
        <v>570</v>
      </c>
      <c r="L11" s="172" t="s">
        <v>514</v>
      </c>
      <c r="M11" s="172" t="s">
        <v>515</v>
      </c>
      <c r="N11" s="172" t="s">
        <v>516</v>
      </c>
      <c r="O11" s="172" t="s">
        <v>517</v>
      </c>
      <c r="P11" s="163"/>
      <c r="Q11" s="50"/>
      <c r="R11" s="133"/>
      <c r="S11" s="133"/>
      <c r="T11" s="133"/>
      <c r="U11" s="133"/>
      <c r="V11" s="51"/>
      <c r="W11" s="52"/>
      <c r="X11" s="51"/>
      <c r="Y11" s="51"/>
      <c r="Z11" s="51"/>
      <c r="AA11" s="51"/>
      <c r="AB11" s="51"/>
      <c r="AC11" s="51"/>
      <c r="AD11" s="53"/>
      <c r="AE11" s="49"/>
      <c r="AF11" s="33"/>
    </row>
    <row r="12" spans="1:32" ht="38.25">
      <c r="B12" s="118" t="s">
        <v>452</v>
      </c>
      <c r="C12" s="170">
        <f>E12</f>
        <v>1.82</v>
      </c>
      <c r="D12" s="94" t="str">
        <f>Slab_on_Grade_Constructions</f>
        <v>hr-ft²-F/Btu (R-Value)</v>
      </c>
      <c r="E12" s="170">
        <v>1.82</v>
      </c>
      <c r="F12" s="94" t="str">
        <f>Slab_on_Grade_Constructions</f>
        <v>hr-ft²-F/Btu (R-Value)</v>
      </c>
      <c r="G12" s="170">
        <v>1.82</v>
      </c>
      <c r="H12" s="94" t="str">
        <f>Slab_on_Grade_Constructions</f>
        <v>hr-ft²-F/Btu (R-Value)</v>
      </c>
      <c r="I12" s="170">
        <v>1.82</v>
      </c>
      <c r="J12" s="94" t="str">
        <f>Slab_on_Grade_Constructions</f>
        <v>hr-ft²-F/Btu (R-Value)</v>
      </c>
      <c r="K12" s="163" t="s">
        <v>495</v>
      </c>
      <c r="L12" s="172"/>
      <c r="M12" s="172"/>
      <c r="N12" s="172"/>
      <c r="O12" s="172"/>
      <c r="P12" s="163"/>
      <c r="Q12" s="55"/>
      <c r="R12" s="133"/>
      <c r="S12" s="133"/>
      <c r="T12" s="133"/>
      <c r="U12" s="133"/>
      <c r="V12" s="51"/>
      <c r="W12" s="54"/>
      <c r="X12" s="51"/>
      <c r="Y12" s="54"/>
      <c r="Z12" s="56"/>
      <c r="AA12" s="54"/>
      <c r="AB12" s="56"/>
      <c r="AC12" s="54"/>
      <c r="AD12" s="48"/>
      <c r="AE12" s="49"/>
      <c r="AF12" s="33"/>
    </row>
    <row r="13" spans="1:32" ht="15.75">
      <c r="B13" s="118" t="s">
        <v>454</v>
      </c>
      <c r="C13" s="147" t="str">
        <f>E13</f>
        <v>N/A</v>
      </c>
      <c r="D13" s="94" t="str">
        <f>Opaque_Construction</f>
        <v>hr-ft²-F/Btu (R-Value)</v>
      </c>
      <c r="E13" s="147" t="s">
        <v>298</v>
      </c>
      <c r="F13" s="94" t="str">
        <f>Opaque_Construction</f>
        <v>hr-ft²-F/Btu (R-Value)</v>
      </c>
      <c r="G13" s="147" t="s">
        <v>298</v>
      </c>
      <c r="H13" s="94" t="str">
        <f>Opaque_Construction</f>
        <v>hr-ft²-F/Btu (R-Value)</v>
      </c>
      <c r="I13" s="147" t="s">
        <v>298</v>
      </c>
      <c r="J13" s="94" t="str">
        <f>Opaque_Construction</f>
        <v>hr-ft²-F/Btu (R-Value)</v>
      </c>
      <c r="K13" s="163"/>
      <c r="L13" s="172"/>
      <c r="M13" s="172"/>
      <c r="N13" s="172"/>
      <c r="O13" s="172"/>
      <c r="P13" s="163"/>
      <c r="Q13" s="55"/>
      <c r="R13" s="133"/>
      <c r="S13" s="133"/>
      <c r="T13" s="133"/>
      <c r="U13" s="133"/>
      <c r="V13" s="51"/>
      <c r="W13" s="54"/>
      <c r="X13" s="51"/>
      <c r="Y13" s="54"/>
      <c r="Z13" s="56"/>
      <c r="AA13" s="54"/>
      <c r="AB13" s="56"/>
      <c r="AC13" s="54"/>
      <c r="AD13" s="48"/>
      <c r="AE13" s="49"/>
      <c r="AF13" s="33"/>
    </row>
    <row r="14" spans="1:32" ht="63.75">
      <c r="B14" s="116" t="s">
        <v>205</v>
      </c>
      <c r="C14" s="147">
        <f>E14</f>
        <v>18.2</v>
      </c>
      <c r="D14" s="96" t="s">
        <v>206</v>
      </c>
      <c r="E14" s="147">
        <v>18.2</v>
      </c>
      <c r="F14" s="96" t="s">
        <v>206</v>
      </c>
      <c r="G14" s="147">
        <v>18.2</v>
      </c>
      <c r="H14" s="96" t="s">
        <v>206</v>
      </c>
      <c r="I14" s="147">
        <v>18.2</v>
      </c>
      <c r="J14" s="96" t="s">
        <v>206</v>
      </c>
      <c r="K14" s="163" t="s">
        <v>495</v>
      </c>
      <c r="L14" s="172" t="s">
        <v>518</v>
      </c>
      <c r="M14" s="172" t="s">
        <v>519</v>
      </c>
      <c r="N14" s="172" t="s">
        <v>520</v>
      </c>
      <c r="O14" s="172" t="s">
        <v>521</v>
      </c>
      <c r="P14" s="163"/>
      <c r="Q14" s="45"/>
      <c r="R14" s="133"/>
      <c r="S14" s="133"/>
      <c r="T14" s="133"/>
      <c r="U14" s="133"/>
      <c r="V14" s="36"/>
      <c r="W14" s="47"/>
      <c r="X14" s="36"/>
      <c r="Y14" s="46"/>
      <c r="Z14" s="36"/>
      <c r="AA14" s="36"/>
      <c r="AB14" s="36"/>
      <c r="AC14" s="46"/>
      <c r="AD14" s="48"/>
      <c r="AE14" s="35"/>
      <c r="AF14" s="33"/>
    </row>
    <row r="15" spans="1:32" ht="140.25">
      <c r="B15" s="116" t="s">
        <v>453</v>
      </c>
      <c r="C15" s="92"/>
      <c r="D15" s="93"/>
      <c r="E15" s="152"/>
      <c r="F15" s="93"/>
      <c r="G15" s="92"/>
      <c r="H15" s="93"/>
      <c r="I15" s="92"/>
      <c r="J15" s="93"/>
      <c r="K15" s="161"/>
      <c r="L15" s="172" t="s">
        <v>522</v>
      </c>
      <c r="M15" s="172" t="s">
        <v>523</v>
      </c>
      <c r="N15" s="172" t="s">
        <v>524</v>
      </c>
      <c r="O15" s="172" t="s">
        <v>525</v>
      </c>
      <c r="P15" s="168"/>
      <c r="Q15" s="55"/>
      <c r="R15" s="133"/>
      <c r="S15" s="133"/>
      <c r="T15" s="133"/>
      <c r="U15" s="133"/>
      <c r="V15" s="36"/>
      <c r="W15" s="47"/>
      <c r="X15" s="36"/>
      <c r="Y15" s="46"/>
      <c r="Z15" s="36"/>
      <c r="AA15" s="36"/>
      <c r="AB15" s="36"/>
      <c r="AC15" s="46"/>
      <c r="AD15" s="48"/>
      <c r="AE15" s="35"/>
      <c r="AF15" s="33"/>
    </row>
    <row r="16" spans="1:32" ht="38.25">
      <c r="B16" s="94" t="s">
        <v>473</v>
      </c>
      <c r="C16" s="147">
        <v>0.62</v>
      </c>
      <c r="D16" s="94" t="str">
        <f>Glazing_Conduction</f>
        <v>Btu/hr-ft²-F (U-Value)</v>
      </c>
      <c r="E16" s="147">
        <v>0.62</v>
      </c>
      <c r="F16" s="94" t="str">
        <f>Glazing_Conduction</f>
        <v>Btu/hr-ft²-F (U-Value)</v>
      </c>
      <c r="G16" s="147">
        <v>0.59</v>
      </c>
      <c r="H16" s="94" t="str">
        <f>Glazing_Conduction</f>
        <v>Btu/hr-ft²-F (U-Value)</v>
      </c>
      <c r="I16" s="147">
        <v>0.56999999999999995</v>
      </c>
      <c r="J16" s="94" t="str">
        <f>Glazing_Conduction</f>
        <v>Btu/hr-ft²-F (U-Value)</v>
      </c>
      <c r="K16" s="163" t="s">
        <v>571</v>
      </c>
      <c r="L16" s="172"/>
      <c r="M16" s="172"/>
      <c r="N16" s="172"/>
      <c r="O16" s="172"/>
      <c r="P16" s="163"/>
      <c r="Q16" s="165"/>
      <c r="R16" s="165"/>
      <c r="S16" s="165"/>
      <c r="T16" s="166"/>
      <c r="U16" s="133"/>
      <c r="V16" s="36"/>
      <c r="W16" s="47"/>
      <c r="X16" s="36"/>
      <c r="Y16" s="46"/>
      <c r="Z16" s="36"/>
      <c r="AA16" s="36"/>
      <c r="AB16" s="36"/>
      <c r="AC16" s="46"/>
      <c r="AD16" s="48"/>
      <c r="AE16" s="35"/>
      <c r="AF16" s="33"/>
    </row>
    <row r="17" spans="2:32" ht="15.75">
      <c r="B17" s="116" t="s">
        <v>207</v>
      </c>
      <c r="C17" s="152"/>
      <c r="D17" s="93"/>
      <c r="E17" s="152"/>
      <c r="F17" s="93"/>
      <c r="G17" s="152"/>
      <c r="H17" s="93"/>
      <c r="I17" s="92"/>
      <c r="J17" s="93"/>
      <c r="K17" s="161"/>
      <c r="L17" s="172"/>
      <c r="M17" s="172"/>
      <c r="N17" s="172"/>
      <c r="O17" s="172"/>
      <c r="P17" s="168"/>
      <c r="Q17" s="45"/>
      <c r="R17" s="133"/>
      <c r="S17" s="133"/>
      <c r="T17" s="133"/>
      <c r="U17" s="46"/>
      <c r="V17" s="36"/>
      <c r="W17" s="47"/>
      <c r="X17" s="36"/>
      <c r="Y17" s="46"/>
      <c r="Z17" s="36"/>
      <c r="AA17" s="36"/>
      <c r="AB17" s="36"/>
      <c r="AC17" s="46"/>
      <c r="AD17" s="48"/>
      <c r="AE17" s="35"/>
      <c r="AF17" s="33"/>
    </row>
    <row r="18" spans="2:32" ht="38.25">
      <c r="B18" s="94" t="str">
        <f>B16</f>
        <v>Windows</v>
      </c>
      <c r="C18" s="147">
        <v>0.41</v>
      </c>
      <c r="D18" s="96" t="str">
        <f>Glazing_Solar_Heat_Gain</f>
        <v>SHGC</v>
      </c>
      <c r="E18" s="147">
        <v>0.41</v>
      </c>
      <c r="F18" s="96" t="str">
        <f>Glazing_Solar_Heat_Gain</f>
        <v>SHGC</v>
      </c>
      <c r="G18" s="147">
        <v>0.39</v>
      </c>
      <c r="H18" s="96" t="str">
        <f>Glazing_Solar_Heat_Gain</f>
        <v>SHGC</v>
      </c>
      <c r="I18" s="147">
        <v>0.39</v>
      </c>
      <c r="J18" s="96" t="str">
        <f>Glazing_Solar_Heat_Gain</f>
        <v>SHGC</v>
      </c>
      <c r="K18" s="163" t="s">
        <v>571</v>
      </c>
      <c r="L18" s="172"/>
      <c r="M18" s="172"/>
      <c r="N18" s="172"/>
      <c r="O18" s="172"/>
      <c r="P18" s="163"/>
      <c r="Q18" s="45"/>
      <c r="R18" s="133"/>
      <c r="S18" s="133"/>
      <c r="T18" s="166"/>
      <c r="U18" s="46"/>
      <c r="V18" s="36"/>
      <c r="W18" s="47"/>
      <c r="X18" s="36"/>
      <c r="Y18" s="46"/>
      <c r="Z18" s="36"/>
      <c r="AA18" s="36"/>
      <c r="AB18" s="36"/>
      <c r="AC18" s="46"/>
      <c r="AD18" s="48"/>
      <c r="AE18" s="35"/>
      <c r="AF18" s="33"/>
    </row>
    <row r="19" spans="2:32">
      <c r="B19" s="119" t="s">
        <v>208</v>
      </c>
      <c r="C19" s="152"/>
      <c r="D19" s="93"/>
      <c r="E19" s="152"/>
      <c r="F19" s="93"/>
      <c r="G19" s="152"/>
      <c r="H19" s="93"/>
      <c r="I19" s="92"/>
      <c r="J19" s="93"/>
      <c r="K19" s="161"/>
      <c r="L19" s="172"/>
      <c r="M19" s="172"/>
      <c r="N19" s="172"/>
      <c r="O19" s="172"/>
      <c r="P19" s="168"/>
      <c r="Q19" s="45"/>
      <c r="R19" s="36"/>
      <c r="S19" s="46"/>
      <c r="T19" s="36"/>
      <c r="U19" s="46"/>
      <c r="V19" s="36"/>
      <c r="W19" s="47"/>
      <c r="X19" s="36"/>
      <c r="Y19" s="46"/>
      <c r="Z19" s="36"/>
      <c r="AA19" s="36"/>
      <c r="AB19" s="36"/>
      <c r="AC19" s="46"/>
      <c r="AD19" s="48"/>
      <c r="AE19" s="35"/>
      <c r="AF19" s="33"/>
    </row>
    <row r="20" spans="2:32" ht="38.25">
      <c r="B20" s="94" t="str">
        <f>B16</f>
        <v>Windows</v>
      </c>
      <c r="C20" s="153">
        <v>0.32</v>
      </c>
      <c r="D20" s="96" t="s">
        <v>206</v>
      </c>
      <c r="E20" s="153">
        <v>0.32</v>
      </c>
      <c r="F20" s="96" t="s">
        <v>206</v>
      </c>
      <c r="G20" s="153">
        <v>0.31</v>
      </c>
      <c r="H20" s="96" t="s">
        <v>206</v>
      </c>
      <c r="I20" s="153">
        <v>0.31</v>
      </c>
      <c r="J20" s="96" t="s">
        <v>206</v>
      </c>
      <c r="K20" s="163" t="s">
        <v>571</v>
      </c>
      <c r="L20" s="172"/>
      <c r="M20" s="172"/>
      <c r="N20" s="172"/>
      <c r="O20" s="172"/>
      <c r="P20" s="163"/>
      <c r="Q20" s="45"/>
      <c r="R20" s="36"/>
      <c r="S20" s="46"/>
      <c r="T20" s="167"/>
      <c r="U20" s="46"/>
      <c r="V20" s="36"/>
      <c r="W20" s="47"/>
      <c r="X20" s="36"/>
      <c r="Y20" s="46"/>
      <c r="Z20" s="36"/>
      <c r="AA20" s="36"/>
      <c r="AB20" s="36"/>
      <c r="AC20" s="46"/>
      <c r="AD20" s="48"/>
      <c r="AE20" s="35"/>
      <c r="AF20" s="33"/>
    </row>
    <row r="21" spans="2:32">
      <c r="B21" s="119" t="s">
        <v>209</v>
      </c>
      <c r="C21" s="147" t="s">
        <v>298</v>
      </c>
      <c r="D21" s="96" t="s">
        <v>206</v>
      </c>
      <c r="E21" s="147" t="s">
        <v>298</v>
      </c>
      <c r="F21" s="96" t="s">
        <v>206</v>
      </c>
      <c r="G21" s="147" t="s">
        <v>298</v>
      </c>
      <c r="H21" s="96" t="s">
        <v>206</v>
      </c>
      <c r="I21" s="147" t="s">
        <v>298</v>
      </c>
      <c r="J21" s="96" t="s">
        <v>206</v>
      </c>
      <c r="K21" s="161"/>
      <c r="L21" s="172"/>
      <c r="M21" s="172"/>
      <c r="N21" s="172"/>
      <c r="O21" s="172"/>
      <c r="P21" s="168"/>
      <c r="Q21" s="45"/>
      <c r="R21" s="36"/>
      <c r="S21" s="46"/>
      <c r="T21" s="36"/>
      <c r="U21" s="46"/>
      <c r="V21" s="36"/>
      <c r="W21" s="47"/>
      <c r="X21" s="36"/>
      <c r="Y21" s="46"/>
      <c r="Z21" s="36"/>
      <c r="AA21" s="36"/>
      <c r="AB21" s="36"/>
      <c r="AC21" s="46"/>
      <c r="AD21" s="48"/>
      <c r="AE21" s="35"/>
      <c r="AF21" s="33"/>
    </row>
    <row r="22" spans="2:32">
      <c r="B22" s="119" t="s">
        <v>210</v>
      </c>
      <c r="C22" s="147" t="s">
        <v>298</v>
      </c>
      <c r="D22" s="94" t="str">
        <f>Glazing_Conduction</f>
        <v>Btu/hr-ft²-F (U-Value)</v>
      </c>
      <c r="E22" s="147" t="s">
        <v>298</v>
      </c>
      <c r="F22" s="94" t="str">
        <f>Glazing_Conduction</f>
        <v>Btu/hr-ft²-F (U-Value)</v>
      </c>
      <c r="G22" s="147" t="s">
        <v>298</v>
      </c>
      <c r="H22" s="94" t="str">
        <f>Glazing_Conduction</f>
        <v>Btu/hr-ft²-F (U-Value)</v>
      </c>
      <c r="I22" s="147" t="s">
        <v>298</v>
      </c>
      <c r="J22" s="94" t="str">
        <f>Glazing_Conduction</f>
        <v>Btu/hr-ft²-F (U-Value)</v>
      </c>
      <c r="K22" s="161"/>
      <c r="L22" s="172"/>
      <c r="M22" s="172"/>
      <c r="N22" s="172"/>
      <c r="O22" s="172"/>
      <c r="P22" s="168"/>
      <c r="Q22" s="45"/>
      <c r="R22" s="36"/>
      <c r="S22" s="46"/>
      <c r="T22" s="36"/>
      <c r="U22" s="46"/>
      <c r="V22" s="36"/>
      <c r="W22" s="47"/>
      <c r="X22" s="36"/>
      <c r="Y22" s="46"/>
      <c r="Z22" s="36"/>
      <c r="AA22" s="36"/>
      <c r="AB22" s="36"/>
      <c r="AC22" s="46"/>
      <c r="AD22" s="48"/>
      <c r="AE22" s="35"/>
      <c r="AF22" s="33"/>
    </row>
    <row r="23" spans="2:32">
      <c r="B23" s="119" t="s">
        <v>211</v>
      </c>
      <c r="C23" s="147" t="s">
        <v>298</v>
      </c>
      <c r="D23" s="96" t="str">
        <f>Glazing_Solar_Heat_Gain</f>
        <v>SHGC</v>
      </c>
      <c r="E23" s="147" t="s">
        <v>298</v>
      </c>
      <c r="F23" s="96" t="str">
        <f>Glazing_Solar_Heat_Gain</f>
        <v>SHGC</v>
      </c>
      <c r="G23" s="147" t="s">
        <v>298</v>
      </c>
      <c r="H23" s="96" t="str">
        <f>Glazing_Solar_Heat_Gain</f>
        <v>SHGC</v>
      </c>
      <c r="I23" s="147" t="s">
        <v>298</v>
      </c>
      <c r="J23" s="96" t="str">
        <f>Glazing_Solar_Heat_Gain</f>
        <v>SHGC</v>
      </c>
      <c r="K23" s="161"/>
      <c r="L23" s="172"/>
      <c r="M23" s="172"/>
      <c r="N23" s="172"/>
      <c r="O23" s="172"/>
      <c r="P23" s="168"/>
      <c r="Q23" s="45"/>
      <c r="R23" s="36"/>
      <c r="S23" s="46"/>
      <c r="T23" s="36"/>
      <c r="U23" s="46"/>
      <c r="V23" s="36"/>
      <c r="W23" s="47"/>
      <c r="X23" s="36"/>
      <c r="Y23" s="46"/>
      <c r="Z23" s="36"/>
      <c r="AA23" s="36"/>
      <c r="AB23" s="36"/>
      <c r="AC23" s="46"/>
      <c r="AD23" s="48"/>
      <c r="AE23" s="35"/>
      <c r="AF23" s="33"/>
    </row>
    <row r="24" spans="2:32">
      <c r="B24" s="120" t="s">
        <v>212</v>
      </c>
      <c r="C24" s="147" t="s">
        <v>298</v>
      </c>
      <c r="D24" s="137" t="s">
        <v>206</v>
      </c>
      <c r="E24" s="147" t="s">
        <v>298</v>
      </c>
      <c r="F24" s="145" t="s">
        <v>206</v>
      </c>
      <c r="G24" s="147" t="s">
        <v>298</v>
      </c>
      <c r="H24" s="145" t="s">
        <v>206</v>
      </c>
      <c r="I24" s="147" t="s">
        <v>298</v>
      </c>
      <c r="J24" s="137" t="s">
        <v>206</v>
      </c>
      <c r="K24" s="141"/>
      <c r="L24" s="141"/>
      <c r="M24" s="141"/>
      <c r="N24" s="141"/>
      <c r="O24" s="141"/>
      <c r="P24" s="141"/>
      <c r="Q24" s="45"/>
      <c r="R24" s="36"/>
      <c r="S24" s="46"/>
      <c r="T24" s="36"/>
      <c r="U24" s="46"/>
      <c r="V24" s="36"/>
      <c r="W24" s="47"/>
      <c r="X24" s="36"/>
      <c r="Y24" s="46"/>
      <c r="Z24" s="36"/>
      <c r="AA24" s="36"/>
      <c r="AB24" s="36"/>
      <c r="AC24" s="46"/>
      <c r="AD24" s="48"/>
      <c r="AE24" s="35"/>
      <c r="AF24" s="33"/>
    </row>
    <row r="25" spans="2:32" ht="25.5">
      <c r="B25" s="120" t="s">
        <v>213</v>
      </c>
      <c r="C25" s="215" t="s">
        <v>298</v>
      </c>
      <c r="D25" s="215"/>
      <c r="E25" s="215" t="s">
        <v>298</v>
      </c>
      <c r="F25" s="215"/>
      <c r="G25" s="215" t="s">
        <v>298</v>
      </c>
      <c r="H25" s="215"/>
      <c r="I25" s="215" t="s">
        <v>298</v>
      </c>
      <c r="J25" s="215"/>
      <c r="K25" s="141"/>
      <c r="L25" s="141" t="s">
        <v>526</v>
      </c>
      <c r="M25" s="141" t="s">
        <v>527</v>
      </c>
      <c r="N25" s="141" t="s">
        <v>526</v>
      </c>
      <c r="O25" s="141" t="s">
        <v>528</v>
      </c>
      <c r="P25" s="141"/>
      <c r="Q25" s="45"/>
      <c r="R25" s="36"/>
      <c r="S25" s="46"/>
      <c r="T25" s="36"/>
      <c r="U25" s="46"/>
      <c r="V25" s="36"/>
      <c r="W25" s="47"/>
      <c r="X25" s="36"/>
      <c r="Y25" s="46"/>
      <c r="Z25" s="36"/>
      <c r="AA25" s="36"/>
      <c r="AB25" s="36"/>
      <c r="AC25" s="46"/>
      <c r="AD25" s="48"/>
      <c r="AE25" s="35"/>
      <c r="AF25" s="33"/>
    </row>
    <row r="26" spans="2:32" ht="51">
      <c r="B26" s="120" t="s">
        <v>86</v>
      </c>
      <c r="C26" s="148">
        <f>E26*1.5</f>
        <v>3.09</v>
      </c>
      <c r="D26" s="137" t="str">
        <f>Infiltration</f>
        <v>ACH</v>
      </c>
      <c r="E26" s="148">
        <v>2.06</v>
      </c>
      <c r="F26" s="145" t="str">
        <f>Infiltration</f>
        <v>ACH</v>
      </c>
      <c r="G26" s="148">
        <v>2.06</v>
      </c>
      <c r="H26" s="145" t="str">
        <f>Infiltration</f>
        <v>ACH</v>
      </c>
      <c r="I26" s="147">
        <v>0.55000000000000004</v>
      </c>
      <c r="J26" s="137" t="str">
        <f>Infiltration</f>
        <v>ACH</v>
      </c>
      <c r="K26" s="164" t="s">
        <v>497</v>
      </c>
      <c r="L26" s="141"/>
      <c r="M26" s="141"/>
      <c r="N26" s="141"/>
      <c r="O26" s="141"/>
      <c r="P26" s="164"/>
      <c r="Q26" s="45"/>
      <c r="R26" s="36"/>
      <c r="S26" s="46"/>
      <c r="T26" s="36"/>
      <c r="U26" s="46"/>
      <c r="V26" s="36"/>
      <c r="W26" s="47"/>
      <c r="X26" s="36"/>
      <c r="Y26" s="46"/>
      <c r="Z26" s="36"/>
      <c r="AA26" s="36"/>
      <c r="AB26" s="36"/>
      <c r="AC26" s="46"/>
      <c r="AD26" s="48"/>
      <c r="AE26" s="35"/>
      <c r="AF26" s="33"/>
    </row>
    <row r="27" spans="2:32" ht="18.75">
      <c r="B27" s="218" t="s">
        <v>214</v>
      </c>
      <c r="C27" s="219"/>
      <c r="D27" s="219"/>
      <c r="E27" s="219"/>
      <c r="F27" s="219"/>
      <c r="G27" s="219"/>
      <c r="H27" s="219"/>
      <c r="I27" s="219"/>
      <c r="J27" s="219"/>
      <c r="K27" s="64"/>
      <c r="L27" s="64"/>
      <c r="M27" s="64"/>
      <c r="N27" s="64"/>
      <c r="O27" s="64"/>
      <c r="P27" s="64"/>
      <c r="Q27" s="45"/>
      <c r="R27" s="36"/>
      <c r="S27" s="46"/>
      <c r="T27" s="36"/>
      <c r="U27" s="46"/>
      <c r="V27" s="36"/>
      <c r="W27" s="47"/>
      <c r="X27" s="36"/>
      <c r="Y27" s="46"/>
      <c r="Z27" s="36"/>
      <c r="AA27" s="36"/>
      <c r="AB27" s="36"/>
      <c r="AC27" s="46"/>
      <c r="AD27" s="48"/>
      <c r="AE27" s="35"/>
      <c r="AF27" s="33"/>
    </row>
    <row r="28" spans="2:32" ht="63.75">
      <c r="B28" s="121" t="s">
        <v>89</v>
      </c>
      <c r="C28" s="216" t="s">
        <v>215</v>
      </c>
      <c r="D28" s="102" t="s">
        <v>89</v>
      </c>
      <c r="E28" s="216" t="s">
        <v>215</v>
      </c>
      <c r="F28" s="102" t="s">
        <v>89</v>
      </c>
      <c r="G28" s="216" t="s">
        <v>215</v>
      </c>
      <c r="H28" s="102" t="s">
        <v>89</v>
      </c>
      <c r="I28" s="216" t="s">
        <v>215</v>
      </c>
      <c r="J28" s="102" t="s">
        <v>89</v>
      </c>
      <c r="K28" s="141"/>
      <c r="L28" s="141" t="s">
        <v>529</v>
      </c>
      <c r="M28" s="141" t="s">
        <v>530</v>
      </c>
      <c r="N28" s="141" t="s">
        <v>531</v>
      </c>
      <c r="O28" s="141" t="s">
        <v>532</v>
      </c>
      <c r="P28" s="141"/>
      <c r="Q28" s="45"/>
      <c r="R28" s="36"/>
      <c r="S28" s="46"/>
      <c r="T28" s="36"/>
      <c r="U28" s="46"/>
      <c r="V28" s="36"/>
      <c r="W28" s="47"/>
      <c r="X28" s="36"/>
      <c r="Y28" s="46"/>
      <c r="Z28" s="36"/>
      <c r="AA28" s="36"/>
      <c r="AB28" s="36"/>
      <c r="AC28" s="46"/>
      <c r="AD28" s="48"/>
      <c r="AE28" s="35"/>
      <c r="AF28" s="33"/>
    </row>
    <row r="29" spans="2:32">
      <c r="B29" s="97"/>
      <c r="C29" s="217"/>
      <c r="D29" s="91" t="str">
        <f>Occupant_Density</f>
        <v>(ft²/person)</v>
      </c>
      <c r="E29" s="217"/>
      <c r="F29" s="91" t="str">
        <f>Occupant_Density</f>
        <v>(ft²/person)</v>
      </c>
      <c r="G29" s="217"/>
      <c r="H29" s="91" t="str">
        <f>Occupant_Density</f>
        <v>(ft²/person)</v>
      </c>
      <c r="I29" s="217"/>
      <c r="J29" s="91" t="str">
        <f>Occupant_Density</f>
        <v>(ft²/person)</v>
      </c>
      <c r="K29" s="141"/>
      <c r="L29" s="141"/>
      <c r="M29" s="141"/>
      <c r="N29" s="141"/>
      <c r="O29" s="141"/>
      <c r="P29" s="141"/>
      <c r="Q29" s="45"/>
      <c r="R29" s="36"/>
      <c r="S29" s="46"/>
      <c r="T29" s="36"/>
      <c r="U29" s="46"/>
      <c r="V29" s="36"/>
      <c r="W29" s="47"/>
      <c r="X29" s="36"/>
      <c r="Y29" s="46"/>
      <c r="Z29" s="36"/>
      <c r="AA29" s="36"/>
      <c r="AB29" s="36"/>
      <c r="AC29" s="46"/>
      <c r="AD29" s="48"/>
      <c r="AE29" s="35"/>
      <c r="AF29" s="33"/>
    </row>
    <row r="30" spans="2:32">
      <c r="B30" s="97"/>
      <c r="C30" s="130" t="s">
        <v>467</v>
      </c>
      <c r="D30" s="130">
        <v>15</v>
      </c>
      <c r="E30" s="130" t="s">
        <v>467</v>
      </c>
      <c r="F30" s="130">
        <v>15</v>
      </c>
      <c r="G30" s="130" t="s">
        <v>467</v>
      </c>
      <c r="H30" s="130">
        <v>15</v>
      </c>
      <c r="I30" s="130" t="s">
        <v>467</v>
      </c>
      <c r="J30" s="130">
        <v>15</v>
      </c>
      <c r="K30" s="232" t="s">
        <v>496</v>
      </c>
      <c r="L30" s="176"/>
      <c r="M30" s="176"/>
      <c r="N30" s="176"/>
      <c r="O30" s="176"/>
      <c r="P30" s="232" t="s">
        <v>572</v>
      </c>
      <c r="Q30" s="45"/>
      <c r="R30" s="36"/>
      <c r="S30" s="46"/>
      <c r="T30" s="36"/>
      <c r="U30" s="46"/>
      <c r="V30" s="36"/>
      <c r="W30" s="47"/>
      <c r="X30" s="36"/>
      <c r="Y30" s="46"/>
      <c r="Z30" s="36"/>
      <c r="AA30" s="36"/>
      <c r="AB30" s="36"/>
      <c r="AC30" s="46"/>
      <c r="AD30" s="48"/>
      <c r="AE30" s="35"/>
      <c r="AF30" s="33"/>
    </row>
    <row r="31" spans="2:32">
      <c r="B31" s="97"/>
      <c r="C31" s="130" t="s">
        <v>468</v>
      </c>
      <c r="D31" s="130">
        <v>200</v>
      </c>
      <c r="E31" s="130" t="s">
        <v>468</v>
      </c>
      <c r="F31" s="130">
        <v>200</v>
      </c>
      <c r="G31" s="130" t="s">
        <v>468</v>
      </c>
      <c r="H31" s="130">
        <v>200</v>
      </c>
      <c r="I31" s="130" t="s">
        <v>468</v>
      </c>
      <c r="J31" s="130">
        <v>200</v>
      </c>
      <c r="K31" s="233"/>
      <c r="L31" s="174"/>
      <c r="M31" s="174"/>
      <c r="N31" s="174"/>
      <c r="O31" s="174"/>
      <c r="P31" s="233"/>
      <c r="Q31" s="45"/>
      <c r="R31" s="36"/>
      <c r="S31" s="46"/>
      <c r="T31" s="36"/>
      <c r="U31" s="46"/>
      <c r="V31" s="36"/>
      <c r="W31" s="47"/>
      <c r="X31" s="36"/>
      <c r="Y31" s="46"/>
      <c r="Z31" s="36"/>
      <c r="AA31" s="36"/>
      <c r="AB31" s="36"/>
      <c r="AC31" s="46"/>
      <c r="AD31" s="48"/>
      <c r="AE31" s="35"/>
      <c r="AF31" s="33"/>
    </row>
    <row r="32" spans="2:32">
      <c r="B32" s="97"/>
      <c r="C32" s="130" t="s">
        <v>474</v>
      </c>
      <c r="D32" s="130">
        <v>0</v>
      </c>
      <c r="E32" s="130" t="s">
        <v>474</v>
      </c>
      <c r="F32" s="130">
        <v>0</v>
      </c>
      <c r="G32" s="130" t="s">
        <v>474</v>
      </c>
      <c r="H32" s="130">
        <v>0</v>
      </c>
      <c r="I32" s="130" t="s">
        <v>474</v>
      </c>
      <c r="J32" s="130">
        <v>0</v>
      </c>
      <c r="K32" s="234"/>
      <c r="L32" s="175"/>
      <c r="M32" s="175"/>
      <c r="N32" s="175"/>
      <c r="O32" s="175"/>
      <c r="P32" s="234"/>
      <c r="Q32" s="45"/>
      <c r="R32" s="36"/>
      <c r="S32" s="46"/>
      <c r="T32" s="36"/>
      <c r="U32" s="46"/>
      <c r="V32" s="36"/>
      <c r="W32" s="47"/>
      <c r="X32" s="36"/>
      <c r="Y32" s="46"/>
      <c r="Z32" s="36"/>
      <c r="AA32" s="36"/>
      <c r="AB32" s="36"/>
      <c r="AC32" s="46"/>
      <c r="AD32" s="48"/>
      <c r="AE32" s="35"/>
      <c r="AF32" s="33"/>
    </row>
    <row r="33" spans="2:32" ht="18.75">
      <c r="B33" s="218" t="s">
        <v>216</v>
      </c>
      <c r="C33" s="219"/>
      <c r="D33" s="219"/>
      <c r="E33" s="219"/>
      <c r="F33" s="219"/>
      <c r="G33" s="219"/>
      <c r="H33" s="219"/>
      <c r="I33" s="219"/>
      <c r="J33" s="219"/>
      <c r="K33" s="64"/>
      <c r="L33" s="64"/>
      <c r="M33" s="64"/>
      <c r="N33" s="64"/>
      <c r="O33" s="64"/>
      <c r="P33" s="64"/>
      <c r="Q33" s="45"/>
      <c r="R33" s="36"/>
      <c r="S33" s="46"/>
      <c r="T33" s="36"/>
      <c r="U33" s="46"/>
      <c r="V33" s="36"/>
      <c r="W33" s="47"/>
      <c r="X33" s="36"/>
      <c r="Y33" s="46"/>
      <c r="Z33" s="36"/>
      <c r="AA33" s="36"/>
      <c r="AB33" s="36"/>
      <c r="AC33" s="46"/>
      <c r="AD33" s="48"/>
      <c r="AE33" s="35"/>
      <c r="AF33" s="33"/>
    </row>
    <row r="34" spans="2:32" ht="178.5">
      <c r="B34" s="121" t="s">
        <v>217</v>
      </c>
      <c r="C34" s="216" t="s">
        <v>215</v>
      </c>
      <c r="D34" s="102" t="s">
        <v>218</v>
      </c>
      <c r="E34" s="216" t="s">
        <v>215</v>
      </c>
      <c r="F34" s="102" t="s">
        <v>218</v>
      </c>
      <c r="G34" s="216" t="s">
        <v>215</v>
      </c>
      <c r="H34" s="102" t="s">
        <v>218</v>
      </c>
      <c r="I34" s="216" t="s">
        <v>215</v>
      </c>
      <c r="J34" s="102" t="s">
        <v>218</v>
      </c>
      <c r="K34" s="141"/>
      <c r="L34" s="141" t="s">
        <v>533</v>
      </c>
      <c r="M34" s="141" t="s">
        <v>534</v>
      </c>
      <c r="N34" s="141" t="s">
        <v>535</v>
      </c>
      <c r="O34" s="141" t="s">
        <v>536</v>
      </c>
      <c r="P34" s="141"/>
      <c r="Q34" s="55"/>
      <c r="R34" s="36"/>
      <c r="S34" s="46"/>
      <c r="T34" s="36"/>
      <c r="U34" s="46"/>
      <c r="V34" s="36"/>
      <c r="W34" s="47"/>
      <c r="X34" s="55"/>
      <c r="Y34" s="36"/>
      <c r="Z34" s="36"/>
      <c r="AA34" s="36"/>
      <c r="AB34" s="36"/>
      <c r="AC34" s="46"/>
      <c r="AD34" s="48"/>
      <c r="AE34" s="35"/>
      <c r="AF34" s="33"/>
    </row>
    <row r="35" spans="2:32">
      <c r="B35" s="97"/>
      <c r="C35" s="217"/>
      <c r="D35" s="91" t="str">
        <f>Internal_Heat_Gains</f>
        <v>(W/ft²)</v>
      </c>
      <c r="E35" s="217"/>
      <c r="F35" s="91" t="str">
        <f>Internal_Heat_Gains</f>
        <v>(W/ft²)</v>
      </c>
      <c r="G35" s="217"/>
      <c r="H35" s="91" t="str">
        <f>Internal_Heat_Gains</f>
        <v>(W/ft²)</v>
      </c>
      <c r="I35" s="217"/>
      <c r="J35" s="91" t="str">
        <f>Internal_Heat_Gains</f>
        <v>(W/ft²)</v>
      </c>
      <c r="K35" s="141"/>
      <c r="L35" s="141"/>
      <c r="M35" s="141"/>
      <c r="N35" s="141"/>
      <c r="O35" s="141"/>
      <c r="P35" s="141"/>
      <c r="Q35" s="55"/>
      <c r="R35" s="36"/>
      <c r="S35" s="46"/>
      <c r="T35" s="36"/>
      <c r="U35" s="46"/>
      <c r="V35" s="36"/>
      <c r="W35" s="47"/>
      <c r="X35" s="55"/>
      <c r="Y35" s="36"/>
      <c r="Z35" s="36"/>
      <c r="AA35" s="36"/>
      <c r="AB35" s="36"/>
      <c r="AC35" s="46"/>
      <c r="AD35" s="48"/>
      <c r="AE35" s="35"/>
      <c r="AF35" s="33"/>
    </row>
    <row r="36" spans="2:32">
      <c r="B36" s="97"/>
      <c r="C36" s="130" t="s">
        <v>467</v>
      </c>
      <c r="D36" s="98">
        <f>F36</f>
        <v>2</v>
      </c>
      <c r="E36" s="130" t="s">
        <v>467</v>
      </c>
      <c r="F36" s="98">
        <v>2</v>
      </c>
      <c r="G36" s="130" t="s">
        <v>467</v>
      </c>
      <c r="H36" s="98">
        <v>2</v>
      </c>
      <c r="I36" s="130" t="s">
        <v>467</v>
      </c>
      <c r="J36" s="98">
        <v>1.5</v>
      </c>
      <c r="K36" s="232" t="s">
        <v>496</v>
      </c>
      <c r="L36" s="176"/>
      <c r="M36" s="176"/>
      <c r="N36" s="176"/>
      <c r="O36" s="176"/>
      <c r="P36" s="232"/>
      <c r="Q36" s="55"/>
      <c r="R36" s="36"/>
      <c r="S36" s="46"/>
      <c r="T36" s="36"/>
      <c r="U36" s="46"/>
      <c r="V36" s="36"/>
      <c r="W36" s="47"/>
      <c r="X36" s="55"/>
      <c r="Y36" s="36"/>
      <c r="Z36" s="36"/>
      <c r="AA36" s="36"/>
      <c r="AB36" s="36"/>
      <c r="AC36" s="46"/>
      <c r="AD36" s="48"/>
      <c r="AE36" s="35"/>
      <c r="AF36" s="33"/>
    </row>
    <row r="37" spans="2:32">
      <c r="B37" s="97"/>
      <c r="C37" s="130" t="s">
        <v>468</v>
      </c>
      <c r="D37" s="98">
        <f>F37</f>
        <v>1.52</v>
      </c>
      <c r="E37" s="130" t="s">
        <v>468</v>
      </c>
      <c r="F37" s="98">
        <v>1.52</v>
      </c>
      <c r="G37" s="130" t="s">
        <v>468</v>
      </c>
      <c r="H37" s="98">
        <v>1.52</v>
      </c>
      <c r="I37" s="130" t="s">
        <v>468</v>
      </c>
      <c r="J37" s="98">
        <v>1.2</v>
      </c>
      <c r="K37" s="233"/>
      <c r="L37" s="174"/>
      <c r="M37" s="174"/>
      <c r="N37" s="174"/>
      <c r="O37" s="174"/>
      <c r="P37" s="233"/>
      <c r="Q37" s="55"/>
      <c r="R37" s="36"/>
      <c r="S37" s="46"/>
      <c r="T37" s="36"/>
      <c r="U37" s="46"/>
      <c r="V37" s="36"/>
      <c r="W37" s="47"/>
      <c r="X37" s="55"/>
      <c r="Y37" s="36"/>
      <c r="Z37" s="36"/>
      <c r="AA37" s="36"/>
      <c r="AB37" s="36"/>
      <c r="AC37" s="46"/>
      <c r="AD37" s="48"/>
      <c r="AE37" s="35"/>
      <c r="AF37" s="33"/>
    </row>
    <row r="38" spans="2:32">
      <c r="B38" s="97"/>
      <c r="C38" s="130" t="s">
        <v>474</v>
      </c>
      <c r="D38" s="98">
        <f>F38</f>
        <v>0</v>
      </c>
      <c r="E38" s="130" t="s">
        <v>474</v>
      </c>
      <c r="F38" s="98">
        <v>0</v>
      </c>
      <c r="G38" s="130" t="s">
        <v>474</v>
      </c>
      <c r="H38" s="98">
        <v>0</v>
      </c>
      <c r="I38" s="130" t="s">
        <v>474</v>
      </c>
      <c r="J38" s="98">
        <v>0</v>
      </c>
      <c r="K38" s="234"/>
      <c r="L38" s="175"/>
      <c r="M38" s="175"/>
      <c r="N38" s="175"/>
      <c r="O38" s="175"/>
      <c r="P38" s="234"/>
      <c r="Q38" s="55"/>
      <c r="R38" s="36"/>
      <c r="S38" s="46"/>
      <c r="T38" s="36"/>
      <c r="U38" s="46"/>
      <c r="V38" s="36"/>
      <c r="W38" s="47"/>
      <c r="X38" s="55"/>
      <c r="Y38" s="36"/>
      <c r="Z38" s="36"/>
      <c r="AA38" s="36"/>
      <c r="AB38" s="36"/>
      <c r="AC38" s="46"/>
      <c r="AD38" s="48"/>
      <c r="AE38" s="35"/>
      <c r="AF38" s="33"/>
    </row>
    <row r="39" spans="2:32">
      <c r="B39" s="118" t="s">
        <v>219</v>
      </c>
      <c r="C39" s="215" t="s">
        <v>298</v>
      </c>
      <c r="D39" s="215"/>
      <c r="E39" s="215" t="s">
        <v>298</v>
      </c>
      <c r="F39" s="215"/>
      <c r="G39" s="215" t="s">
        <v>298</v>
      </c>
      <c r="H39" s="215"/>
      <c r="I39" s="215" t="s">
        <v>298</v>
      </c>
      <c r="J39" s="215"/>
      <c r="K39" s="141"/>
      <c r="L39" s="141"/>
      <c r="M39" s="141"/>
      <c r="N39" s="141"/>
      <c r="O39" s="141"/>
      <c r="P39" s="141"/>
      <c r="Q39" s="45"/>
      <c r="R39" s="36"/>
      <c r="S39" s="46"/>
      <c r="T39" s="36"/>
      <c r="U39" s="46"/>
      <c r="V39" s="36"/>
      <c r="W39" s="47"/>
      <c r="X39" s="36"/>
      <c r="Y39" s="46"/>
      <c r="Z39" s="36"/>
      <c r="AA39" s="36"/>
      <c r="AB39" s="36"/>
      <c r="AC39" s="46"/>
      <c r="AD39" s="48"/>
      <c r="AE39" s="35"/>
      <c r="AF39" s="33"/>
    </row>
    <row r="40" spans="2:32" ht="114.75">
      <c r="B40" s="116" t="s">
        <v>220</v>
      </c>
      <c r="C40" s="215" t="s">
        <v>298</v>
      </c>
      <c r="D40" s="215"/>
      <c r="E40" s="215" t="s">
        <v>298</v>
      </c>
      <c r="F40" s="215"/>
      <c r="G40" s="215" t="s">
        <v>298</v>
      </c>
      <c r="H40" s="215"/>
      <c r="I40" s="215" t="s">
        <v>298</v>
      </c>
      <c r="J40" s="215"/>
      <c r="K40" s="141"/>
      <c r="L40" s="141" t="s">
        <v>537</v>
      </c>
      <c r="M40" s="141" t="s">
        <v>538</v>
      </c>
      <c r="N40" s="141" t="s">
        <v>539</v>
      </c>
      <c r="O40" s="141" t="s">
        <v>540</v>
      </c>
      <c r="P40" s="141"/>
      <c r="Q40" s="45"/>
      <c r="R40" s="36"/>
      <c r="S40" s="46"/>
      <c r="T40" s="36"/>
      <c r="U40" s="46"/>
      <c r="V40" s="36"/>
      <c r="W40" s="47"/>
      <c r="X40" s="36"/>
      <c r="Y40" s="46"/>
      <c r="Z40" s="36"/>
      <c r="AA40" s="36"/>
      <c r="AB40" s="36"/>
      <c r="AC40" s="46"/>
      <c r="AD40" s="48"/>
      <c r="AE40" s="35"/>
      <c r="AF40" s="33"/>
    </row>
    <row r="41" spans="2:32" ht="38.25">
      <c r="B41" s="120" t="s">
        <v>581</v>
      </c>
      <c r="C41" s="130" t="s">
        <v>493</v>
      </c>
      <c r="D41" s="151">
        <v>5081</v>
      </c>
      <c r="E41" s="130" t="s">
        <v>493</v>
      </c>
      <c r="F41" s="151">
        <v>5081</v>
      </c>
      <c r="G41" s="130" t="s">
        <v>469</v>
      </c>
      <c r="H41" s="151">
        <v>5081</v>
      </c>
      <c r="I41" s="130" t="s">
        <v>469</v>
      </c>
      <c r="J41" s="151">
        <v>4235</v>
      </c>
      <c r="K41" s="164" t="s">
        <v>496</v>
      </c>
      <c r="L41" s="141"/>
      <c r="M41" s="141"/>
      <c r="N41" s="141"/>
      <c r="O41" s="141"/>
      <c r="P41" s="164"/>
      <c r="Q41" s="45"/>
      <c r="R41" s="36"/>
      <c r="S41" s="46"/>
      <c r="T41" s="36"/>
      <c r="U41" s="46"/>
      <c r="V41" s="36"/>
      <c r="W41" s="47"/>
      <c r="X41" s="36"/>
      <c r="Y41" s="46"/>
      <c r="Z41" s="36"/>
      <c r="AA41" s="36"/>
      <c r="AB41" s="36"/>
      <c r="AC41" s="46"/>
      <c r="AD41" s="48"/>
      <c r="AE41" s="35"/>
      <c r="AF41" s="33"/>
    </row>
    <row r="42" spans="2:32" ht="229.5">
      <c r="B42" s="120" t="s">
        <v>221</v>
      </c>
      <c r="C42" s="216" t="s">
        <v>215</v>
      </c>
      <c r="D42" s="102" t="s">
        <v>222</v>
      </c>
      <c r="E42" s="216" t="s">
        <v>215</v>
      </c>
      <c r="F42" s="102" t="s">
        <v>222</v>
      </c>
      <c r="G42" s="216" t="s">
        <v>215</v>
      </c>
      <c r="H42" s="102" t="s">
        <v>222</v>
      </c>
      <c r="I42" s="216" t="s">
        <v>215</v>
      </c>
      <c r="J42" s="102" t="s">
        <v>222</v>
      </c>
      <c r="K42" s="141"/>
      <c r="L42" s="141" t="s">
        <v>541</v>
      </c>
      <c r="M42" s="141" t="s">
        <v>542</v>
      </c>
      <c r="N42" s="141" t="s">
        <v>543</v>
      </c>
      <c r="O42" s="141" t="s">
        <v>544</v>
      </c>
      <c r="P42" s="141"/>
      <c r="Q42" s="45"/>
      <c r="R42" s="50"/>
      <c r="S42" s="46"/>
      <c r="T42" s="36"/>
      <c r="U42" s="46"/>
      <c r="V42" s="36"/>
      <c r="W42" s="47"/>
      <c r="X42" s="36"/>
      <c r="Y42" s="46"/>
      <c r="Z42" s="36"/>
      <c r="AA42" s="36"/>
      <c r="AB42" s="36"/>
      <c r="AC42" s="46"/>
      <c r="AD42" s="48"/>
      <c r="AE42" s="35"/>
      <c r="AF42" s="33"/>
    </row>
    <row r="43" spans="2:32">
      <c r="B43" s="97"/>
      <c r="C43" s="217"/>
      <c r="D43" s="91" t="str">
        <f>Internal_Heat_Gains</f>
        <v>(W/ft²)</v>
      </c>
      <c r="E43" s="217"/>
      <c r="F43" s="91" t="str">
        <f>Internal_Heat_Gains</f>
        <v>(W/ft²)</v>
      </c>
      <c r="G43" s="217"/>
      <c r="H43" s="91" t="str">
        <f>Internal_Heat_Gains</f>
        <v>(W/ft²)</v>
      </c>
      <c r="I43" s="217"/>
      <c r="J43" s="91" t="str">
        <f>Internal_Heat_Gains</f>
        <v>(W/ft²)</v>
      </c>
      <c r="K43" s="141"/>
      <c r="L43" s="141"/>
      <c r="M43" s="141"/>
      <c r="N43" s="141"/>
      <c r="O43" s="141"/>
      <c r="P43" s="141"/>
      <c r="Q43" s="45"/>
      <c r="R43" s="50"/>
      <c r="S43" s="46"/>
      <c r="T43" s="36"/>
      <c r="U43" s="46"/>
      <c r="V43" s="36"/>
      <c r="W43" s="47"/>
      <c r="X43" s="36"/>
      <c r="Y43" s="46"/>
      <c r="Z43" s="36"/>
      <c r="AA43" s="36"/>
      <c r="AB43" s="36"/>
      <c r="AC43" s="46"/>
      <c r="AD43" s="48"/>
      <c r="AE43" s="35"/>
      <c r="AF43" s="33"/>
    </row>
    <row r="44" spans="2:32">
      <c r="B44" s="97"/>
      <c r="C44" s="130" t="s">
        <v>467</v>
      </c>
      <c r="D44" s="98">
        <v>1.5</v>
      </c>
      <c r="E44" s="130" t="s">
        <v>467</v>
      </c>
      <c r="F44" s="98">
        <v>1.5</v>
      </c>
      <c r="G44" s="130" t="s">
        <v>467</v>
      </c>
      <c r="H44" s="98">
        <v>1.5</v>
      </c>
      <c r="I44" s="130" t="s">
        <v>467</v>
      </c>
      <c r="J44" s="98">
        <v>1.5</v>
      </c>
      <c r="K44" s="232" t="s">
        <v>496</v>
      </c>
      <c r="L44" s="176"/>
      <c r="M44" s="176"/>
      <c r="N44" s="176"/>
      <c r="O44" s="176"/>
      <c r="P44" s="232"/>
      <c r="Q44" s="45"/>
      <c r="R44" s="50"/>
      <c r="S44" s="46"/>
      <c r="T44" s="36"/>
      <c r="U44" s="46"/>
      <c r="V44" s="36"/>
      <c r="W44" s="47"/>
      <c r="X44" s="36"/>
      <c r="Y44" s="46"/>
      <c r="Z44" s="36"/>
      <c r="AA44" s="36"/>
      <c r="AB44" s="36"/>
      <c r="AC44" s="46"/>
      <c r="AD44" s="48"/>
      <c r="AE44" s="35"/>
      <c r="AF44" s="33"/>
    </row>
    <row r="45" spans="2:32">
      <c r="B45" s="97"/>
      <c r="C45" s="130" t="s">
        <v>468</v>
      </c>
      <c r="D45" s="98">
        <f>F45</f>
        <v>35.01</v>
      </c>
      <c r="E45" s="130" t="s">
        <v>468</v>
      </c>
      <c r="F45" s="98">
        <v>35.01</v>
      </c>
      <c r="G45" s="130" t="s">
        <v>468</v>
      </c>
      <c r="H45" s="98">
        <v>35.01</v>
      </c>
      <c r="I45" s="130" t="s">
        <v>468</v>
      </c>
      <c r="J45" s="98">
        <v>35.01</v>
      </c>
      <c r="K45" s="233"/>
      <c r="L45" s="174"/>
      <c r="M45" s="174"/>
      <c r="N45" s="174"/>
      <c r="O45" s="174"/>
      <c r="P45" s="233"/>
      <c r="Q45" s="45"/>
      <c r="R45" s="50"/>
      <c r="S45" s="46"/>
      <c r="T45" s="36"/>
      <c r="U45" s="46"/>
      <c r="V45" s="36"/>
      <c r="W45" s="47"/>
      <c r="X45" s="36"/>
      <c r="Y45" s="46"/>
      <c r="Z45" s="36"/>
      <c r="AA45" s="36"/>
      <c r="AB45" s="36"/>
      <c r="AC45" s="46"/>
      <c r="AD45" s="48"/>
      <c r="AE45" s="35"/>
      <c r="AF45" s="33"/>
    </row>
    <row r="46" spans="2:32">
      <c r="B46" s="97"/>
      <c r="C46" s="130" t="s">
        <v>474</v>
      </c>
      <c r="D46" s="98">
        <f>F46</f>
        <v>0</v>
      </c>
      <c r="E46" s="130" t="s">
        <v>474</v>
      </c>
      <c r="F46" s="98">
        <v>0</v>
      </c>
      <c r="G46" s="130" t="s">
        <v>474</v>
      </c>
      <c r="H46" s="98">
        <v>0</v>
      </c>
      <c r="I46" s="130" t="s">
        <v>474</v>
      </c>
      <c r="J46" s="98">
        <v>0</v>
      </c>
      <c r="K46" s="234"/>
      <c r="L46" s="175"/>
      <c r="M46" s="175"/>
      <c r="N46" s="175"/>
      <c r="O46" s="175"/>
      <c r="P46" s="234"/>
      <c r="Q46" s="45"/>
      <c r="R46" s="50"/>
      <c r="S46" s="46"/>
      <c r="T46" s="36"/>
      <c r="U46" s="46"/>
      <c r="V46" s="36"/>
      <c r="W46" s="47"/>
      <c r="X46" s="36"/>
      <c r="Y46" s="46"/>
      <c r="Z46" s="36"/>
      <c r="AA46" s="36"/>
      <c r="AB46" s="36"/>
      <c r="AC46" s="46"/>
      <c r="AD46" s="48"/>
      <c r="AE46" s="35"/>
      <c r="AF46" s="33"/>
    </row>
    <row r="47" spans="2:32">
      <c r="B47" s="120" t="s">
        <v>460</v>
      </c>
      <c r="C47" s="216" t="s">
        <v>215</v>
      </c>
      <c r="D47" s="102" t="s">
        <v>222</v>
      </c>
      <c r="E47" s="216" t="s">
        <v>215</v>
      </c>
      <c r="F47" s="102" t="s">
        <v>222</v>
      </c>
      <c r="G47" s="216" t="s">
        <v>215</v>
      </c>
      <c r="H47" s="102" t="s">
        <v>222</v>
      </c>
      <c r="I47" s="216" t="s">
        <v>215</v>
      </c>
      <c r="J47" s="102" t="s">
        <v>222</v>
      </c>
      <c r="K47" s="141"/>
      <c r="L47" s="141"/>
      <c r="M47" s="141"/>
      <c r="N47" s="141"/>
      <c r="O47" s="141"/>
      <c r="P47" s="141"/>
      <c r="Q47" s="45"/>
      <c r="R47" s="50"/>
      <c r="S47" s="46"/>
      <c r="T47" s="36"/>
      <c r="U47" s="46"/>
      <c r="V47" s="36"/>
      <c r="W47" s="47"/>
      <c r="X47" s="36"/>
      <c r="Y47" s="46"/>
      <c r="Z47" s="36"/>
      <c r="AA47" s="36"/>
      <c r="AB47" s="36"/>
      <c r="AC47" s="46"/>
      <c r="AD47" s="48"/>
      <c r="AE47" s="35"/>
      <c r="AF47" s="33"/>
    </row>
    <row r="48" spans="2:32">
      <c r="B48" s="97"/>
      <c r="C48" s="217"/>
      <c r="D48" s="91" t="str">
        <f>Internal_Heat_Gains</f>
        <v>(W/ft²)</v>
      </c>
      <c r="E48" s="217"/>
      <c r="F48" s="91" t="str">
        <f>Internal_Heat_Gains</f>
        <v>(W/ft²)</v>
      </c>
      <c r="G48" s="217"/>
      <c r="H48" s="91" t="str">
        <f>Internal_Heat_Gains</f>
        <v>(W/ft²)</v>
      </c>
      <c r="I48" s="217"/>
      <c r="J48" s="91" t="str">
        <f>Internal_Heat_Gains</f>
        <v>(W/ft²)</v>
      </c>
      <c r="K48" s="141"/>
      <c r="L48" s="141"/>
      <c r="M48" s="141"/>
      <c r="N48" s="141"/>
      <c r="O48" s="141"/>
      <c r="P48" s="141"/>
      <c r="Q48" s="45"/>
      <c r="R48" s="50"/>
      <c r="S48" s="46"/>
      <c r="T48" s="36"/>
      <c r="U48" s="46"/>
      <c r="V48" s="36"/>
      <c r="W48" s="47"/>
      <c r="X48" s="36"/>
      <c r="Y48" s="46"/>
      <c r="Z48" s="36"/>
      <c r="AA48" s="36"/>
      <c r="AB48" s="36"/>
      <c r="AC48" s="46"/>
      <c r="AD48" s="48"/>
      <c r="AE48" s="35"/>
      <c r="AF48" s="33"/>
    </row>
    <row r="49" spans="2:32">
      <c r="B49" s="97"/>
      <c r="C49" s="130" t="s">
        <v>467</v>
      </c>
      <c r="D49" s="98">
        <v>0</v>
      </c>
      <c r="E49" s="130" t="s">
        <v>467</v>
      </c>
      <c r="F49" s="98">
        <v>0</v>
      </c>
      <c r="G49" s="130" t="s">
        <v>467</v>
      </c>
      <c r="H49" s="98">
        <v>0</v>
      </c>
      <c r="I49" s="130" t="s">
        <v>467</v>
      </c>
      <c r="J49" s="98">
        <v>0</v>
      </c>
      <c r="K49" s="235" t="s">
        <v>496</v>
      </c>
      <c r="L49" s="176"/>
      <c r="M49" s="176"/>
      <c r="N49" s="176"/>
      <c r="O49" s="176"/>
      <c r="P49" s="235"/>
      <c r="Q49" s="45"/>
      <c r="R49" s="50"/>
      <c r="S49" s="46"/>
      <c r="T49" s="36"/>
      <c r="U49" s="46"/>
      <c r="V49" s="36"/>
      <c r="W49" s="47"/>
      <c r="X49" s="36"/>
      <c r="Y49" s="46"/>
      <c r="Z49" s="36"/>
      <c r="AA49" s="36"/>
      <c r="AB49" s="36"/>
      <c r="AC49" s="46"/>
      <c r="AD49" s="48"/>
      <c r="AE49" s="35"/>
      <c r="AF49" s="33"/>
    </row>
    <row r="50" spans="2:32">
      <c r="B50" s="97"/>
      <c r="C50" s="130" t="s">
        <v>468</v>
      </c>
      <c r="D50" s="98">
        <v>120</v>
      </c>
      <c r="E50" s="130" t="s">
        <v>468</v>
      </c>
      <c r="F50" s="98">
        <v>120</v>
      </c>
      <c r="G50" s="130" t="s">
        <v>468</v>
      </c>
      <c r="H50" s="98">
        <v>120</v>
      </c>
      <c r="I50" s="130" t="s">
        <v>468</v>
      </c>
      <c r="J50" s="98">
        <v>120</v>
      </c>
      <c r="K50" s="233"/>
      <c r="L50" s="174"/>
      <c r="M50" s="174"/>
      <c r="N50" s="174"/>
      <c r="O50" s="174"/>
      <c r="P50" s="233"/>
      <c r="Q50" s="45"/>
      <c r="R50" s="50"/>
      <c r="S50" s="46"/>
      <c r="T50" s="36"/>
      <c r="U50" s="46"/>
      <c r="V50" s="36"/>
      <c r="W50" s="47"/>
      <c r="X50" s="36"/>
      <c r="Y50" s="46"/>
      <c r="Z50" s="36"/>
      <c r="AA50" s="36"/>
      <c r="AB50" s="36"/>
      <c r="AC50" s="46"/>
      <c r="AD50" s="48"/>
      <c r="AE50" s="35"/>
      <c r="AF50" s="33"/>
    </row>
    <row r="51" spans="2:32">
      <c r="B51" s="97"/>
      <c r="C51" s="130" t="s">
        <v>474</v>
      </c>
      <c r="D51" s="98">
        <v>0</v>
      </c>
      <c r="E51" s="130" t="s">
        <v>474</v>
      </c>
      <c r="F51" s="98">
        <v>0</v>
      </c>
      <c r="G51" s="130" t="s">
        <v>474</v>
      </c>
      <c r="H51" s="98">
        <v>0</v>
      </c>
      <c r="I51" s="130" t="s">
        <v>474</v>
      </c>
      <c r="J51" s="98">
        <v>0</v>
      </c>
      <c r="K51" s="234"/>
      <c r="L51" s="175"/>
      <c r="M51" s="175"/>
      <c r="N51" s="175"/>
      <c r="O51" s="175"/>
      <c r="P51" s="234"/>
      <c r="Q51" s="45"/>
      <c r="R51" s="50"/>
      <c r="S51" s="46"/>
      <c r="T51" s="36"/>
      <c r="U51" s="46"/>
      <c r="V51" s="36"/>
      <c r="W51" s="47"/>
      <c r="X51" s="36"/>
      <c r="Y51" s="46"/>
      <c r="Z51" s="36"/>
      <c r="AA51" s="36"/>
      <c r="AB51" s="36"/>
      <c r="AC51" s="46"/>
      <c r="AD51" s="48"/>
      <c r="AE51" s="35"/>
      <c r="AF51" s="33"/>
    </row>
    <row r="52" spans="2:32" ht="216.75">
      <c r="B52" s="122" t="s">
        <v>98</v>
      </c>
      <c r="C52" s="216" t="s">
        <v>223</v>
      </c>
      <c r="D52" s="102" t="s">
        <v>224</v>
      </c>
      <c r="E52" s="216" t="s">
        <v>223</v>
      </c>
      <c r="F52" s="102" t="s">
        <v>224</v>
      </c>
      <c r="G52" s="216" t="s">
        <v>223</v>
      </c>
      <c r="H52" s="102" t="s">
        <v>224</v>
      </c>
      <c r="I52" s="216" t="s">
        <v>223</v>
      </c>
      <c r="J52" s="102" t="s">
        <v>224</v>
      </c>
      <c r="K52" s="141"/>
      <c r="L52" s="141" t="s">
        <v>545</v>
      </c>
      <c r="M52" s="141" t="s">
        <v>546</v>
      </c>
      <c r="N52" s="141" t="s">
        <v>547</v>
      </c>
      <c r="O52" s="141" t="s">
        <v>548</v>
      </c>
      <c r="P52" s="141"/>
      <c r="Q52" s="45"/>
      <c r="R52" s="36"/>
      <c r="S52" s="46"/>
      <c r="T52" s="36"/>
      <c r="U52" s="46"/>
      <c r="V52" s="36"/>
      <c r="W52" s="47"/>
      <c r="X52" s="36"/>
      <c r="Y52" s="46"/>
      <c r="Z52" s="36"/>
      <c r="AA52" s="36"/>
      <c r="AB52" s="36"/>
      <c r="AC52" s="46"/>
      <c r="AD52" s="48"/>
      <c r="AE52" s="35"/>
      <c r="AF52" s="33"/>
    </row>
    <row r="53" spans="2:32">
      <c r="B53" s="100"/>
      <c r="C53" s="217"/>
      <c r="D53" s="91" t="str">
        <f>Process_Loads</f>
        <v>(W)</v>
      </c>
      <c r="E53" s="217"/>
      <c r="F53" s="91" t="str">
        <f>Process_Loads</f>
        <v>(W)</v>
      </c>
      <c r="G53" s="217"/>
      <c r="H53" s="91" t="str">
        <f>Process_Loads</f>
        <v>(W)</v>
      </c>
      <c r="I53" s="217"/>
      <c r="J53" s="91" t="str">
        <f>Process_Loads</f>
        <v>(W)</v>
      </c>
      <c r="K53" s="141"/>
      <c r="L53" s="141"/>
      <c r="M53" s="141"/>
      <c r="N53" s="141"/>
      <c r="O53" s="141"/>
      <c r="P53" s="141"/>
      <c r="Q53" s="45"/>
      <c r="R53" s="36"/>
      <c r="S53" s="46"/>
      <c r="T53" s="36"/>
      <c r="U53" s="46"/>
      <c r="V53" s="36"/>
      <c r="W53" s="47"/>
      <c r="X53" s="36"/>
      <c r="Y53" s="46"/>
      <c r="Z53" s="36"/>
      <c r="AA53" s="36"/>
      <c r="AB53" s="36"/>
      <c r="AC53" s="46"/>
      <c r="AD53" s="48"/>
      <c r="AE53" s="35"/>
      <c r="AF53" s="33"/>
    </row>
    <row r="54" spans="2:32">
      <c r="B54" s="97"/>
      <c r="C54" s="222" t="s">
        <v>298</v>
      </c>
      <c r="D54" s="223"/>
      <c r="E54" s="222" t="s">
        <v>298</v>
      </c>
      <c r="F54" s="223"/>
      <c r="G54" s="222" t="s">
        <v>298</v>
      </c>
      <c r="H54" s="223"/>
      <c r="I54" s="222" t="s">
        <v>298</v>
      </c>
      <c r="J54" s="223"/>
      <c r="K54" s="164"/>
      <c r="L54" s="141"/>
      <c r="M54" s="141"/>
      <c r="N54" s="141"/>
      <c r="O54" s="141"/>
      <c r="P54" s="164"/>
      <c r="Q54" s="45"/>
      <c r="R54" s="36"/>
      <c r="S54" s="46"/>
      <c r="T54" s="36"/>
      <c r="U54" s="46"/>
      <c r="V54" s="36"/>
      <c r="W54" s="47"/>
      <c r="X54" s="36"/>
      <c r="Y54" s="46"/>
      <c r="Z54" s="36"/>
      <c r="AA54" s="36"/>
      <c r="AB54" s="36"/>
      <c r="AC54" s="46"/>
      <c r="AD54" s="48"/>
      <c r="AE54" s="35"/>
      <c r="AF54" s="33"/>
    </row>
    <row r="55" spans="2:32" ht="18.75">
      <c r="B55" s="218" t="s">
        <v>461</v>
      </c>
      <c r="C55" s="219"/>
      <c r="D55" s="219"/>
      <c r="E55" s="219"/>
      <c r="F55" s="219"/>
      <c r="G55" s="219"/>
      <c r="H55" s="219"/>
      <c r="I55" s="219"/>
      <c r="J55" s="219"/>
      <c r="K55" s="64"/>
      <c r="L55" s="64"/>
      <c r="M55" s="64"/>
      <c r="N55" s="64"/>
      <c r="O55" s="64"/>
      <c r="P55" s="64"/>
      <c r="Q55" s="45"/>
      <c r="R55" s="36"/>
      <c r="S55" s="46"/>
      <c r="T55" s="36"/>
      <c r="U55" s="46"/>
      <c r="V55" s="36"/>
      <c r="W55" s="47"/>
      <c r="X55" s="36"/>
      <c r="Y55" s="46"/>
      <c r="Z55" s="36"/>
      <c r="AA55" s="36"/>
      <c r="AB55" s="36"/>
      <c r="AC55" s="46"/>
      <c r="AD55" s="48"/>
      <c r="AE55" s="35"/>
      <c r="AF55" s="33"/>
    </row>
    <row r="56" spans="2:32">
      <c r="B56" s="121" t="s">
        <v>464</v>
      </c>
      <c r="C56" s="216" t="s">
        <v>462</v>
      </c>
      <c r="D56" s="102" t="s">
        <v>465</v>
      </c>
      <c r="E56" s="216" t="s">
        <v>462</v>
      </c>
      <c r="F56" s="102" t="s">
        <v>465</v>
      </c>
      <c r="G56" s="216" t="s">
        <v>462</v>
      </c>
      <c r="H56" s="102" t="s">
        <v>465</v>
      </c>
      <c r="I56" s="216" t="s">
        <v>462</v>
      </c>
      <c r="J56" s="102" t="s">
        <v>465</v>
      </c>
      <c r="K56" s="141"/>
      <c r="L56" s="141"/>
      <c r="M56" s="141"/>
      <c r="N56" s="141"/>
      <c r="O56" s="141"/>
      <c r="P56" s="141"/>
      <c r="Q56" s="55"/>
      <c r="R56" s="36"/>
      <c r="S56" s="46"/>
      <c r="T56" s="36"/>
      <c r="U56" s="46"/>
      <c r="V56" s="36"/>
      <c r="W56" s="47"/>
      <c r="X56" s="55"/>
      <c r="Y56" s="36"/>
      <c r="Z56" s="36"/>
      <c r="AA56" s="36"/>
      <c r="AB56" s="36"/>
      <c r="AC56" s="46"/>
      <c r="AD56" s="48"/>
      <c r="AE56" s="35"/>
      <c r="AF56" s="33"/>
    </row>
    <row r="57" spans="2:32">
      <c r="B57" s="97"/>
      <c r="C57" s="217"/>
      <c r="D57" s="91" t="str">
        <f>Units!$C$26</f>
        <v>(W)</v>
      </c>
      <c r="E57" s="217"/>
      <c r="F57" s="91" t="str">
        <f>Units!$C$26</f>
        <v>(W)</v>
      </c>
      <c r="G57" s="217"/>
      <c r="H57" s="91" t="str">
        <f>Units!$C$26</f>
        <v>(W)</v>
      </c>
      <c r="I57" s="217"/>
      <c r="J57" s="91" t="str">
        <f>Units!$C$26</f>
        <v>(W)</v>
      </c>
      <c r="K57" s="141"/>
      <c r="L57" s="141"/>
      <c r="M57" s="141"/>
      <c r="N57" s="141"/>
      <c r="O57" s="141"/>
      <c r="P57" s="141" t="s">
        <v>573</v>
      </c>
      <c r="Q57" s="55"/>
      <c r="R57" s="36"/>
      <c r="S57" s="46"/>
      <c r="T57" s="36"/>
      <c r="U57" s="46"/>
      <c r="V57" s="36"/>
      <c r="W57" s="47"/>
      <c r="X57" s="55"/>
      <c r="Y57" s="36"/>
      <c r="Z57" s="36"/>
      <c r="AA57" s="36"/>
      <c r="AB57" s="36"/>
      <c r="AC57" s="46"/>
      <c r="AD57" s="48"/>
      <c r="AE57" s="35"/>
      <c r="AF57" s="33"/>
    </row>
    <row r="58" spans="2:32">
      <c r="B58" s="97"/>
      <c r="C58" s="130" t="s">
        <v>475</v>
      </c>
      <c r="D58" s="98">
        <f>688*2.44</f>
        <v>1678.72</v>
      </c>
      <c r="E58" s="130" t="s">
        <v>475</v>
      </c>
      <c r="F58" s="98">
        <f>688*2.44</f>
        <v>1678.72</v>
      </c>
      <c r="G58" s="130" t="s">
        <v>475</v>
      </c>
      <c r="H58" s="98">
        <f>688*2.44</f>
        <v>1678.72</v>
      </c>
      <c r="I58" s="130" t="s">
        <v>475</v>
      </c>
      <c r="J58" s="98">
        <f>688*2.44</f>
        <v>1678.72</v>
      </c>
      <c r="K58" s="235" t="s">
        <v>496</v>
      </c>
      <c r="L58" s="176"/>
      <c r="M58" s="176"/>
      <c r="N58" s="176"/>
      <c r="O58" s="176"/>
      <c r="P58" s="235"/>
      <c r="Q58" s="55"/>
      <c r="R58" s="36"/>
      <c r="S58" s="46"/>
      <c r="T58" s="36"/>
      <c r="U58" s="46"/>
      <c r="V58" s="36"/>
      <c r="W58" s="47"/>
      <c r="X58" s="55"/>
      <c r="Y58" s="36"/>
      <c r="Z58" s="36"/>
      <c r="AA58" s="36"/>
      <c r="AB58" s="36"/>
      <c r="AC58" s="46"/>
      <c r="AD58" s="48"/>
      <c r="AE58" s="35"/>
      <c r="AF58" s="33"/>
    </row>
    <row r="59" spans="2:32">
      <c r="B59" s="97"/>
      <c r="C59" s="130" t="s">
        <v>476</v>
      </c>
      <c r="D59" s="98">
        <f>734*3.05</f>
        <v>2238.6999999999998</v>
      </c>
      <c r="E59" s="130" t="s">
        <v>476</v>
      </c>
      <c r="F59" s="98">
        <f>734*3.05</f>
        <v>2238.6999999999998</v>
      </c>
      <c r="G59" s="130" t="s">
        <v>476</v>
      </c>
      <c r="H59" s="98">
        <f>734*3.05</f>
        <v>2238.6999999999998</v>
      </c>
      <c r="I59" s="130" t="s">
        <v>476</v>
      </c>
      <c r="J59" s="98">
        <f>734*3.05</f>
        <v>2238.6999999999998</v>
      </c>
      <c r="K59" s="233"/>
      <c r="L59" s="174"/>
      <c r="M59" s="174"/>
      <c r="N59" s="174"/>
      <c r="O59" s="174"/>
      <c r="P59" s="233"/>
      <c r="Q59" s="55"/>
      <c r="R59" s="36"/>
      <c r="S59" s="46"/>
      <c r="T59" s="36"/>
      <c r="U59" s="46"/>
      <c r="V59" s="36"/>
      <c r="W59" s="47"/>
      <c r="X59" s="55"/>
      <c r="Y59" s="36"/>
      <c r="Z59" s="36"/>
      <c r="AA59" s="36"/>
      <c r="AB59" s="36"/>
      <c r="AC59" s="46"/>
      <c r="AD59" s="48"/>
      <c r="AE59" s="35"/>
      <c r="AF59" s="33"/>
    </row>
    <row r="60" spans="2:32">
      <c r="B60" s="122" t="s">
        <v>463</v>
      </c>
      <c r="C60" s="216" t="s">
        <v>466</v>
      </c>
      <c r="D60" s="102" t="s">
        <v>224</v>
      </c>
      <c r="E60" s="216" t="s">
        <v>466</v>
      </c>
      <c r="F60" s="102" t="s">
        <v>224</v>
      </c>
      <c r="G60" s="216" t="s">
        <v>466</v>
      </c>
      <c r="H60" s="102" t="s">
        <v>224</v>
      </c>
      <c r="I60" s="216" t="s">
        <v>466</v>
      </c>
      <c r="J60" s="102" t="s">
        <v>224</v>
      </c>
      <c r="K60" s="233"/>
      <c r="L60" s="174"/>
      <c r="M60" s="174"/>
      <c r="N60" s="174"/>
      <c r="O60" s="174"/>
      <c r="P60" s="233"/>
      <c r="Q60" s="45"/>
      <c r="R60" s="36"/>
      <c r="S60" s="46"/>
      <c r="T60" s="36"/>
      <c r="U60" s="46"/>
      <c r="V60" s="36"/>
      <c r="W60" s="47"/>
      <c r="X60" s="36"/>
      <c r="Y60" s="46"/>
      <c r="Z60" s="36"/>
      <c r="AA60" s="36"/>
      <c r="AB60" s="36"/>
      <c r="AC60" s="46"/>
      <c r="AD60" s="48"/>
      <c r="AE60" s="35"/>
      <c r="AF60" s="33"/>
    </row>
    <row r="61" spans="2:32">
      <c r="B61" s="100"/>
      <c r="C61" s="217"/>
      <c r="D61" s="91" t="str">
        <f>Process_Loads</f>
        <v>(W)</v>
      </c>
      <c r="E61" s="217"/>
      <c r="F61" s="91" t="str">
        <f>Process_Loads</f>
        <v>(W)</v>
      </c>
      <c r="G61" s="217"/>
      <c r="H61" s="91" t="str">
        <f>Process_Loads</f>
        <v>(W)</v>
      </c>
      <c r="I61" s="217"/>
      <c r="J61" s="91" t="str">
        <f>Process_Loads</f>
        <v>(W)</v>
      </c>
      <c r="K61" s="233"/>
      <c r="L61" s="174"/>
      <c r="M61" s="174"/>
      <c r="N61" s="174"/>
      <c r="O61" s="174"/>
      <c r="P61" s="233"/>
      <c r="Q61" s="45"/>
      <c r="R61" s="36"/>
      <c r="S61" s="46"/>
      <c r="T61" s="36"/>
      <c r="U61" s="46"/>
      <c r="V61" s="36"/>
      <c r="W61" s="47"/>
      <c r="X61" s="36"/>
      <c r="Y61" s="46"/>
      <c r="Z61" s="36"/>
      <c r="AA61" s="36"/>
      <c r="AB61" s="36"/>
      <c r="AC61" s="46"/>
      <c r="AD61" s="48"/>
      <c r="AE61" s="35"/>
      <c r="AF61" s="33"/>
    </row>
    <row r="62" spans="2:32">
      <c r="B62" s="97"/>
      <c r="C62" s="130" t="s">
        <v>478</v>
      </c>
      <c r="D62" s="150">
        <v>330</v>
      </c>
      <c r="E62" s="130" t="s">
        <v>478</v>
      </c>
      <c r="F62" s="150">
        <v>330</v>
      </c>
      <c r="G62" s="130" t="s">
        <v>478</v>
      </c>
      <c r="H62" s="150">
        <v>330</v>
      </c>
      <c r="I62" s="130" t="s">
        <v>478</v>
      </c>
      <c r="J62" s="150">
        <v>330</v>
      </c>
      <c r="K62" s="233"/>
      <c r="L62" s="174"/>
      <c r="M62" s="174"/>
      <c r="N62" s="174"/>
      <c r="O62" s="174"/>
      <c r="P62" s="233"/>
      <c r="Q62" s="45"/>
      <c r="R62" s="36"/>
      <c r="S62" s="46"/>
      <c r="T62" s="36"/>
      <c r="U62" s="46"/>
      <c r="V62" s="36"/>
      <c r="W62" s="47"/>
      <c r="X62" s="36"/>
      <c r="Y62" s="46"/>
      <c r="Z62" s="36"/>
      <c r="AA62" s="36"/>
      <c r="AB62" s="36"/>
      <c r="AC62" s="46"/>
      <c r="AD62" s="48"/>
      <c r="AE62" s="35"/>
      <c r="AF62" s="33"/>
    </row>
    <row r="63" spans="2:32">
      <c r="B63" s="97"/>
      <c r="C63" s="130" t="s">
        <v>477</v>
      </c>
      <c r="D63" s="150">
        <v>330</v>
      </c>
      <c r="E63" s="130" t="s">
        <v>477</v>
      </c>
      <c r="F63" s="150">
        <v>330</v>
      </c>
      <c r="G63" s="130" t="s">
        <v>477</v>
      </c>
      <c r="H63" s="150">
        <v>330</v>
      </c>
      <c r="I63" s="130" t="s">
        <v>477</v>
      </c>
      <c r="J63" s="150">
        <v>330</v>
      </c>
      <c r="K63" s="234"/>
      <c r="L63" s="175"/>
      <c r="M63" s="175"/>
      <c r="N63" s="175"/>
      <c r="O63" s="175"/>
      <c r="P63" s="234"/>
      <c r="Q63" s="45"/>
      <c r="R63" s="36"/>
      <c r="S63" s="46"/>
      <c r="T63" s="36"/>
      <c r="U63" s="46"/>
      <c r="V63" s="36"/>
      <c r="W63" s="47"/>
      <c r="X63" s="36"/>
      <c r="Y63" s="46"/>
      <c r="Z63" s="36"/>
      <c r="AA63" s="36"/>
      <c r="AB63" s="36"/>
      <c r="AC63" s="46"/>
      <c r="AD63" s="48"/>
      <c r="AE63" s="35"/>
      <c r="AF63" s="33"/>
    </row>
    <row r="64" spans="2:32" ht="18.75">
      <c r="B64" s="218" t="s">
        <v>225</v>
      </c>
      <c r="C64" s="219"/>
      <c r="D64" s="219"/>
      <c r="E64" s="219"/>
      <c r="F64" s="219"/>
      <c r="G64" s="219"/>
      <c r="H64" s="219"/>
      <c r="I64" s="219"/>
      <c r="J64" s="219"/>
      <c r="K64" s="64"/>
      <c r="L64" s="64"/>
      <c r="M64" s="64"/>
      <c r="N64" s="64"/>
      <c r="O64" s="64"/>
      <c r="P64" s="64"/>
      <c r="Q64" s="45"/>
      <c r="R64" s="36"/>
      <c r="S64" s="46"/>
      <c r="T64" s="36"/>
      <c r="U64" s="46"/>
      <c r="V64" s="36"/>
      <c r="W64" s="47"/>
      <c r="X64" s="36"/>
      <c r="Y64" s="46"/>
      <c r="Z64" s="36"/>
      <c r="AA64" s="36"/>
      <c r="AB64" s="36"/>
      <c r="AC64" s="46"/>
      <c r="AD64" s="48"/>
      <c r="AE64" s="35"/>
      <c r="AF64" s="33"/>
    </row>
    <row r="65" spans="2:32">
      <c r="B65" s="121" t="s">
        <v>226</v>
      </c>
      <c r="C65" s="91" t="s">
        <v>215</v>
      </c>
      <c r="D65" s="91" t="s">
        <v>227</v>
      </c>
      <c r="E65" s="91" t="s">
        <v>215</v>
      </c>
      <c r="F65" s="91" t="s">
        <v>227</v>
      </c>
      <c r="G65" s="91" t="s">
        <v>215</v>
      </c>
      <c r="H65" s="91" t="s">
        <v>227</v>
      </c>
      <c r="I65" s="91" t="s">
        <v>215</v>
      </c>
      <c r="J65" s="91" t="s">
        <v>227</v>
      </c>
      <c r="K65" s="141"/>
      <c r="L65" s="141"/>
      <c r="M65" s="141"/>
      <c r="N65" s="141"/>
      <c r="O65" s="141"/>
      <c r="P65" s="141"/>
      <c r="Q65" s="55"/>
      <c r="R65" s="36"/>
      <c r="S65" s="46"/>
      <c r="T65" s="36"/>
      <c r="U65" s="46"/>
      <c r="V65" s="36"/>
      <c r="W65" s="47"/>
      <c r="X65" s="55"/>
      <c r="Y65" s="36"/>
      <c r="Z65" s="36"/>
      <c r="AA65" s="36"/>
      <c r="AB65" s="36"/>
      <c r="AC65" s="46"/>
      <c r="AD65" s="48"/>
      <c r="AE65" s="35"/>
      <c r="AF65" s="33"/>
    </row>
    <row r="66" spans="2:32">
      <c r="B66" s="97"/>
      <c r="C66" s="130" t="s">
        <v>467</v>
      </c>
      <c r="D66" s="98" t="s">
        <v>479</v>
      </c>
      <c r="E66" s="130" t="s">
        <v>467</v>
      </c>
      <c r="F66" s="98" t="s">
        <v>479</v>
      </c>
      <c r="G66" s="130" t="s">
        <v>467</v>
      </c>
      <c r="H66" s="98" t="s">
        <v>479</v>
      </c>
      <c r="I66" s="130" t="s">
        <v>467</v>
      </c>
      <c r="J66" s="98" t="s">
        <v>479</v>
      </c>
      <c r="K66" s="232" t="s">
        <v>496</v>
      </c>
      <c r="L66" s="176"/>
      <c r="M66" s="176"/>
      <c r="N66" s="176"/>
      <c r="O66" s="176"/>
      <c r="P66" s="232"/>
      <c r="Q66" s="55"/>
      <c r="R66" s="36"/>
      <c r="S66" s="46"/>
      <c r="T66" s="36"/>
      <c r="U66" s="46"/>
      <c r="V66" s="36"/>
      <c r="W66" s="47"/>
      <c r="X66" s="55"/>
      <c r="Y66" s="36"/>
      <c r="Z66" s="36"/>
      <c r="AA66" s="36"/>
      <c r="AB66" s="36"/>
      <c r="AC66" s="46"/>
      <c r="AD66" s="48"/>
      <c r="AE66" s="35"/>
      <c r="AF66" s="33"/>
    </row>
    <row r="67" spans="2:32">
      <c r="B67" s="97"/>
      <c r="C67" s="130" t="s">
        <v>468</v>
      </c>
      <c r="D67" s="98" t="s">
        <v>479</v>
      </c>
      <c r="E67" s="130" t="s">
        <v>468</v>
      </c>
      <c r="F67" s="98" t="s">
        <v>479</v>
      </c>
      <c r="G67" s="130" t="s">
        <v>468</v>
      </c>
      <c r="H67" s="98" t="s">
        <v>479</v>
      </c>
      <c r="I67" s="130" t="s">
        <v>468</v>
      </c>
      <c r="J67" s="98" t="s">
        <v>479</v>
      </c>
      <c r="K67" s="233"/>
      <c r="L67" s="174"/>
      <c r="M67" s="174"/>
      <c r="N67" s="174"/>
      <c r="O67" s="174"/>
      <c r="P67" s="233"/>
      <c r="Q67" s="55"/>
      <c r="R67" s="36"/>
      <c r="S67" s="46"/>
      <c r="T67" s="36"/>
      <c r="U67" s="46"/>
      <c r="V67" s="36"/>
      <c r="W67" s="47"/>
      <c r="X67" s="55"/>
      <c r="Y67" s="36"/>
      <c r="Z67" s="36"/>
      <c r="AA67" s="36"/>
      <c r="AB67" s="36"/>
      <c r="AC67" s="46"/>
      <c r="AD67" s="48"/>
      <c r="AE67" s="35"/>
      <c r="AF67" s="33"/>
    </row>
    <row r="68" spans="2:32">
      <c r="B68" s="97"/>
      <c r="C68" s="130" t="s">
        <v>474</v>
      </c>
      <c r="D68" s="98" t="s">
        <v>298</v>
      </c>
      <c r="E68" s="130" t="s">
        <v>474</v>
      </c>
      <c r="F68" s="98" t="s">
        <v>298</v>
      </c>
      <c r="G68" s="130" t="s">
        <v>474</v>
      </c>
      <c r="H68" s="98" t="s">
        <v>298</v>
      </c>
      <c r="I68" s="130" t="s">
        <v>474</v>
      </c>
      <c r="J68" s="98" t="s">
        <v>298</v>
      </c>
      <c r="K68" s="233"/>
      <c r="L68" s="174"/>
      <c r="M68" s="174"/>
      <c r="N68" s="174"/>
      <c r="O68" s="174"/>
      <c r="P68" s="233"/>
      <c r="Q68" s="55"/>
      <c r="R68" s="36"/>
      <c r="S68" s="46"/>
      <c r="T68" s="36"/>
      <c r="U68" s="46"/>
      <c r="V68" s="36"/>
      <c r="W68" s="47"/>
      <c r="X68" s="55"/>
      <c r="Y68" s="36"/>
      <c r="Z68" s="36"/>
      <c r="AA68" s="36"/>
      <c r="AB68" s="36"/>
      <c r="AC68" s="46"/>
      <c r="AD68" s="48"/>
      <c r="AE68" s="35"/>
      <c r="AF68" s="33"/>
    </row>
    <row r="69" spans="2:32" hidden="1">
      <c r="B69" s="97"/>
      <c r="C69" s="130" t="e">
        <f>IF(#REF!="","",#REF!)</f>
        <v>#REF!</v>
      </c>
      <c r="D69" s="98" t="s">
        <v>228</v>
      </c>
      <c r="E69" s="98"/>
      <c r="F69" s="98"/>
      <c r="G69" s="98"/>
      <c r="H69" s="98"/>
      <c r="I69" s="130" t="e">
        <f t="shared" ref="I69:I85" si="0">IF(C69="","",C69)</f>
        <v>#REF!</v>
      </c>
      <c r="J69" s="98" t="str">
        <f t="shared" ref="J69:J85" si="1">IF(D69="","",D69)</f>
        <v>Example: Lobby</v>
      </c>
      <c r="K69" s="233"/>
      <c r="L69" s="174"/>
      <c r="M69" s="174"/>
      <c r="N69" s="174"/>
      <c r="O69" s="174"/>
      <c r="P69" s="233"/>
      <c r="Q69" s="55"/>
      <c r="R69" s="36"/>
      <c r="S69" s="46"/>
      <c r="T69" s="36"/>
      <c r="U69" s="46"/>
      <c r="V69" s="36"/>
      <c r="W69" s="47"/>
      <c r="X69" s="55"/>
      <c r="Y69" s="36"/>
      <c r="Z69" s="36"/>
      <c r="AA69" s="36"/>
      <c r="AB69" s="36"/>
      <c r="AC69" s="46"/>
      <c r="AD69" s="48"/>
      <c r="AE69" s="35"/>
      <c r="AF69" s="33"/>
    </row>
    <row r="70" spans="2:32" hidden="1">
      <c r="B70" s="97"/>
      <c r="C70" s="130" t="e">
        <f>IF(#REF!="","",#REF!)</f>
        <v>#REF!</v>
      </c>
      <c r="D70" s="98" t="s">
        <v>230</v>
      </c>
      <c r="E70" s="98"/>
      <c r="F70" s="98"/>
      <c r="G70" s="98"/>
      <c r="H70" s="98"/>
      <c r="I70" s="130" t="e">
        <f t="shared" si="0"/>
        <v>#REF!</v>
      </c>
      <c r="J70" s="98" t="str">
        <f t="shared" si="1"/>
        <v>Example: Kitchen</v>
      </c>
      <c r="K70" s="233"/>
      <c r="L70" s="174"/>
      <c r="M70" s="174"/>
      <c r="N70" s="174"/>
      <c r="O70" s="174"/>
      <c r="P70" s="233"/>
      <c r="Q70" s="55"/>
      <c r="R70" s="36"/>
      <c r="S70" s="46"/>
      <c r="T70" s="36"/>
      <c r="U70" s="46"/>
      <c r="V70" s="36"/>
      <c r="W70" s="47"/>
      <c r="X70" s="55"/>
      <c r="Y70" s="36"/>
      <c r="Z70" s="36"/>
      <c r="AA70" s="36"/>
      <c r="AB70" s="36"/>
      <c r="AC70" s="46"/>
      <c r="AD70" s="48"/>
      <c r="AE70" s="35"/>
      <c r="AF70" s="33"/>
    </row>
    <row r="71" spans="2:32" hidden="1">
      <c r="B71" s="97"/>
      <c r="C71" s="130" t="e">
        <f>IF(#REF!="","",#REF!)</f>
        <v>#REF!</v>
      </c>
      <c r="D71" s="98" t="s">
        <v>229</v>
      </c>
      <c r="E71" s="98"/>
      <c r="F71" s="98"/>
      <c r="G71" s="98"/>
      <c r="H71" s="98"/>
      <c r="I71" s="130" t="e">
        <f t="shared" si="0"/>
        <v>#REF!</v>
      </c>
      <c r="J71" s="98" t="str">
        <f t="shared" si="1"/>
        <v>Example: Office</v>
      </c>
      <c r="K71" s="233"/>
      <c r="L71" s="174"/>
      <c r="M71" s="174"/>
      <c r="N71" s="174"/>
      <c r="O71" s="174"/>
      <c r="P71" s="233"/>
      <c r="Q71" s="55"/>
      <c r="R71" s="36"/>
      <c r="S71" s="46"/>
      <c r="T71" s="36"/>
      <c r="U71" s="46"/>
      <c r="V71" s="36"/>
      <c r="W71" s="47"/>
      <c r="X71" s="55"/>
      <c r="Y71" s="36"/>
      <c r="Z71" s="36"/>
      <c r="AA71" s="36"/>
      <c r="AB71" s="36"/>
      <c r="AC71" s="46"/>
      <c r="AD71" s="48"/>
      <c r="AE71" s="35"/>
      <c r="AF71" s="33"/>
    </row>
    <row r="72" spans="2:32" hidden="1">
      <c r="B72" s="97"/>
      <c r="C72" s="130" t="e">
        <f>IF(#REF!="","",#REF!)</f>
        <v>#REF!</v>
      </c>
      <c r="D72" s="98" t="s">
        <v>230</v>
      </c>
      <c r="E72" s="98"/>
      <c r="F72" s="98"/>
      <c r="G72" s="98"/>
      <c r="H72" s="98"/>
      <c r="I72" s="130" t="e">
        <f t="shared" si="0"/>
        <v>#REF!</v>
      </c>
      <c r="J72" s="98" t="str">
        <f t="shared" si="1"/>
        <v>Example: Kitchen</v>
      </c>
      <c r="K72" s="233"/>
      <c r="L72" s="174"/>
      <c r="M72" s="174"/>
      <c r="N72" s="174"/>
      <c r="O72" s="174"/>
      <c r="P72" s="233"/>
      <c r="Q72" s="55"/>
      <c r="R72" s="36"/>
      <c r="S72" s="46"/>
      <c r="T72" s="36"/>
      <c r="U72" s="46"/>
      <c r="V72" s="36"/>
      <c r="W72" s="47"/>
      <c r="X72" s="55"/>
      <c r="Y72" s="36"/>
      <c r="Z72" s="36"/>
      <c r="AA72" s="36"/>
      <c r="AB72" s="36"/>
      <c r="AC72" s="46"/>
      <c r="AD72" s="48"/>
      <c r="AE72" s="35"/>
      <c r="AF72" s="33"/>
    </row>
    <row r="73" spans="2:32" hidden="1">
      <c r="B73" s="97"/>
      <c r="C73" s="130" t="e">
        <f>IF(#REF!="","",#REF!)</f>
        <v>#REF!</v>
      </c>
      <c r="D73" s="98" t="s">
        <v>228</v>
      </c>
      <c r="E73" s="98"/>
      <c r="F73" s="98"/>
      <c r="G73" s="98"/>
      <c r="H73" s="98"/>
      <c r="I73" s="130" t="e">
        <f t="shared" si="0"/>
        <v>#REF!</v>
      </c>
      <c r="J73" s="98" t="str">
        <f t="shared" si="1"/>
        <v>Example: Lobby</v>
      </c>
      <c r="K73" s="233"/>
      <c r="L73" s="174"/>
      <c r="M73" s="174"/>
      <c r="N73" s="174"/>
      <c r="O73" s="174"/>
      <c r="P73" s="233"/>
      <c r="Q73" s="55"/>
      <c r="R73" s="36"/>
      <c r="S73" s="46"/>
      <c r="T73" s="36"/>
      <c r="U73" s="46"/>
      <c r="V73" s="36"/>
      <c r="W73" s="47"/>
      <c r="X73" s="55"/>
      <c r="Y73" s="36"/>
      <c r="Z73" s="36"/>
      <c r="AA73" s="36"/>
      <c r="AB73" s="36"/>
      <c r="AC73" s="46"/>
      <c r="AD73" s="48"/>
      <c r="AE73" s="35"/>
      <c r="AF73" s="33"/>
    </row>
    <row r="74" spans="2:32" hidden="1">
      <c r="B74" s="97"/>
      <c r="C74" s="130" t="e">
        <f>IF(#REF!="","",#REF!)</f>
        <v>#REF!</v>
      </c>
      <c r="D74" s="98" t="s">
        <v>229</v>
      </c>
      <c r="E74" s="98"/>
      <c r="F74" s="98"/>
      <c r="G74" s="98"/>
      <c r="H74" s="98"/>
      <c r="I74" s="130" t="e">
        <f t="shared" si="0"/>
        <v>#REF!</v>
      </c>
      <c r="J74" s="98" t="str">
        <f t="shared" si="1"/>
        <v>Example: Office</v>
      </c>
      <c r="K74" s="233"/>
      <c r="L74" s="174"/>
      <c r="M74" s="174"/>
      <c r="N74" s="174"/>
      <c r="O74" s="174"/>
      <c r="P74" s="233"/>
      <c r="Q74" s="45"/>
      <c r="R74" s="36"/>
      <c r="S74" s="46"/>
      <c r="T74" s="36"/>
      <c r="U74" s="46"/>
      <c r="V74" s="36"/>
      <c r="W74" s="47"/>
      <c r="X74" s="36"/>
      <c r="Y74" s="46"/>
      <c r="Z74" s="36"/>
      <c r="AA74" s="36"/>
      <c r="AB74" s="36"/>
      <c r="AC74" s="46"/>
      <c r="AD74" s="48"/>
      <c r="AE74" s="35"/>
      <c r="AF74" s="33"/>
    </row>
    <row r="75" spans="2:32" hidden="1">
      <c r="B75" s="97"/>
      <c r="C75" s="130" t="e">
        <f>IF(#REF!="","",#REF!)</f>
        <v>#REF!</v>
      </c>
      <c r="D75" s="98" t="s">
        <v>229</v>
      </c>
      <c r="E75" s="98"/>
      <c r="F75" s="98"/>
      <c r="G75" s="98"/>
      <c r="H75" s="98"/>
      <c r="I75" s="130" t="e">
        <f t="shared" si="0"/>
        <v>#REF!</v>
      </c>
      <c r="J75" s="98" t="str">
        <f t="shared" si="1"/>
        <v>Example: Office</v>
      </c>
      <c r="K75" s="233"/>
      <c r="L75" s="174"/>
      <c r="M75" s="174"/>
      <c r="N75" s="174"/>
      <c r="O75" s="174"/>
      <c r="P75" s="233"/>
      <c r="Q75" s="45"/>
      <c r="R75" s="36"/>
      <c r="S75" s="46"/>
      <c r="T75" s="36"/>
      <c r="U75" s="46"/>
      <c r="V75" s="36"/>
      <c r="W75" s="47"/>
      <c r="X75" s="36"/>
      <c r="Y75" s="46"/>
      <c r="Z75" s="36"/>
      <c r="AA75" s="36"/>
      <c r="AB75" s="36"/>
      <c r="AC75" s="46"/>
      <c r="AD75" s="48"/>
      <c r="AE75" s="35"/>
      <c r="AF75" s="33"/>
    </row>
    <row r="76" spans="2:32" hidden="1">
      <c r="B76" s="97"/>
      <c r="C76" s="130" t="e">
        <f>IF(#REF!="","",#REF!)</f>
        <v>#REF!</v>
      </c>
      <c r="D76" s="98" t="s">
        <v>229</v>
      </c>
      <c r="E76" s="98"/>
      <c r="F76" s="98"/>
      <c r="G76" s="98"/>
      <c r="H76" s="98"/>
      <c r="I76" s="130" t="e">
        <f t="shared" si="0"/>
        <v>#REF!</v>
      </c>
      <c r="J76" s="98" t="str">
        <f t="shared" si="1"/>
        <v>Example: Office</v>
      </c>
      <c r="K76" s="233"/>
      <c r="L76" s="174"/>
      <c r="M76" s="174"/>
      <c r="N76" s="174"/>
      <c r="O76" s="174"/>
      <c r="P76" s="233"/>
      <c r="Q76" s="45"/>
      <c r="R76" s="36"/>
      <c r="S76" s="46"/>
      <c r="T76" s="36"/>
      <c r="U76" s="46"/>
      <c r="V76" s="36"/>
      <c r="W76" s="47"/>
      <c r="X76" s="36"/>
      <c r="Y76" s="46"/>
      <c r="Z76" s="36"/>
      <c r="AA76" s="36"/>
      <c r="AB76" s="36"/>
      <c r="AC76" s="46"/>
      <c r="AD76" s="48"/>
      <c r="AE76" s="35"/>
      <c r="AF76" s="33"/>
    </row>
    <row r="77" spans="2:32" hidden="1">
      <c r="B77" s="97"/>
      <c r="C77" s="130" t="e">
        <f>IF(#REF!="","",#REF!)</f>
        <v>#REF!</v>
      </c>
      <c r="D77" s="98" t="s">
        <v>229</v>
      </c>
      <c r="E77" s="98"/>
      <c r="F77" s="98"/>
      <c r="G77" s="98"/>
      <c r="H77" s="98"/>
      <c r="I77" s="130" t="e">
        <f t="shared" si="0"/>
        <v>#REF!</v>
      </c>
      <c r="J77" s="98" t="str">
        <f t="shared" si="1"/>
        <v>Example: Office</v>
      </c>
      <c r="K77" s="233"/>
      <c r="L77" s="174"/>
      <c r="M77" s="174"/>
      <c r="N77" s="174"/>
      <c r="O77" s="174"/>
      <c r="P77" s="233"/>
      <c r="Q77" s="45"/>
      <c r="R77" s="36"/>
      <c r="S77" s="46"/>
      <c r="T77" s="36"/>
      <c r="U77" s="46"/>
      <c r="V77" s="36"/>
      <c r="W77" s="47"/>
      <c r="X77" s="36"/>
      <c r="Y77" s="46"/>
      <c r="Z77" s="36"/>
      <c r="AA77" s="36"/>
      <c r="AB77" s="36"/>
      <c r="AC77" s="46"/>
      <c r="AD77" s="48"/>
      <c r="AE77" s="35"/>
      <c r="AF77" s="33"/>
    </row>
    <row r="78" spans="2:32" hidden="1">
      <c r="B78" s="97"/>
      <c r="C78" s="130" t="e">
        <f>IF(#REF!="","",#REF!)</f>
        <v>#REF!</v>
      </c>
      <c r="D78" s="98" t="s">
        <v>229</v>
      </c>
      <c r="E78" s="98"/>
      <c r="F78" s="98"/>
      <c r="G78" s="98"/>
      <c r="H78" s="98"/>
      <c r="I78" s="130" t="e">
        <f t="shared" si="0"/>
        <v>#REF!</v>
      </c>
      <c r="J78" s="98" t="str">
        <f t="shared" si="1"/>
        <v>Example: Office</v>
      </c>
      <c r="K78" s="233"/>
      <c r="L78" s="174"/>
      <c r="M78" s="174"/>
      <c r="N78" s="174"/>
      <c r="O78" s="174"/>
      <c r="P78" s="233"/>
      <c r="Q78" s="45"/>
      <c r="R78" s="36"/>
      <c r="S78" s="46"/>
      <c r="T78" s="36"/>
      <c r="U78" s="46"/>
      <c r="V78" s="36"/>
      <c r="W78" s="47"/>
      <c r="X78" s="36"/>
      <c r="Y78" s="46"/>
      <c r="Z78" s="36"/>
      <c r="AA78" s="36"/>
      <c r="AB78" s="36"/>
      <c r="AC78" s="46"/>
      <c r="AD78" s="48"/>
      <c r="AE78" s="35"/>
      <c r="AF78" s="33"/>
    </row>
    <row r="79" spans="2:32" hidden="1">
      <c r="B79" s="97"/>
      <c r="C79" s="130" t="e">
        <f>IF(#REF!="","",#REF!)</f>
        <v>#REF!</v>
      </c>
      <c r="D79" s="98" t="s">
        <v>229</v>
      </c>
      <c r="E79" s="98"/>
      <c r="F79" s="98"/>
      <c r="G79" s="98"/>
      <c r="H79" s="98"/>
      <c r="I79" s="130" t="e">
        <f t="shared" si="0"/>
        <v>#REF!</v>
      </c>
      <c r="J79" s="98" t="str">
        <f t="shared" si="1"/>
        <v>Example: Office</v>
      </c>
      <c r="K79" s="233"/>
      <c r="L79" s="174"/>
      <c r="M79" s="174"/>
      <c r="N79" s="174"/>
      <c r="O79" s="174"/>
      <c r="P79" s="233"/>
      <c r="Q79" s="45"/>
      <c r="R79" s="36"/>
      <c r="S79" s="46"/>
      <c r="T79" s="36"/>
      <c r="U79" s="46"/>
      <c r="V79" s="36"/>
      <c r="W79" s="47"/>
      <c r="X79" s="36"/>
      <c r="Y79" s="46"/>
      <c r="Z79" s="36"/>
      <c r="AA79" s="36"/>
      <c r="AB79" s="36"/>
      <c r="AC79" s="46"/>
      <c r="AD79" s="48"/>
      <c r="AE79" s="35"/>
      <c r="AF79" s="33"/>
    </row>
    <row r="80" spans="2:32" hidden="1">
      <c r="B80" s="97"/>
      <c r="C80" s="130" t="e">
        <f>IF(#REF!="","",#REF!)</f>
        <v>#REF!</v>
      </c>
      <c r="D80" s="98" t="s">
        <v>229</v>
      </c>
      <c r="E80" s="98"/>
      <c r="F80" s="98"/>
      <c r="G80" s="98"/>
      <c r="H80" s="98"/>
      <c r="I80" s="130" t="e">
        <f t="shared" si="0"/>
        <v>#REF!</v>
      </c>
      <c r="J80" s="98" t="str">
        <f t="shared" si="1"/>
        <v>Example: Office</v>
      </c>
      <c r="K80" s="233"/>
      <c r="L80" s="174"/>
      <c r="M80" s="174"/>
      <c r="N80" s="174"/>
      <c r="O80" s="174"/>
      <c r="P80" s="233"/>
      <c r="Q80" s="45"/>
      <c r="R80" s="36"/>
      <c r="S80" s="46"/>
      <c r="T80" s="36"/>
      <c r="U80" s="46"/>
      <c r="V80" s="36"/>
      <c r="W80" s="47"/>
      <c r="X80" s="36"/>
      <c r="Y80" s="46"/>
      <c r="Z80" s="36"/>
      <c r="AA80" s="36"/>
      <c r="AB80" s="36"/>
      <c r="AC80" s="46"/>
      <c r="AD80" s="48"/>
      <c r="AE80" s="35"/>
      <c r="AF80" s="33"/>
    </row>
    <row r="81" spans="2:32" hidden="1">
      <c r="B81" s="97"/>
      <c r="C81" s="130" t="e">
        <f>IF(#REF!="","",#REF!)</f>
        <v>#REF!</v>
      </c>
      <c r="D81" s="98"/>
      <c r="E81" s="98"/>
      <c r="F81" s="98"/>
      <c r="G81" s="98"/>
      <c r="H81" s="98"/>
      <c r="I81" s="130" t="e">
        <f t="shared" si="0"/>
        <v>#REF!</v>
      </c>
      <c r="J81" s="98" t="str">
        <f t="shared" si="1"/>
        <v/>
      </c>
      <c r="K81" s="233"/>
      <c r="L81" s="174"/>
      <c r="M81" s="174"/>
      <c r="N81" s="174"/>
      <c r="O81" s="174"/>
      <c r="P81" s="233"/>
      <c r="Q81" s="45"/>
      <c r="R81" s="36"/>
      <c r="S81" s="46"/>
      <c r="T81" s="36"/>
      <c r="U81" s="46"/>
      <c r="V81" s="36"/>
      <c r="W81" s="47"/>
      <c r="X81" s="36"/>
      <c r="Y81" s="46"/>
      <c r="Z81" s="36"/>
      <c r="AA81" s="36"/>
      <c r="AB81" s="36"/>
      <c r="AC81" s="46"/>
      <c r="AD81" s="48"/>
      <c r="AE81" s="35"/>
      <c r="AF81" s="33"/>
    </row>
    <row r="82" spans="2:32" hidden="1">
      <c r="B82" s="97"/>
      <c r="C82" s="130" t="e">
        <f>IF(#REF!="","",#REF!)</f>
        <v>#REF!</v>
      </c>
      <c r="D82" s="98"/>
      <c r="E82" s="98"/>
      <c r="F82" s="98"/>
      <c r="G82" s="98"/>
      <c r="H82" s="98"/>
      <c r="I82" s="130" t="e">
        <f t="shared" si="0"/>
        <v>#REF!</v>
      </c>
      <c r="J82" s="98" t="str">
        <f t="shared" si="1"/>
        <v/>
      </c>
      <c r="K82" s="233"/>
      <c r="L82" s="174"/>
      <c r="M82" s="174"/>
      <c r="N82" s="174"/>
      <c r="O82" s="174"/>
      <c r="P82" s="233"/>
      <c r="Q82" s="45"/>
      <c r="R82" s="36"/>
      <c r="S82" s="46"/>
      <c r="T82" s="36"/>
      <c r="U82" s="46"/>
      <c r="V82" s="36"/>
      <c r="W82" s="47"/>
      <c r="X82" s="36"/>
      <c r="Y82" s="46"/>
      <c r="Z82" s="36"/>
      <c r="AA82" s="36"/>
      <c r="AB82" s="36"/>
      <c r="AC82" s="46"/>
      <c r="AD82" s="48"/>
      <c r="AE82" s="35"/>
      <c r="AF82" s="33"/>
    </row>
    <row r="83" spans="2:32" hidden="1">
      <c r="B83" s="97"/>
      <c r="C83" s="130" t="e">
        <f>IF(#REF!="","",#REF!)</f>
        <v>#REF!</v>
      </c>
      <c r="D83" s="98"/>
      <c r="E83" s="98"/>
      <c r="F83" s="98"/>
      <c r="G83" s="98"/>
      <c r="H83" s="98"/>
      <c r="I83" s="130" t="e">
        <f t="shared" si="0"/>
        <v>#REF!</v>
      </c>
      <c r="J83" s="98" t="str">
        <f t="shared" si="1"/>
        <v/>
      </c>
      <c r="K83" s="233"/>
      <c r="L83" s="174"/>
      <c r="M83" s="174"/>
      <c r="N83" s="174"/>
      <c r="O83" s="174"/>
      <c r="P83" s="233"/>
      <c r="Q83" s="45"/>
      <c r="R83" s="36"/>
      <c r="S83" s="46"/>
      <c r="T83" s="36"/>
      <c r="U83" s="46"/>
      <c r="V83" s="36"/>
      <c r="W83" s="47"/>
      <c r="X83" s="36"/>
      <c r="Y83" s="46"/>
      <c r="Z83" s="36"/>
      <c r="AA83" s="36"/>
      <c r="AB83" s="36"/>
      <c r="AC83" s="46"/>
      <c r="AD83" s="48"/>
      <c r="AE83" s="35"/>
      <c r="AF83" s="33"/>
    </row>
    <row r="84" spans="2:32" hidden="1">
      <c r="B84" s="97"/>
      <c r="C84" s="130" t="e">
        <f>IF(#REF!="","",#REF!)</f>
        <v>#REF!</v>
      </c>
      <c r="D84" s="98"/>
      <c r="E84" s="98"/>
      <c r="F84" s="98"/>
      <c r="G84" s="98"/>
      <c r="H84" s="98"/>
      <c r="I84" s="130" t="e">
        <f t="shared" si="0"/>
        <v>#REF!</v>
      </c>
      <c r="J84" s="98" t="str">
        <f t="shared" si="1"/>
        <v/>
      </c>
      <c r="K84" s="233"/>
      <c r="L84" s="174"/>
      <c r="M84" s="174"/>
      <c r="N84" s="174"/>
      <c r="O84" s="174"/>
      <c r="P84" s="233"/>
      <c r="Q84" s="45"/>
      <c r="R84" s="36"/>
      <c r="S84" s="46"/>
      <c r="T84" s="36"/>
      <c r="U84" s="46"/>
      <c r="V84" s="36"/>
      <c r="W84" s="47"/>
      <c r="X84" s="36"/>
      <c r="Y84" s="46"/>
      <c r="Z84" s="36"/>
      <c r="AA84" s="36"/>
      <c r="AB84" s="36"/>
      <c r="AC84" s="46"/>
      <c r="AD84" s="48"/>
      <c r="AE84" s="35"/>
      <c r="AF84" s="33"/>
    </row>
    <row r="85" spans="2:32" hidden="1">
      <c r="B85" s="99"/>
      <c r="C85" s="130" t="e">
        <f>IF(#REF!="","",#REF!)</f>
        <v>#REF!</v>
      </c>
      <c r="D85" s="98"/>
      <c r="E85" s="98"/>
      <c r="F85" s="98"/>
      <c r="G85" s="98"/>
      <c r="H85" s="98"/>
      <c r="I85" s="130" t="e">
        <f t="shared" si="0"/>
        <v>#REF!</v>
      </c>
      <c r="J85" s="98" t="str">
        <f t="shared" si="1"/>
        <v/>
      </c>
      <c r="K85" s="233"/>
      <c r="L85" s="174"/>
      <c r="M85" s="174"/>
      <c r="N85" s="174"/>
      <c r="O85" s="174"/>
      <c r="P85" s="233"/>
      <c r="Q85" s="45"/>
      <c r="R85" s="36"/>
      <c r="S85" s="46"/>
      <c r="T85" s="36"/>
      <c r="U85" s="46"/>
      <c r="V85" s="36"/>
      <c r="W85" s="47"/>
      <c r="X85" s="36"/>
      <c r="Y85" s="46"/>
      <c r="Z85" s="36"/>
      <c r="AA85" s="36"/>
      <c r="AB85" s="36"/>
      <c r="AC85" s="46"/>
      <c r="AD85" s="48"/>
      <c r="AE85" s="35"/>
      <c r="AF85" s="33"/>
    </row>
    <row r="86" spans="2:32">
      <c r="B86" s="122" t="s">
        <v>231</v>
      </c>
      <c r="C86" s="91" t="s">
        <v>223</v>
      </c>
      <c r="D86" s="91" t="s">
        <v>227</v>
      </c>
      <c r="E86" s="91" t="s">
        <v>223</v>
      </c>
      <c r="F86" s="91" t="s">
        <v>227</v>
      </c>
      <c r="G86" s="91" t="s">
        <v>223</v>
      </c>
      <c r="H86" s="91" t="s">
        <v>227</v>
      </c>
      <c r="I86" s="91" t="s">
        <v>223</v>
      </c>
      <c r="J86" s="91" t="s">
        <v>227</v>
      </c>
      <c r="K86" s="233"/>
      <c r="L86" s="174"/>
      <c r="M86" s="174"/>
      <c r="N86" s="174"/>
      <c r="O86" s="174"/>
      <c r="P86" s="233"/>
      <c r="Q86" s="45"/>
      <c r="R86" s="36"/>
      <c r="S86" s="46"/>
      <c r="T86" s="36"/>
      <c r="U86" s="46"/>
      <c r="V86" s="36"/>
      <c r="W86" s="47"/>
      <c r="X86" s="36"/>
      <c r="Y86" s="46"/>
      <c r="Z86" s="36"/>
      <c r="AA86" s="36"/>
      <c r="AB86" s="36"/>
      <c r="AC86" s="46"/>
      <c r="AD86" s="48"/>
      <c r="AE86" s="35"/>
      <c r="AF86" s="33"/>
    </row>
    <row r="87" spans="2:32">
      <c r="B87" s="100"/>
      <c r="C87" s="158" t="s">
        <v>298</v>
      </c>
      <c r="D87" s="158" t="s">
        <v>298</v>
      </c>
      <c r="E87" s="158" t="s">
        <v>298</v>
      </c>
      <c r="F87" s="158" t="s">
        <v>298</v>
      </c>
      <c r="G87" s="158" t="s">
        <v>298</v>
      </c>
      <c r="H87" s="158" t="s">
        <v>298</v>
      </c>
      <c r="I87" s="158" t="s">
        <v>298</v>
      </c>
      <c r="J87" s="158" t="s">
        <v>298</v>
      </c>
      <c r="K87" s="233"/>
      <c r="L87" s="174"/>
      <c r="M87" s="174"/>
      <c r="N87" s="174"/>
      <c r="O87" s="174"/>
      <c r="P87" s="233"/>
      <c r="Q87" s="45"/>
      <c r="R87" s="36"/>
      <c r="S87" s="46"/>
      <c r="T87" s="36"/>
      <c r="U87" s="46"/>
      <c r="V87" s="36"/>
      <c r="W87" s="47"/>
      <c r="X87" s="36"/>
      <c r="Y87" s="46"/>
      <c r="Z87" s="36"/>
      <c r="AA87" s="36"/>
      <c r="AB87" s="36"/>
      <c r="AC87" s="46"/>
      <c r="AD87" s="48"/>
      <c r="AE87" s="35"/>
      <c r="AF87" s="33"/>
    </row>
    <row r="88" spans="2:32">
      <c r="B88" s="118" t="s">
        <v>232</v>
      </c>
      <c r="C88" s="215" t="s">
        <v>480</v>
      </c>
      <c r="D88" s="215"/>
      <c r="E88" s="215" t="s">
        <v>480</v>
      </c>
      <c r="F88" s="215"/>
      <c r="G88" s="215" t="s">
        <v>480</v>
      </c>
      <c r="H88" s="215"/>
      <c r="I88" s="215" t="s">
        <v>480</v>
      </c>
      <c r="J88" s="215"/>
      <c r="K88" s="234"/>
      <c r="L88" s="175"/>
      <c r="M88" s="175"/>
      <c r="N88" s="175"/>
      <c r="O88" s="175"/>
      <c r="P88" s="234"/>
      <c r="Q88" s="45"/>
      <c r="R88" s="36"/>
      <c r="S88" s="46"/>
      <c r="T88" s="36"/>
      <c r="U88" s="46"/>
      <c r="V88" s="36"/>
      <c r="W88" s="47"/>
      <c r="X88" s="36"/>
      <c r="Y88" s="46"/>
      <c r="Z88" s="36"/>
      <c r="AA88" s="36"/>
      <c r="AB88" s="36"/>
      <c r="AC88" s="46"/>
      <c r="AD88" s="48"/>
      <c r="AE88" s="35"/>
      <c r="AF88" s="33"/>
    </row>
    <row r="89" spans="2:32" ht="18.75">
      <c r="B89" s="218" t="s">
        <v>233</v>
      </c>
      <c r="C89" s="219"/>
      <c r="D89" s="219"/>
      <c r="E89" s="219"/>
      <c r="F89" s="219"/>
      <c r="G89" s="219"/>
      <c r="H89" s="219"/>
      <c r="I89" s="219"/>
      <c r="J89" s="219"/>
      <c r="K89" s="65"/>
      <c r="L89" s="65"/>
      <c r="M89" s="65"/>
      <c r="N89" s="65"/>
      <c r="O89" s="65"/>
      <c r="P89" s="65"/>
      <c r="Q89" s="45"/>
      <c r="R89" s="36"/>
      <c r="S89" s="46"/>
      <c r="T89" s="36"/>
      <c r="U89" s="46"/>
      <c r="V89" s="36"/>
      <c r="W89" s="47"/>
      <c r="X89" s="36"/>
      <c r="Y89" s="46"/>
      <c r="Z89" s="36"/>
      <c r="AA89" s="36"/>
      <c r="AB89" s="36"/>
      <c r="AC89" s="46"/>
      <c r="AD89" s="48"/>
      <c r="AE89" s="35"/>
      <c r="AF89" s="33"/>
    </row>
    <row r="90" spans="2:32" ht="318.75">
      <c r="B90" s="123" t="s">
        <v>234</v>
      </c>
      <c r="C90" s="215" t="s">
        <v>500</v>
      </c>
      <c r="D90" s="215"/>
      <c r="E90" s="215" t="s">
        <v>489</v>
      </c>
      <c r="F90" s="215"/>
      <c r="G90" s="215" t="s">
        <v>489</v>
      </c>
      <c r="H90" s="215"/>
      <c r="I90" s="215" t="s">
        <v>489</v>
      </c>
      <c r="J90" s="215"/>
      <c r="K90" s="141"/>
      <c r="L90" s="141" t="s">
        <v>549</v>
      </c>
      <c r="M90" s="141" t="s">
        <v>550</v>
      </c>
      <c r="N90" s="141" t="s">
        <v>551</v>
      </c>
      <c r="O90" s="141" t="s">
        <v>552</v>
      </c>
      <c r="P90" s="141"/>
      <c r="Q90" s="45"/>
      <c r="R90" s="36"/>
      <c r="S90" s="46"/>
      <c r="T90" s="36"/>
      <c r="U90" s="46"/>
      <c r="V90" s="36"/>
      <c r="W90" s="47"/>
      <c r="X90" s="36"/>
      <c r="Y90" s="46"/>
      <c r="Z90" s="36"/>
      <c r="AA90" s="36"/>
      <c r="AB90" s="36"/>
      <c r="AC90" s="46"/>
      <c r="AD90" s="48"/>
      <c r="AE90" s="35"/>
      <c r="AF90" s="33"/>
    </row>
    <row r="91" spans="2:32">
      <c r="B91" s="116" t="s">
        <v>235</v>
      </c>
      <c r="C91" s="215" t="s">
        <v>298</v>
      </c>
      <c r="D91" s="215"/>
      <c r="E91" s="220" t="s">
        <v>298</v>
      </c>
      <c r="F91" s="221"/>
      <c r="G91" s="220" t="s">
        <v>298</v>
      </c>
      <c r="H91" s="221"/>
      <c r="I91" s="220" t="s">
        <v>298</v>
      </c>
      <c r="J91" s="221"/>
      <c r="K91" s="141"/>
      <c r="L91" s="141"/>
      <c r="M91" s="141"/>
      <c r="N91" s="141"/>
      <c r="O91" s="141"/>
      <c r="P91" s="141"/>
      <c r="Q91" s="45"/>
      <c r="R91" s="36"/>
      <c r="S91" s="46"/>
      <c r="T91" s="36"/>
      <c r="U91" s="46"/>
      <c r="V91" s="36"/>
      <c r="W91" s="47"/>
      <c r="X91" s="36"/>
      <c r="Y91" s="46"/>
      <c r="Z91" s="36"/>
      <c r="AA91" s="36"/>
      <c r="AB91" s="36"/>
      <c r="AC91" s="46"/>
      <c r="AD91" s="48"/>
      <c r="AE91" s="35"/>
      <c r="AF91" s="33"/>
    </row>
    <row r="92" spans="2:32" ht="140.25">
      <c r="B92" s="116" t="s">
        <v>236</v>
      </c>
      <c r="C92" s="215" t="s">
        <v>498</v>
      </c>
      <c r="D92" s="215"/>
      <c r="E92" s="215" t="s">
        <v>481</v>
      </c>
      <c r="F92" s="215"/>
      <c r="G92" s="215" t="s">
        <v>481</v>
      </c>
      <c r="H92" s="215"/>
      <c r="I92" s="215" t="s">
        <v>481</v>
      </c>
      <c r="J92" s="215"/>
      <c r="K92" s="141"/>
      <c r="L92" s="141" t="s">
        <v>553</v>
      </c>
      <c r="M92" s="141" t="s">
        <v>554</v>
      </c>
      <c r="N92" s="141" t="s">
        <v>555</v>
      </c>
      <c r="O92" s="141" t="s">
        <v>556</v>
      </c>
      <c r="P92" s="141"/>
      <c r="Q92" s="45"/>
      <c r="R92" s="36"/>
      <c r="S92" s="46"/>
      <c r="T92" s="36"/>
      <c r="U92" s="46"/>
      <c r="V92" s="36"/>
      <c r="W92" s="47"/>
      <c r="X92" s="36"/>
      <c r="Y92" s="46"/>
      <c r="Z92" s="36"/>
      <c r="AA92" s="36"/>
      <c r="AB92" s="36"/>
      <c r="AC92" s="46"/>
      <c r="AD92" s="48"/>
      <c r="AE92" s="35"/>
      <c r="AF92" s="33"/>
    </row>
    <row r="93" spans="2:32" ht="18.75">
      <c r="B93" s="218" t="s">
        <v>237</v>
      </c>
      <c r="C93" s="219"/>
      <c r="D93" s="219"/>
      <c r="E93" s="219"/>
      <c r="F93" s="219"/>
      <c r="G93" s="219"/>
      <c r="H93" s="219"/>
      <c r="I93" s="219"/>
      <c r="J93" s="219"/>
      <c r="K93" s="65"/>
      <c r="L93" s="65"/>
      <c r="M93" s="65"/>
      <c r="N93" s="65"/>
      <c r="O93" s="65"/>
      <c r="P93" s="65"/>
      <c r="Q93" s="45"/>
      <c r="R93" s="36"/>
      <c r="S93" s="46"/>
      <c r="T93" s="36"/>
      <c r="U93" s="46"/>
      <c r="V93" s="36"/>
      <c r="W93" s="47"/>
      <c r="X93" s="36"/>
      <c r="Y93" s="46"/>
      <c r="Z93" s="36"/>
      <c r="AA93" s="36"/>
      <c r="AB93" s="36"/>
      <c r="AC93" s="46"/>
      <c r="AD93" s="48"/>
      <c r="AE93" s="35"/>
      <c r="AF93" s="33"/>
    </row>
    <row r="94" spans="2:32" ht="76.5">
      <c r="B94" s="123" t="s">
        <v>238</v>
      </c>
      <c r="C94" s="215" t="s">
        <v>490</v>
      </c>
      <c r="D94" s="215"/>
      <c r="E94" s="215" t="s">
        <v>490</v>
      </c>
      <c r="F94" s="215"/>
      <c r="G94" s="215" t="s">
        <v>490</v>
      </c>
      <c r="H94" s="215"/>
      <c r="I94" s="215" t="s">
        <v>491</v>
      </c>
      <c r="J94" s="215"/>
      <c r="K94" s="141" t="s">
        <v>499</v>
      </c>
      <c r="L94" s="141" t="s">
        <v>557</v>
      </c>
      <c r="M94" s="141" t="s">
        <v>558</v>
      </c>
      <c r="N94" s="141" t="s">
        <v>559</v>
      </c>
      <c r="O94" s="141" t="s">
        <v>560</v>
      </c>
      <c r="P94" s="141"/>
      <c r="Q94" s="45"/>
      <c r="R94" s="36"/>
      <c r="S94" s="46"/>
      <c r="T94" s="36"/>
      <c r="U94" s="46"/>
      <c r="V94" s="36"/>
      <c r="W94" s="47"/>
      <c r="X94" s="36"/>
      <c r="Y94" s="46"/>
      <c r="Z94" s="36"/>
      <c r="AA94" s="36"/>
      <c r="AB94" s="36"/>
      <c r="AC94" s="46"/>
      <c r="AD94" s="48"/>
      <c r="AE94" s="35"/>
      <c r="AF94" s="33"/>
    </row>
    <row r="95" spans="2:32">
      <c r="B95" s="116" t="s">
        <v>239</v>
      </c>
      <c r="C95" s="215" t="s">
        <v>298</v>
      </c>
      <c r="D95" s="215"/>
      <c r="E95" s="215" t="s">
        <v>298</v>
      </c>
      <c r="F95" s="215"/>
      <c r="G95" s="215" t="s">
        <v>298</v>
      </c>
      <c r="H95" s="215"/>
      <c r="I95" s="215" t="s">
        <v>298</v>
      </c>
      <c r="J95" s="215"/>
      <c r="K95" s="141"/>
      <c r="L95" s="141"/>
      <c r="M95" s="141"/>
      <c r="N95" s="141"/>
      <c r="O95" s="141"/>
      <c r="P95" s="141"/>
      <c r="Q95" s="45"/>
      <c r="R95" s="36"/>
      <c r="S95" s="46"/>
      <c r="T95" s="36"/>
      <c r="U95" s="46"/>
      <c r="V95" s="36"/>
      <c r="W95" s="47"/>
      <c r="X95" s="36"/>
      <c r="Y95" s="46"/>
      <c r="Z95" s="36"/>
      <c r="AA95" s="36"/>
      <c r="AB95" s="36"/>
      <c r="AC95" s="46"/>
      <c r="AD95" s="48"/>
      <c r="AE95" s="35"/>
      <c r="AF95" s="33"/>
    </row>
    <row r="96" spans="2:32">
      <c r="B96" s="116" t="s">
        <v>240</v>
      </c>
      <c r="C96" s="215" t="s">
        <v>298</v>
      </c>
      <c r="D96" s="215"/>
      <c r="E96" s="215" t="s">
        <v>298</v>
      </c>
      <c r="F96" s="215"/>
      <c r="G96" s="215" t="s">
        <v>298</v>
      </c>
      <c r="H96" s="215"/>
      <c r="I96" s="215" t="s">
        <v>298</v>
      </c>
      <c r="J96" s="215"/>
      <c r="K96" s="141"/>
      <c r="L96" s="141"/>
      <c r="M96" s="141"/>
      <c r="N96" s="141"/>
      <c r="O96" s="141"/>
      <c r="P96" s="141"/>
      <c r="Q96" s="45"/>
      <c r="R96" s="36"/>
      <c r="S96" s="46"/>
      <c r="T96" s="36"/>
      <c r="U96" s="46"/>
      <c r="V96" s="36"/>
      <c r="W96" s="47"/>
      <c r="X96" s="36"/>
      <c r="Y96" s="46"/>
      <c r="Z96" s="36"/>
      <c r="AA96" s="36"/>
      <c r="AB96" s="36"/>
      <c r="AC96" s="46"/>
      <c r="AD96" s="48"/>
      <c r="AE96" s="35"/>
      <c r="AF96" s="33"/>
    </row>
    <row r="97" spans="2:32">
      <c r="B97" s="120" t="s">
        <v>241</v>
      </c>
      <c r="C97" s="215" t="s">
        <v>298</v>
      </c>
      <c r="D97" s="215"/>
      <c r="E97" s="215" t="s">
        <v>298</v>
      </c>
      <c r="F97" s="215"/>
      <c r="G97" s="215" t="s">
        <v>298</v>
      </c>
      <c r="H97" s="215"/>
      <c r="I97" s="215" t="s">
        <v>298</v>
      </c>
      <c r="J97" s="215"/>
      <c r="K97" s="141"/>
      <c r="L97" s="141"/>
      <c r="M97" s="141"/>
      <c r="N97" s="141"/>
      <c r="O97" s="141"/>
      <c r="P97" s="141"/>
      <c r="Q97" s="45"/>
      <c r="R97" s="36"/>
      <c r="S97" s="46"/>
      <c r="T97" s="36"/>
      <c r="U97" s="46"/>
      <c r="V97" s="36"/>
      <c r="W97" s="47"/>
      <c r="X97" s="36"/>
      <c r="Y97" s="46"/>
      <c r="Z97" s="36"/>
      <c r="AA97" s="36"/>
      <c r="AB97" s="36"/>
      <c r="AC97" s="46"/>
      <c r="AD97" s="48"/>
      <c r="AE97" s="35"/>
      <c r="AF97" s="33"/>
    </row>
    <row r="98" spans="2:32" ht="178.5">
      <c r="B98" s="116" t="s">
        <v>242</v>
      </c>
      <c r="C98" s="215" t="s">
        <v>501</v>
      </c>
      <c r="D98" s="215"/>
      <c r="E98" s="215" t="s">
        <v>482</v>
      </c>
      <c r="F98" s="215"/>
      <c r="G98" s="215" t="s">
        <v>482</v>
      </c>
      <c r="H98" s="215"/>
      <c r="I98" s="215" t="s">
        <v>482</v>
      </c>
      <c r="J98" s="215"/>
      <c r="K98" s="141" t="s">
        <v>579</v>
      </c>
      <c r="L98" s="141" t="s">
        <v>561</v>
      </c>
      <c r="M98" s="141" t="s">
        <v>562</v>
      </c>
      <c r="N98" s="141" t="s">
        <v>563</v>
      </c>
      <c r="O98" s="141" t="s">
        <v>564</v>
      </c>
      <c r="P98" s="141" t="s">
        <v>504</v>
      </c>
      <c r="Q98" s="45"/>
      <c r="R98" s="36"/>
      <c r="S98" s="46"/>
      <c r="T98" s="36"/>
      <c r="U98" s="46"/>
      <c r="V98" s="36"/>
      <c r="W98" s="47"/>
      <c r="X98" s="36"/>
      <c r="Y98" s="46"/>
      <c r="Z98" s="36"/>
      <c r="AA98" s="36"/>
      <c r="AB98" s="36"/>
      <c r="AC98" s="46"/>
      <c r="AD98" s="48"/>
      <c r="AE98" s="35"/>
      <c r="AF98" s="33"/>
    </row>
    <row r="99" spans="2:32">
      <c r="B99" s="116" t="s">
        <v>243</v>
      </c>
      <c r="C99" s="215" t="s">
        <v>298</v>
      </c>
      <c r="D99" s="215"/>
      <c r="E99" s="215" t="s">
        <v>298</v>
      </c>
      <c r="F99" s="215"/>
      <c r="G99" s="215" t="s">
        <v>298</v>
      </c>
      <c r="H99" s="215"/>
      <c r="I99" s="215" t="s">
        <v>298</v>
      </c>
      <c r="J99" s="215"/>
      <c r="K99" s="141"/>
      <c r="L99" s="141"/>
      <c r="M99" s="141"/>
      <c r="N99" s="141"/>
      <c r="O99" s="141"/>
      <c r="P99" s="141"/>
      <c r="Q99" s="45"/>
      <c r="R99" s="36"/>
      <c r="S99" s="46"/>
      <c r="T99" s="36"/>
      <c r="U99" s="46"/>
      <c r="V99" s="36"/>
      <c r="W99" s="47"/>
      <c r="X99" s="36"/>
      <c r="Y99" s="46"/>
      <c r="Z99" s="36"/>
      <c r="AA99" s="36"/>
      <c r="AB99" s="36"/>
      <c r="AC99" s="46"/>
      <c r="AD99" s="48"/>
      <c r="AE99" s="35"/>
      <c r="AF99" s="33"/>
    </row>
    <row r="100" spans="2:32" ht="18.75">
      <c r="B100" s="218" t="s">
        <v>244</v>
      </c>
      <c r="C100" s="219"/>
      <c r="D100" s="219"/>
      <c r="E100" s="219"/>
      <c r="F100" s="219"/>
      <c r="G100" s="219"/>
      <c r="H100" s="219"/>
      <c r="I100" s="219"/>
      <c r="J100" s="219"/>
      <c r="K100" s="65"/>
      <c r="L100" s="65"/>
      <c r="M100" s="65"/>
      <c r="N100" s="65"/>
      <c r="O100" s="65"/>
      <c r="P100" s="65"/>
      <c r="Q100" s="45"/>
      <c r="R100" s="36"/>
      <c r="S100" s="46"/>
      <c r="T100" s="36"/>
      <c r="U100" s="46"/>
      <c r="V100" s="36"/>
      <c r="W100" s="47"/>
      <c r="X100" s="36"/>
      <c r="Y100" s="46"/>
      <c r="Z100" s="36"/>
      <c r="AA100" s="36"/>
      <c r="AB100" s="36"/>
      <c r="AC100" s="46"/>
      <c r="AD100" s="48"/>
      <c r="AE100" s="35"/>
      <c r="AF100" s="33"/>
    </row>
    <row r="101" spans="2:32" ht="204">
      <c r="B101" s="123" t="s">
        <v>245</v>
      </c>
      <c r="C101" s="215" t="s">
        <v>502</v>
      </c>
      <c r="D101" s="215"/>
      <c r="E101" s="215" t="s">
        <v>483</v>
      </c>
      <c r="F101" s="215"/>
      <c r="G101" s="215" t="s">
        <v>492</v>
      </c>
      <c r="H101" s="215"/>
      <c r="I101" s="215" t="s">
        <v>483</v>
      </c>
      <c r="J101" s="215"/>
      <c r="K101" s="141" t="s">
        <v>503</v>
      </c>
      <c r="L101" s="141" t="s">
        <v>565</v>
      </c>
      <c r="M101" s="141" t="s">
        <v>566</v>
      </c>
      <c r="N101" s="141" t="s">
        <v>567</v>
      </c>
      <c r="O101" s="141" t="s">
        <v>568</v>
      </c>
      <c r="P101" s="141" t="s">
        <v>574</v>
      </c>
      <c r="Q101" s="45"/>
      <c r="R101" s="36"/>
      <c r="S101" s="46"/>
      <c r="T101" s="36"/>
      <c r="U101" s="46"/>
      <c r="V101" s="36"/>
      <c r="W101" s="47"/>
      <c r="X101" s="36"/>
      <c r="Y101" s="46"/>
      <c r="Z101" s="36"/>
      <c r="AA101" s="36"/>
      <c r="AB101" s="36"/>
      <c r="AC101" s="46"/>
      <c r="AD101" s="48"/>
      <c r="AE101" s="35"/>
      <c r="AF101" s="33"/>
    </row>
    <row r="102" spans="2:32" ht="18.75">
      <c r="B102" s="218" t="s">
        <v>246</v>
      </c>
      <c r="C102" s="219"/>
      <c r="D102" s="219"/>
      <c r="E102" s="219"/>
      <c r="F102" s="219"/>
      <c r="G102" s="219"/>
      <c r="H102" s="219"/>
      <c r="I102" s="219"/>
      <c r="J102" s="219"/>
      <c r="K102" s="65"/>
      <c r="L102" s="65"/>
      <c r="M102" s="65"/>
      <c r="N102" s="65"/>
      <c r="O102" s="65"/>
      <c r="P102" s="65"/>
      <c r="Q102" s="45"/>
      <c r="R102" s="36"/>
      <c r="S102" s="46"/>
      <c r="T102" s="36"/>
      <c r="U102" s="46"/>
      <c r="V102" s="36"/>
      <c r="W102" s="47"/>
      <c r="X102" s="36"/>
      <c r="Y102" s="46"/>
      <c r="Z102" s="36"/>
      <c r="AA102" s="36"/>
      <c r="AB102" s="36"/>
      <c r="AC102" s="46"/>
      <c r="AD102" s="48"/>
      <c r="AE102" s="35"/>
      <c r="AF102" s="33"/>
    </row>
    <row r="103" spans="2:32" ht="25.5">
      <c r="B103" s="124" t="s">
        <v>247</v>
      </c>
      <c r="C103" s="215" t="s">
        <v>298</v>
      </c>
      <c r="D103" s="215"/>
      <c r="E103" s="215" t="s">
        <v>298</v>
      </c>
      <c r="F103" s="215"/>
      <c r="G103" s="215" t="s">
        <v>298</v>
      </c>
      <c r="H103" s="215"/>
      <c r="I103" s="215" t="s">
        <v>298</v>
      </c>
      <c r="J103" s="215"/>
      <c r="K103" s="141"/>
      <c r="L103" s="141"/>
      <c r="M103" s="141"/>
      <c r="N103" s="141"/>
      <c r="O103" s="141"/>
      <c r="P103" s="141"/>
      <c r="Q103" s="45"/>
      <c r="R103" s="36"/>
      <c r="S103" s="46"/>
      <c r="T103" s="36"/>
      <c r="U103" s="46"/>
      <c r="V103" s="36"/>
      <c r="W103" s="47"/>
      <c r="X103" s="36"/>
      <c r="Y103" s="46"/>
      <c r="Z103" s="36"/>
      <c r="AA103" s="36"/>
      <c r="AB103" s="36"/>
      <c r="AC103" s="46"/>
      <c r="AD103" s="48"/>
      <c r="AE103" s="35"/>
      <c r="AF103" s="33"/>
    </row>
    <row r="104" spans="2:32" ht="18.75">
      <c r="B104" s="218" t="s">
        <v>248</v>
      </c>
      <c r="C104" s="219"/>
      <c r="D104" s="219"/>
      <c r="E104" s="219"/>
      <c r="F104" s="219"/>
      <c r="G104" s="219"/>
      <c r="H104" s="219"/>
      <c r="I104" s="219"/>
      <c r="J104" s="219"/>
      <c r="K104" s="65"/>
      <c r="L104" s="65"/>
      <c r="M104" s="65"/>
      <c r="N104" s="65"/>
      <c r="O104" s="65"/>
      <c r="P104" s="65"/>
      <c r="Q104" s="45"/>
      <c r="R104" s="36"/>
      <c r="S104" s="46"/>
      <c r="T104" s="36"/>
      <c r="U104" s="46"/>
      <c r="V104" s="36"/>
      <c r="W104" s="47"/>
      <c r="X104" s="36"/>
      <c r="Y104" s="46"/>
      <c r="Z104" s="36"/>
      <c r="AA104" s="36"/>
      <c r="AB104" s="36"/>
      <c r="AC104" s="46"/>
      <c r="AD104" s="48"/>
      <c r="AE104" s="35"/>
      <c r="AF104" s="33"/>
    </row>
    <row r="105" spans="2:32">
      <c r="B105" s="124" t="s">
        <v>5</v>
      </c>
      <c r="C105" s="215"/>
      <c r="D105" s="215"/>
      <c r="E105" s="222"/>
      <c r="F105" s="223"/>
      <c r="G105" s="222"/>
      <c r="H105" s="223"/>
      <c r="I105" s="215"/>
      <c r="J105" s="215"/>
      <c r="K105" s="141"/>
      <c r="L105" s="141"/>
      <c r="M105" s="141"/>
      <c r="N105" s="141"/>
      <c r="O105" s="141"/>
      <c r="P105" s="141"/>
      <c r="Q105" s="45"/>
      <c r="R105" s="36"/>
      <c r="S105" s="46"/>
      <c r="T105" s="36"/>
      <c r="U105" s="46"/>
      <c r="V105" s="36"/>
      <c r="W105" s="47"/>
      <c r="X105" s="36"/>
      <c r="Y105" s="46"/>
      <c r="Z105" s="36"/>
      <c r="AA105" s="36"/>
      <c r="AB105" s="36"/>
      <c r="AC105" s="46"/>
      <c r="AD105" s="48"/>
      <c r="AE105" s="35"/>
      <c r="AF105" s="33"/>
    </row>
    <row r="106" spans="2:32">
      <c r="B106" s="57"/>
      <c r="C106" s="58"/>
      <c r="D106" s="58"/>
      <c r="E106" s="58"/>
      <c r="F106" s="58"/>
      <c r="G106" s="58"/>
      <c r="H106" s="58"/>
      <c r="I106" s="57"/>
      <c r="J106" s="57"/>
      <c r="K106" s="60"/>
      <c r="L106" s="60"/>
      <c r="M106" s="60"/>
      <c r="N106" s="60"/>
      <c r="O106" s="60"/>
      <c r="P106" s="60"/>
      <c r="Q106" s="45"/>
      <c r="R106" s="36"/>
      <c r="S106" s="46"/>
      <c r="T106" s="36"/>
      <c r="U106" s="46"/>
      <c r="V106" s="36"/>
      <c r="W106" s="47"/>
      <c r="X106" s="36"/>
      <c r="Y106" s="46"/>
      <c r="Z106" s="36"/>
      <c r="AA106" s="36"/>
      <c r="AB106" s="36"/>
      <c r="AC106" s="46"/>
      <c r="AD106" s="48"/>
      <c r="AE106" s="35"/>
      <c r="AF106" s="33"/>
    </row>
    <row r="107" spans="2:32">
      <c r="B107" s="57"/>
      <c r="C107" s="58"/>
      <c r="D107" s="58"/>
      <c r="E107" s="58"/>
      <c r="F107" s="58"/>
      <c r="G107" s="58"/>
      <c r="H107" s="58"/>
      <c r="I107" s="57"/>
      <c r="J107" s="57"/>
      <c r="K107" s="60"/>
      <c r="L107" s="60"/>
      <c r="M107" s="60"/>
      <c r="N107" s="60"/>
      <c r="O107" s="60"/>
      <c r="P107" s="60"/>
      <c r="Q107" s="45"/>
      <c r="R107" s="36"/>
      <c r="S107" s="46"/>
      <c r="T107" s="36"/>
      <c r="U107" s="46"/>
      <c r="V107" s="36"/>
      <c r="W107" s="47"/>
      <c r="X107" s="36"/>
      <c r="Y107" s="46"/>
      <c r="Z107" s="36"/>
      <c r="AA107" s="36"/>
      <c r="AB107" s="36"/>
      <c r="AC107" s="46"/>
      <c r="AD107" s="48"/>
      <c r="AE107" s="35"/>
      <c r="AF107" s="33"/>
    </row>
    <row r="108" spans="2:32">
      <c r="B108" s="57"/>
      <c r="C108" s="58"/>
      <c r="D108" s="58"/>
      <c r="E108" s="58"/>
      <c r="F108" s="58"/>
      <c r="G108" s="58"/>
      <c r="H108" s="58"/>
      <c r="I108" s="57"/>
      <c r="J108" s="57"/>
      <c r="K108" s="60"/>
      <c r="L108" s="60"/>
      <c r="M108" s="60"/>
      <c r="N108" s="60"/>
      <c r="O108" s="60"/>
      <c r="P108" s="60"/>
      <c r="Q108" s="45"/>
      <c r="R108" s="36"/>
      <c r="S108" s="46"/>
      <c r="T108" s="36"/>
      <c r="U108" s="46"/>
      <c r="V108" s="36"/>
      <c r="W108" s="47"/>
      <c r="X108" s="36"/>
      <c r="Y108" s="46"/>
      <c r="Z108" s="36"/>
      <c r="AA108" s="36"/>
      <c r="AB108" s="36"/>
      <c r="AC108" s="46"/>
      <c r="AD108" s="48"/>
      <c r="AE108" s="35"/>
      <c r="AF108" s="33"/>
    </row>
    <row r="109" spans="2:32">
      <c r="B109" s="57"/>
      <c r="C109" s="58"/>
      <c r="D109" s="58"/>
      <c r="E109" s="58"/>
      <c r="F109" s="58"/>
      <c r="G109" s="58"/>
      <c r="H109" s="58"/>
      <c r="I109" s="57"/>
      <c r="J109" s="57"/>
      <c r="K109" s="60"/>
      <c r="L109" s="60"/>
      <c r="M109" s="60"/>
      <c r="N109" s="60"/>
      <c r="O109" s="60"/>
      <c r="P109" s="60"/>
      <c r="Q109" s="45"/>
      <c r="R109" s="36"/>
      <c r="S109" s="46"/>
      <c r="T109" s="36"/>
      <c r="U109" s="46"/>
      <c r="V109" s="36"/>
      <c r="W109" s="47"/>
      <c r="X109" s="36"/>
      <c r="Y109" s="46"/>
      <c r="Z109" s="36"/>
      <c r="AA109" s="36"/>
      <c r="AB109" s="36"/>
      <c r="AC109" s="46"/>
      <c r="AD109" s="48"/>
      <c r="AE109" s="35"/>
      <c r="AF109" s="33"/>
    </row>
    <row r="110" spans="2:32">
      <c r="B110" s="57"/>
      <c r="C110" s="58"/>
      <c r="D110" s="58"/>
      <c r="E110" s="58"/>
      <c r="F110" s="58"/>
      <c r="G110" s="58"/>
      <c r="H110" s="58"/>
      <c r="I110" s="57"/>
      <c r="J110" s="57"/>
      <c r="K110" s="60"/>
      <c r="L110" s="60"/>
      <c r="M110" s="60"/>
      <c r="N110" s="60"/>
      <c r="O110" s="60"/>
      <c r="P110" s="60"/>
      <c r="Q110" s="45"/>
      <c r="R110" s="36"/>
      <c r="S110" s="46"/>
      <c r="T110" s="36"/>
      <c r="U110" s="46"/>
      <c r="V110" s="36"/>
      <c r="W110" s="47"/>
      <c r="X110" s="36"/>
      <c r="Y110" s="46"/>
      <c r="Z110" s="36"/>
      <c r="AA110" s="36"/>
      <c r="AB110" s="36"/>
      <c r="AC110" s="46"/>
      <c r="AD110" s="48"/>
      <c r="AE110" s="35"/>
      <c r="AF110" s="33"/>
    </row>
    <row r="111" spans="2:32">
      <c r="B111" s="57"/>
      <c r="C111" s="58"/>
      <c r="D111" s="58"/>
      <c r="E111" s="58"/>
      <c r="F111" s="58"/>
      <c r="G111" s="58"/>
      <c r="H111" s="58"/>
      <c r="I111" s="57"/>
      <c r="J111" s="57"/>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c r="B112" s="57"/>
      <c r="C112" s="58"/>
      <c r="D112" s="58"/>
      <c r="E112" s="58"/>
      <c r="F112" s="58"/>
      <c r="G112" s="58"/>
      <c r="H112" s="58"/>
      <c r="I112" s="57"/>
      <c r="J112" s="57"/>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c r="B113" s="57"/>
      <c r="C113" s="58"/>
      <c r="D113" s="58"/>
      <c r="E113" s="58"/>
      <c r="F113" s="58"/>
      <c r="G113" s="58"/>
      <c r="H113" s="58"/>
      <c r="I113" s="57"/>
      <c r="J113" s="57"/>
      <c r="K113" s="60"/>
      <c r="L113" s="60"/>
      <c r="M113" s="60"/>
      <c r="N113" s="60"/>
      <c r="O113" s="60"/>
      <c r="P113" s="60"/>
      <c r="Q113" s="45"/>
      <c r="R113" s="36"/>
      <c r="S113" s="46"/>
      <c r="T113" s="36"/>
      <c r="U113" s="46"/>
      <c r="V113" s="36"/>
      <c r="W113" s="47"/>
      <c r="X113" s="36"/>
      <c r="Y113" s="46"/>
      <c r="Z113" s="36"/>
      <c r="AA113" s="36"/>
      <c r="AB113" s="36"/>
      <c r="AC113" s="46"/>
      <c r="AD113" s="48"/>
      <c r="AE113" s="35"/>
      <c r="AF113" s="33"/>
    </row>
    <row r="114" spans="2:32">
      <c r="B114" s="57"/>
      <c r="C114" s="58"/>
      <c r="D114" s="58"/>
      <c r="E114" s="58"/>
      <c r="F114" s="58"/>
      <c r="G114" s="58"/>
      <c r="H114" s="58"/>
      <c r="I114" s="57"/>
      <c r="J114" s="57"/>
      <c r="K114" s="60"/>
      <c r="L114" s="60"/>
      <c r="M114" s="60"/>
      <c r="N114" s="60"/>
      <c r="O114" s="60"/>
      <c r="P114" s="60"/>
      <c r="Q114" s="45"/>
      <c r="R114" s="36"/>
      <c r="S114" s="46"/>
      <c r="T114" s="36"/>
      <c r="U114" s="46"/>
      <c r="V114" s="36"/>
      <c r="W114" s="47"/>
      <c r="X114" s="36"/>
      <c r="Y114" s="46"/>
      <c r="Z114" s="36"/>
      <c r="AA114" s="36"/>
      <c r="AB114" s="36"/>
      <c r="AC114" s="46"/>
      <c r="AD114" s="48"/>
      <c r="AE114" s="35"/>
      <c r="AF114" s="33"/>
    </row>
    <row r="115" spans="2:32">
      <c r="B115" s="57"/>
      <c r="C115" s="58"/>
      <c r="D115" s="58"/>
      <c r="E115" s="58"/>
      <c r="F115" s="58"/>
      <c r="G115" s="58"/>
      <c r="H115" s="58"/>
      <c r="I115" s="57"/>
      <c r="J115" s="57"/>
      <c r="K115" s="60"/>
      <c r="L115" s="60"/>
      <c r="M115" s="60"/>
      <c r="N115" s="60"/>
      <c r="O115" s="60"/>
      <c r="P115" s="60"/>
      <c r="Q115" s="45"/>
      <c r="R115" s="36"/>
      <c r="S115" s="46"/>
      <c r="T115" s="36"/>
      <c r="U115" s="46"/>
      <c r="V115" s="36"/>
      <c r="W115" s="47"/>
      <c r="X115" s="36"/>
      <c r="Y115" s="46"/>
      <c r="Z115" s="36"/>
      <c r="AA115" s="36"/>
      <c r="AB115" s="36"/>
      <c r="AC115" s="46"/>
      <c r="AD115" s="48"/>
      <c r="AE115" s="35"/>
      <c r="AF115" s="33"/>
    </row>
    <row r="116" spans="2:32">
      <c r="D116" s="34"/>
      <c r="E116" s="34"/>
      <c r="F116" s="34"/>
      <c r="G116" s="34"/>
      <c r="H116" s="34"/>
      <c r="I116" s="34"/>
      <c r="J116" s="34"/>
      <c r="K116" s="34"/>
      <c r="L116" s="34"/>
      <c r="M116" s="34"/>
      <c r="N116" s="34"/>
      <c r="O116" s="34"/>
      <c r="P116" s="34"/>
      <c r="Q116" s="34"/>
      <c r="R116" s="36"/>
      <c r="S116" s="46"/>
      <c r="T116" s="36"/>
      <c r="U116" s="46"/>
      <c r="V116" s="36"/>
      <c r="W116" s="47"/>
      <c r="X116" s="36"/>
      <c r="Y116" s="46"/>
      <c r="Z116" s="36"/>
      <c r="AA116" s="36"/>
      <c r="AB116" s="36"/>
      <c r="AC116" s="46"/>
      <c r="AD116" s="48"/>
      <c r="AE116" s="35"/>
      <c r="AF116" s="33"/>
    </row>
    <row r="117" spans="2:32">
      <c r="D117" s="34"/>
      <c r="E117" s="34"/>
      <c r="F117" s="34"/>
      <c r="G117" s="34"/>
      <c r="H117" s="34"/>
      <c r="I117" s="34"/>
      <c r="J117" s="34"/>
      <c r="K117" s="34"/>
      <c r="L117" s="34"/>
      <c r="M117" s="34"/>
      <c r="N117" s="34"/>
      <c r="O117" s="34"/>
      <c r="P117" s="34"/>
      <c r="Q117" s="34"/>
      <c r="R117" s="36"/>
      <c r="S117" s="46"/>
      <c r="T117" s="36"/>
      <c r="U117" s="46"/>
      <c r="V117" s="36"/>
      <c r="W117" s="47"/>
      <c r="X117" s="36"/>
      <c r="Y117" s="46"/>
      <c r="Z117" s="36"/>
      <c r="AA117" s="36"/>
      <c r="AB117" s="36"/>
      <c r="AC117" s="46"/>
      <c r="AD117" s="48"/>
      <c r="AE117" s="35"/>
      <c r="AF117" s="33"/>
    </row>
    <row r="118" spans="2:32">
      <c r="D118" s="34"/>
      <c r="E118" s="34"/>
      <c r="F118" s="34"/>
      <c r="G118" s="34"/>
      <c r="H118" s="34"/>
      <c r="I118" s="34"/>
      <c r="J118" s="34"/>
      <c r="K118" s="34"/>
      <c r="L118" s="34"/>
      <c r="M118" s="34"/>
      <c r="N118" s="34"/>
      <c r="O118" s="34"/>
      <c r="P118" s="34"/>
      <c r="Q118" s="34"/>
      <c r="R118" s="36"/>
      <c r="S118" s="46"/>
      <c r="T118" s="36"/>
      <c r="U118" s="46"/>
      <c r="V118" s="36"/>
      <c r="W118" s="47"/>
      <c r="X118" s="36"/>
      <c r="Y118" s="46"/>
      <c r="Z118" s="36"/>
      <c r="AA118" s="36"/>
      <c r="AB118" s="36"/>
      <c r="AC118" s="46"/>
      <c r="AD118" s="48"/>
      <c r="AE118" s="35"/>
      <c r="AF118" s="33"/>
    </row>
    <row r="119" spans="2:32">
      <c r="D119" s="34"/>
      <c r="E119" s="34"/>
      <c r="F119" s="34"/>
      <c r="G119" s="34"/>
      <c r="H119" s="34"/>
      <c r="I119" s="34"/>
      <c r="J119" s="58"/>
      <c r="K119" s="57"/>
      <c r="L119" s="57"/>
      <c r="M119" s="57"/>
      <c r="N119" s="57"/>
      <c r="O119" s="57"/>
      <c r="P119" s="57"/>
      <c r="Q119" s="45"/>
      <c r="R119" s="36"/>
      <c r="S119" s="46"/>
      <c r="T119" s="36"/>
      <c r="U119" s="46"/>
      <c r="V119" s="36"/>
      <c r="W119" s="47"/>
      <c r="X119" s="36"/>
      <c r="Y119" s="46"/>
      <c r="Z119" s="36"/>
      <c r="AA119" s="36"/>
      <c r="AB119" s="36"/>
      <c r="AC119" s="46"/>
      <c r="AD119" s="48"/>
      <c r="AE119" s="35"/>
      <c r="AF119" s="33"/>
    </row>
    <row r="120" spans="2:32">
      <c r="B120" s="59"/>
      <c r="I120" s="34"/>
      <c r="J120" s="60"/>
      <c r="K120" s="59"/>
      <c r="L120" s="59"/>
      <c r="M120" s="59"/>
      <c r="N120" s="59"/>
      <c r="O120" s="59"/>
      <c r="P120" s="59"/>
      <c r="Q120" s="45"/>
      <c r="R120" s="36"/>
      <c r="S120" s="46"/>
      <c r="T120" s="36"/>
      <c r="U120" s="46"/>
      <c r="V120" s="36"/>
      <c r="W120" s="47"/>
      <c r="X120" s="36"/>
      <c r="Y120" s="46"/>
      <c r="Z120" s="36"/>
      <c r="AA120" s="36"/>
      <c r="AB120" s="36"/>
      <c r="AC120" s="46"/>
      <c r="AD120" s="48"/>
      <c r="AE120" s="35"/>
      <c r="AF120" s="33"/>
    </row>
    <row r="121" spans="2:32">
      <c r="B121" s="59"/>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c r="B127" s="59"/>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c r="B128" s="59"/>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c r="B129" s="59"/>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c r="B130" s="59"/>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c r="B131" s="59"/>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c r="B132" s="59"/>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9"/>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9"/>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9"/>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9"/>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9"/>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9"/>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9"/>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9"/>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9"/>
      <c r="D141" s="60"/>
      <c r="E141" s="60"/>
      <c r="F141" s="60"/>
      <c r="G141" s="60"/>
      <c r="H141" s="60"/>
      <c r="I141" s="59"/>
      <c r="J141" s="59"/>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c r="B142" s="59"/>
      <c r="D142" s="60"/>
      <c r="E142" s="60"/>
      <c r="F142" s="60"/>
      <c r="G142" s="60"/>
      <c r="H142" s="60"/>
      <c r="I142" s="59"/>
      <c r="J142" s="59"/>
      <c r="K142" s="60"/>
      <c r="L142" s="60"/>
      <c r="M142" s="60"/>
      <c r="N142" s="60"/>
      <c r="O142" s="60"/>
      <c r="P142" s="60"/>
      <c r="Q142" s="45"/>
      <c r="R142" s="36"/>
      <c r="S142" s="46"/>
      <c r="T142" s="36"/>
      <c r="U142" s="46"/>
      <c r="V142" s="36"/>
      <c r="W142" s="47"/>
      <c r="X142" s="36"/>
      <c r="Y142" s="46"/>
      <c r="Z142" s="36"/>
      <c r="AA142" s="36"/>
      <c r="AB142" s="36"/>
      <c r="AC142" s="46"/>
      <c r="AD142" s="48"/>
      <c r="AE142" s="35"/>
      <c r="AF142" s="33"/>
    </row>
    <row r="143" spans="2:32">
      <c r="B143" s="59"/>
      <c r="D143" s="60"/>
      <c r="E143" s="60"/>
      <c r="F143" s="60"/>
      <c r="G143" s="60"/>
      <c r="H143" s="60"/>
      <c r="I143" s="59"/>
      <c r="J143" s="59"/>
      <c r="K143" s="60"/>
      <c r="L143" s="60"/>
      <c r="M143" s="60"/>
      <c r="N143" s="60"/>
      <c r="O143" s="60"/>
      <c r="P143" s="60"/>
      <c r="Q143" s="45"/>
      <c r="R143" s="36"/>
      <c r="S143" s="46"/>
      <c r="T143" s="36"/>
      <c r="U143" s="46"/>
      <c r="V143" s="36"/>
      <c r="W143" s="47"/>
      <c r="X143" s="36"/>
      <c r="Y143" s="46"/>
      <c r="Z143" s="36"/>
      <c r="AA143" s="36"/>
      <c r="AB143" s="36"/>
      <c r="AC143" s="46"/>
      <c r="AD143" s="48"/>
      <c r="AE143" s="35"/>
      <c r="AF143" s="33"/>
    </row>
    <row r="144" spans="2:32">
      <c r="B144" s="59"/>
      <c r="D144" s="60"/>
      <c r="E144" s="60"/>
      <c r="F144" s="60"/>
      <c r="G144" s="60"/>
      <c r="H144" s="60"/>
      <c r="I144" s="59"/>
      <c r="J144" s="59"/>
      <c r="K144" s="60"/>
      <c r="L144" s="60"/>
      <c r="M144" s="60"/>
      <c r="N144" s="60"/>
      <c r="O144" s="60"/>
      <c r="P144" s="60"/>
      <c r="Q144" s="45"/>
      <c r="R144" s="36"/>
      <c r="S144" s="46"/>
      <c r="T144" s="36"/>
      <c r="U144" s="46"/>
      <c r="V144" s="36"/>
      <c r="W144" s="47"/>
      <c r="X144" s="36"/>
      <c r="Y144" s="46"/>
      <c r="Z144" s="36"/>
      <c r="AA144" s="36"/>
      <c r="AB144" s="36"/>
      <c r="AC144" s="46"/>
      <c r="AD144" s="48"/>
      <c r="AE144" s="35"/>
      <c r="AF144" s="33"/>
    </row>
    <row r="145" spans="2:32">
      <c r="B145" s="59"/>
      <c r="D145" s="60"/>
      <c r="E145" s="60"/>
      <c r="F145" s="60"/>
      <c r="G145" s="60"/>
      <c r="H145" s="60"/>
      <c r="I145" s="59"/>
      <c r="J145" s="59"/>
      <c r="K145" s="60"/>
      <c r="L145" s="60"/>
      <c r="M145" s="60"/>
      <c r="N145" s="60"/>
      <c r="O145" s="60"/>
      <c r="P145" s="60"/>
      <c r="Q145" s="45"/>
      <c r="R145" s="36"/>
      <c r="S145" s="46"/>
      <c r="T145" s="36"/>
      <c r="U145" s="46"/>
      <c r="V145" s="36"/>
      <c r="W145" s="47"/>
      <c r="X145" s="36"/>
      <c r="Y145" s="46"/>
      <c r="Z145" s="36"/>
      <c r="AA145" s="36"/>
      <c r="AB145" s="36"/>
      <c r="AC145" s="46"/>
      <c r="AD145" s="48"/>
      <c r="AE145" s="35"/>
      <c r="AF145" s="33"/>
    </row>
    <row r="146" spans="2:32">
      <c r="B146" s="59"/>
      <c r="C146" s="60"/>
      <c r="D146" s="60"/>
      <c r="E146" s="60"/>
      <c r="F146" s="60"/>
      <c r="G146" s="60"/>
      <c r="H146" s="60"/>
      <c r="I146" s="59"/>
      <c r="J146" s="59"/>
      <c r="K146" s="60"/>
      <c r="L146" s="60"/>
      <c r="M146" s="60"/>
      <c r="N146" s="60"/>
      <c r="O146" s="60"/>
      <c r="P146" s="60"/>
      <c r="Q146" s="45"/>
      <c r="R146" s="36"/>
      <c r="S146" s="46"/>
      <c r="T146" s="36"/>
      <c r="U146" s="46"/>
      <c r="V146" s="36"/>
      <c r="W146" s="47"/>
      <c r="X146" s="36"/>
      <c r="Y146" s="46"/>
      <c r="Z146" s="36"/>
      <c r="AA146" s="36"/>
      <c r="AB146" s="36"/>
      <c r="AC146" s="46"/>
      <c r="AD146" s="48"/>
      <c r="AE146" s="35"/>
      <c r="AF146" s="33"/>
    </row>
    <row r="147" spans="2:32">
      <c r="B147" s="59"/>
      <c r="C147" s="60"/>
      <c r="D147" s="60"/>
      <c r="E147" s="60"/>
      <c r="F147" s="60"/>
      <c r="G147" s="60"/>
      <c r="H147" s="60"/>
      <c r="I147" s="59"/>
      <c r="J147" s="59"/>
      <c r="K147" s="60"/>
      <c r="L147" s="60"/>
      <c r="M147" s="60"/>
      <c r="N147" s="60"/>
      <c r="O147" s="60"/>
      <c r="P147" s="60"/>
      <c r="Q147" s="45"/>
      <c r="R147" s="36"/>
      <c r="S147" s="46"/>
      <c r="T147" s="36"/>
      <c r="U147" s="46"/>
      <c r="V147" s="36"/>
      <c r="W147" s="47"/>
      <c r="X147" s="36"/>
      <c r="Y147" s="46"/>
      <c r="Z147" s="36"/>
      <c r="AA147" s="36"/>
      <c r="AB147" s="36"/>
      <c r="AC147" s="46"/>
      <c r="AD147" s="48"/>
      <c r="AE147" s="35"/>
      <c r="AF147" s="33"/>
    </row>
    <row r="148" spans="2:32">
      <c r="B148" s="59"/>
      <c r="C148" s="60"/>
      <c r="D148" s="60"/>
      <c r="E148" s="60"/>
      <c r="F148" s="60"/>
      <c r="G148" s="60"/>
      <c r="H148" s="60"/>
      <c r="I148" s="59"/>
      <c r="J148" s="59"/>
      <c r="K148" s="60"/>
      <c r="L148" s="60"/>
      <c r="M148" s="60"/>
      <c r="N148" s="60"/>
      <c r="O148" s="60"/>
      <c r="P148" s="60"/>
      <c r="Q148" s="45"/>
      <c r="R148" s="36"/>
      <c r="S148" s="46"/>
      <c r="T148" s="36"/>
      <c r="U148" s="46"/>
      <c r="V148" s="36"/>
      <c r="W148" s="47"/>
      <c r="X148" s="36"/>
      <c r="Y148" s="46"/>
      <c r="Z148" s="36"/>
      <c r="AA148" s="36"/>
      <c r="AB148" s="36"/>
      <c r="AC148" s="46"/>
      <c r="AD148" s="48"/>
      <c r="AE148" s="35"/>
      <c r="AF148" s="33"/>
    </row>
    <row r="149" spans="2:32">
      <c r="B149" s="59"/>
      <c r="C149" s="60"/>
      <c r="D149" s="60"/>
      <c r="E149" s="60"/>
      <c r="F149" s="60"/>
      <c r="G149" s="60"/>
      <c r="H149" s="60"/>
      <c r="I149" s="59"/>
      <c r="J149" s="59"/>
      <c r="K149" s="60"/>
      <c r="L149" s="60"/>
      <c r="M149" s="60"/>
      <c r="N149" s="60"/>
      <c r="O149" s="60"/>
      <c r="P149" s="60"/>
      <c r="Q149" s="45"/>
      <c r="R149" s="36"/>
      <c r="S149" s="46"/>
      <c r="T149" s="36"/>
      <c r="U149" s="46"/>
      <c r="V149" s="36"/>
      <c r="W149" s="47"/>
      <c r="X149" s="36"/>
      <c r="Y149" s="46"/>
      <c r="Z149" s="36"/>
      <c r="AA149" s="36"/>
      <c r="AB149" s="36"/>
      <c r="AC149" s="46"/>
      <c r="AD149" s="48"/>
      <c r="AE149" s="35"/>
      <c r="AF149" s="33"/>
    </row>
    <row r="150" spans="2:32">
      <c r="B150" s="59"/>
      <c r="C150" s="60"/>
      <c r="D150" s="60"/>
      <c r="E150" s="60"/>
      <c r="F150" s="60"/>
      <c r="G150" s="60"/>
      <c r="H150" s="60"/>
      <c r="I150" s="59"/>
      <c r="J150" s="59"/>
      <c r="K150" s="60"/>
      <c r="L150" s="60"/>
      <c r="M150" s="60"/>
      <c r="N150" s="60"/>
      <c r="O150" s="60"/>
      <c r="P150" s="60"/>
      <c r="Q150" s="45"/>
      <c r="R150" s="36"/>
      <c r="S150" s="46"/>
      <c r="T150" s="36"/>
      <c r="U150" s="46"/>
      <c r="V150" s="36"/>
      <c r="W150" s="47"/>
      <c r="X150" s="36"/>
      <c r="Y150" s="46"/>
      <c r="Z150" s="36"/>
      <c r="AA150" s="36"/>
      <c r="AB150" s="36"/>
      <c r="AC150" s="46"/>
      <c r="AD150" s="48"/>
      <c r="AE150" s="35"/>
      <c r="AF150" s="33"/>
    </row>
    <row r="151" spans="2:32">
      <c r="B151" s="59"/>
      <c r="C151" s="60"/>
      <c r="D151" s="60"/>
      <c r="E151" s="60"/>
      <c r="F151" s="60"/>
      <c r="G151" s="60"/>
      <c r="H151" s="60"/>
      <c r="I151" s="59"/>
      <c r="J151" s="59"/>
      <c r="K151" s="60"/>
      <c r="L151" s="60"/>
      <c r="M151" s="60"/>
      <c r="N151" s="60"/>
      <c r="O151" s="60"/>
      <c r="P151" s="60"/>
      <c r="Q151" s="45"/>
      <c r="R151" s="36"/>
      <c r="S151" s="46"/>
      <c r="T151" s="36"/>
      <c r="U151" s="46"/>
      <c r="V151" s="36"/>
      <c r="W151" s="47"/>
      <c r="X151" s="36"/>
      <c r="Y151" s="46"/>
      <c r="Z151" s="36"/>
      <c r="AA151" s="36"/>
      <c r="AB151" s="36"/>
      <c r="AC151" s="46"/>
      <c r="AD151" s="48"/>
      <c r="AE151" s="35"/>
      <c r="AF151" s="33"/>
    </row>
    <row r="152" spans="2:32">
      <c r="B152" s="59"/>
      <c r="C152" s="60"/>
      <c r="D152" s="60"/>
      <c r="E152" s="60"/>
      <c r="F152" s="60"/>
      <c r="G152" s="60"/>
      <c r="H152" s="60"/>
      <c r="I152" s="59"/>
      <c r="J152" s="59"/>
      <c r="K152" s="60"/>
      <c r="L152" s="60"/>
      <c r="M152" s="60"/>
      <c r="N152" s="60"/>
      <c r="O152" s="60"/>
      <c r="P152" s="60"/>
      <c r="Q152" s="45"/>
      <c r="R152" s="36"/>
      <c r="S152" s="46"/>
      <c r="T152" s="36"/>
      <c r="U152" s="46"/>
      <c r="V152" s="36"/>
      <c r="W152" s="47"/>
      <c r="X152" s="36"/>
      <c r="Y152" s="46"/>
      <c r="Z152" s="36"/>
      <c r="AA152" s="36"/>
      <c r="AB152" s="36"/>
      <c r="AC152" s="46"/>
      <c r="AD152" s="48"/>
      <c r="AE152" s="35"/>
      <c r="AF152" s="33"/>
    </row>
    <row r="153" spans="2:32">
      <c r="B153" s="59"/>
      <c r="C153" s="60"/>
      <c r="D153" s="60"/>
      <c r="E153" s="60"/>
      <c r="F153" s="60"/>
      <c r="G153" s="60"/>
      <c r="H153" s="60"/>
      <c r="I153" s="59"/>
      <c r="J153" s="59"/>
      <c r="K153" s="60"/>
      <c r="L153" s="60"/>
      <c r="M153" s="60"/>
      <c r="N153" s="60"/>
      <c r="O153" s="60"/>
      <c r="P153" s="60"/>
      <c r="Q153" s="45"/>
      <c r="R153" s="36"/>
      <c r="S153" s="46"/>
      <c r="T153" s="36"/>
      <c r="U153" s="46"/>
      <c r="V153" s="36"/>
      <c r="W153" s="47"/>
      <c r="X153" s="36"/>
      <c r="Y153" s="46"/>
      <c r="Z153" s="36"/>
      <c r="AA153" s="36"/>
      <c r="AB153" s="36"/>
      <c r="AC153" s="46"/>
      <c r="AD153" s="48"/>
      <c r="AE153" s="35"/>
      <c r="AF153" s="33"/>
    </row>
    <row r="154" spans="2:32">
      <c r="B154" s="59"/>
      <c r="C154" s="60"/>
      <c r="D154" s="60"/>
      <c r="E154" s="60"/>
      <c r="F154" s="60"/>
      <c r="G154" s="60"/>
      <c r="H154" s="60"/>
      <c r="I154" s="59"/>
      <c r="J154" s="59"/>
      <c r="K154" s="60"/>
      <c r="L154" s="60"/>
      <c r="M154" s="60"/>
      <c r="N154" s="60"/>
      <c r="O154" s="60"/>
      <c r="P154" s="60"/>
      <c r="Q154" s="45"/>
      <c r="R154" s="36"/>
      <c r="S154" s="46"/>
      <c r="T154" s="36"/>
      <c r="U154" s="46"/>
      <c r="V154" s="36"/>
      <c r="W154" s="47"/>
      <c r="X154" s="36"/>
      <c r="Y154" s="46"/>
      <c r="Z154" s="36"/>
      <c r="AA154" s="36"/>
      <c r="AB154" s="36"/>
      <c r="AC154" s="46"/>
      <c r="AD154" s="48"/>
      <c r="AE154" s="35"/>
      <c r="AF154" s="33"/>
    </row>
    <row r="155" spans="2:32">
      <c r="B155" s="59"/>
      <c r="C155" s="60"/>
      <c r="D155" s="60"/>
      <c r="E155" s="60"/>
      <c r="F155" s="60"/>
      <c r="G155" s="60"/>
      <c r="H155" s="60"/>
      <c r="I155" s="59"/>
      <c r="J155" s="59"/>
      <c r="K155" s="60"/>
      <c r="L155" s="60"/>
      <c r="M155" s="60"/>
      <c r="N155" s="60"/>
      <c r="O155" s="60"/>
      <c r="P155" s="60"/>
      <c r="Q155" s="45"/>
      <c r="R155" s="36"/>
      <c r="S155" s="46"/>
      <c r="T155" s="36"/>
      <c r="U155" s="46"/>
      <c r="V155" s="36"/>
      <c r="W155" s="47"/>
      <c r="X155" s="36"/>
      <c r="Y155" s="46"/>
      <c r="Z155" s="36"/>
      <c r="AA155" s="36"/>
      <c r="AB155" s="36"/>
      <c r="AC155" s="46"/>
      <c r="AD155" s="48"/>
      <c r="AE155" s="35"/>
      <c r="AF155" s="33"/>
    </row>
    <row r="156" spans="2:32">
      <c r="B156" s="59"/>
      <c r="C156" s="60"/>
      <c r="D156" s="60"/>
      <c r="E156" s="60"/>
      <c r="F156" s="60"/>
      <c r="G156" s="60"/>
      <c r="H156" s="60"/>
      <c r="I156" s="59"/>
      <c r="J156" s="59"/>
      <c r="K156" s="60"/>
      <c r="L156" s="60"/>
      <c r="M156" s="60"/>
      <c r="N156" s="60"/>
      <c r="O156" s="60"/>
      <c r="P156" s="60"/>
      <c r="Q156" s="45"/>
      <c r="R156" s="36"/>
      <c r="S156" s="46"/>
      <c r="T156" s="36"/>
      <c r="U156" s="46"/>
      <c r="V156" s="36"/>
      <c r="W156" s="47"/>
      <c r="X156" s="36"/>
      <c r="Y156" s="46"/>
      <c r="Z156" s="36"/>
      <c r="AA156" s="36"/>
      <c r="AB156" s="36"/>
      <c r="AC156" s="46"/>
      <c r="AD156" s="48"/>
      <c r="AE156" s="35"/>
      <c r="AF156" s="33"/>
    </row>
    <row r="157" spans="2:32">
      <c r="B157" s="59"/>
      <c r="C157" s="60"/>
      <c r="D157" s="60"/>
      <c r="E157" s="60"/>
      <c r="F157" s="60"/>
      <c r="G157" s="60"/>
      <c r="H157" s="60"/>
      <c r="I157" s="59"/>
      <c r="J157" s="59"/>
      <c r="K157" s="60"/>
      <c r="L157" s="60"/>
      <c r="M157" s="60"/>
      <c r="N157" s="60"/>
      <c r="O157" s="60"/>
      <c r="P157" s="60"/>
      <c r="Q157" s="45"/>
      <c r="R157" s="36"/>
      <c r="S157" s="46"/>
      <c r="T157" s="36"/>
      <c r="U157" s="46"/>
      <c r="V157" s="36"/>
      <c r="W157" s="47"/>
      <c r="X157" s="36"/>
      <c r="Y157" s="46"/>
      <c r="Z157" s="36"/>
      <c r="AA157" s="36"/>
      <c r="AB157" s="36"/>
      <c r="AC157" s="46"/>
      <c r="AD157" s="48"/>
      <c r="AE157" s="35"/>
      <c r="AF157" s="33"/>
    </row>
    <row r="158" spans="2:32">
      <c r="B158" s="59"/>
      <c r="C158" s="60"/>
      <c r="D158" s="60"/>
      <c r="E158" s="60"/>
      <c r="F158" s="60"/>
      <c r="G158" s="60"/>
      <c r="H158" s="60"/>
      <c r="I158" s="59"/>
      <c r="J158" s="59"/>
      <c r="K158" s="60"/>
      <c r="L158" s="60"/>
      <c r="M158" s="60"/>
      <c r="N158" s="60"/>
      <c r="O158" s="60"/>
      <c r="P158" s="60"/>
      <c r="Q158" s="45"/>
      <c r="R158" s="36"/>
      <c r="S158" s="46"/>
      <c r="T158" s="36"/>
      <c r="U158" s="46"/>
      <c r="V158" s="36"/>
      <c r="W158" s="47"/>
      <c r="X158" s="36"/>
      <c r="Y158" s="46"/>
      <c r="Z158" s="36"/>
      <c r="AA158" s="36"/>
      <c r="AB158" s="36"/>
      <c r="AC158" s="46"/>
      <c r="AD158" s="48"/>
      <c r="AE158" s="35"/>
      <c r="AF158" s="33"/>
    </row>
    <row r="159" spans="2:32">
      <c r="B159" s="59"/>
      <c r="C159" s="60"/>
      <c r="D159" s="60"/>
      <c r="E159" s="60"/>
      <c r="F159" s="60"/>
      <c r="G159" s="60"/>
      <c r="H159" s="60"/>
      <c r="I159" s="59"/>
      <c r="J159" s="59"/>
      <c r="K159" s="60"/>
      <c r="L159" s="60"/>
      <c r="M159" s="60"/>
      <c r="N159" s="60"/>
      <c r="O159" s="60"/>
      <c r="P159" s="60"/>
      <c r="Q159" s="45"/>
      <c r="R159" s="36"/>
      <c r="S159" s="46"/>
      <c r="T159" s="36"/>
      <c r="U159" s="46"/>
      <c r="V159" s="36"/>
      <c r="W159" s="47"/>
      <c r="X159" s="36"/>
      <c r="Y159" s="46"/>
      <c r="Z159" s="36"/>
      <c r="AA159" s="36"/>
      <c r="AB159" s="36"/>
      <c r="AC159" s="46"/>
      <c r="AD159" s="48"/>
      <c r="AE159" s="35"/>
      <c r="AF159" s="33"/>
    </row>
    <row r="160" spans="2:32">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c r="B173" s="59"/>
      <c r="C173" s="60"/>
      <c r="D173" s="60"/>
      <c r="E173" s="60"/>
      <c r="F173" s="60"/>
      <c r="G173" s="60"/>
      <c r="H173" s="60"/>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5"/>
      <c r="AF173" s="33"/>
    </row>
    <row r="174" spans="2:32">
      <c r="B174" s="59"/>
      <c r="C174" s="60"/>
      <c r="D174" s="60"/>
      <c r="E174" s="60"/>
      <c r="F174" s="60"/>
      <c r="G174" s="60"/>
      <c r="H174" s="60"/>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5"/>
      <c r="AF174" s="33"/>
    </row>
    <row r="175" spans="2:32">
      <c r="B175" s="59"/>
      <c r="C175" s="60"/>
      <c r="D175" s="60"/>
      <c r="E175" s="60"/>
      <c r="F175" s="60"/>
      <c r="G175" s="60"/>
      <c r="H175" s="60"/>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5"/>
      <c r="AF175" s="33"/>
    </row>
    <row r="176" spans="2:32">
      <c r="B176" s="59"/>
      <c r="C176" s="60"/>
      <c r="D176" s="60"/>
      <c r="E176" s="60"/>
      <c r="F176" s="60"/>
      <c r="G176" s="60"/>
      <c r="H176" s="60"/>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5"/>
      <c r="AF176" s="33"/>
    </row>
    <row r="177" spans="2:32">
      <c r="B177" s="59"/>
      <c r="C177" s="60"/>
      <c r="D177" s="60"/>
      <c r="E177" s="60"/>
      <c r="F177" s="60"/>
      <c r="G177" s="60"/>
      <c r="H177" s="60"/>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5"/>
      <c r="AF177" s="33"/>
    </row>
    <row r="178" spans="2:32">
      <c r="B178" s="59"/>
      <c r="C178" s="60"/>
      <c r="D178" s="60"/>
      <c r="E178" s="60"/>
      <c r="F178" s="60"/>
      <c r="G178" s="60"/>
      <c r="H178" s="60"/>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5"/>
      <c r="AF178" s="33"/>
    </row>
    <row r="179" spans="2:32">
      <c r="B179" s="59"/>
      <c r="C179" s="60"/>
      <c r="D179" s="60"/>
      <c r="E179" s="60"/>
      <c r="F179" s="60"/>
      <c r="G179" s="60"/>
      <c r="H179" s="60"/>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5"/>
      <c r="AF179" s="33"/>
    </row>
    <row r="180" spans="2:32">
      <c r="B180" s="59"/>
      <c r="C180" s="60"/>
      <c r="D180" s="60"/>
      <c r="E180" s="60"/>
      <c r="F180" s="60"/>
      <c r="G180" s="60"/>
      <c r="H180" s="60"/>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5"/>
      <c r="AF180" s="33"/>
    </row>
    <row r="181" spans="2:32">
      <c r="B181" s="59"/>
      <c r="C181" s="60"/>
      <c r="D181" s="60"/>
      <c r="E181" s="60"/>
      <c r="F181" s="60"/>
      <c r="G181" s="60"/>
      <c r="H181" s="60"/>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5"/>
      <c r="AF181" s="33"/>
    </row>
    <row r="182" spans="2:32">
      <c r="B182" s="59"/>
      <c r="C182" s="60"/>
      <c r="D182" s="60"/>
      <c r="E182" s="60"/>
      <c r="F182" s="60"/>
      <c r="G182" s="60"/>
      <c r="H182" s="60"/>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5"/>
      <c r="AF182" s="33"/>
    </row>
    <row r="183" spans="2:32">
      <c r="B183" s="59"/>
      <c r="C183" s="60"/>
      <c r="D183" s="60"/>
      <c r="E183" s="60"/>
      <c r="F183" s="60"/>
      <c r="G183" s="60"/>
      <c r="H183" s="60"/>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5"/>
      <c r="AF183" s="33"/>
    </row>
    <row r="184" spans="2:32">
      <c r="B184" s="59"/>
      <c r="C184" s="60"/>
      <c r="D184" s="60"/>
      <c r="E184" s="60"/>
      <c r="F184" s="60"/>
      <c r="G184" s="60"/>
      <c r="H184" s="60"/>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5"/>
      <c r="AF184" s="33"/>
    </row>
    <row r="185" spans="2:32">
      <c r="B185" s="59"/>
      <c r="C185" s="60"/>
      <c r="D185" s="60"/>
      <c r="E185" s="60"/>
      <c r="F185" s="60"/>
      <c r="G185" s="60"/>
      <c r="H185" s="60"/>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5"/>
      <c r="AF185" s="33"/>
    </row>
    <row r="186" spans="2:32">
      <c r="B186" s="59"/>
      <c r="C186" s="60"/>
      <c r="D186" s="60"/>
      <c r="E186" s="60"/>
      <c r="F186" s="60"/>
      <c r="G186" s="60"/>
      <c r="H186" s="60"/>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5"/>
      <c r="AF186" s="33"/>
    </row>
    <row r="187" spans="2:32">
      <c r="B187" s="59"/>
      <c r="C187" s="60"/>
      <c r="D187" s="60"/>
      <c r="E187" s="60"/>
      <c r="F187" s="60"/>
      <c r="G187" s="60"/>
      <c r="H187" s="60"/>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5"/>
      <c r="AF187" s="33"/>
    </row>
    <row r="188" spans="2:32">
      <c r="B188" s="59"/>
      <c r="C188" s="60"/>
      <c r="D188" s="60"/>
      <c r="E188" s="60"/>
      <c r="F188" s="60"/>
      <c r="G188" s="60"/>
      <c r="H188" s="60"/>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5"/>
      <c r="AF188" s="33"/>
    </row>
    <row r="189" spans="2:32">
      <c r="B189" s="59"/>
      <c r="C189" s="60"/>
      <c r="D189" s="60"/>
      <c r="E189" s="60"/>
      <c r="F189" s="60"/>
      <c r="G189" s="60"/>
      <c r="H189" s="60"/>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5"/>
      <c r="AF189" s="33"/>
    </row>
    <row r="190" spans="2:32">
      <c r="B190" s="59"/>
      <c r="C190" s="60"/>
      <c r="D190" s="60"/>
      <c r="E190" s="60"/>
      <c r="F190" s="60"/>
      <c r="G190" s="60"/>
      <c r="H190" s="60"/>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5"/>
      <c r="AF190" s="33"/>
    </row>
    <row r="191" spans="2:32">
      <c r="B191" s="59"/>
      <c r="C191" s="60"/>
      <c r="D191" s="60"/>
      <c r="E191" s="60"/>
      <c r="F191" s="60"/>
      <c r="G191" s="60"/>
      <c r="H191" s="60"/>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5"/>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59"/>
      <c r="C251" s="59"/>
      <c r="D251" s="59"/>
      <c r="E251" s="59"/>
      <c r="F251" s="59"/>
      <c r="G251" s="59"/>
      <c r="H251" s="59"/>
      <c r="I251" s="59"/>
      <c r="J251" s="59"/>
      <c r="K251" s="44"/>
      <c r="L251" s="44"/>
      <c r="M251" s="44"/>
      <c r="N251" s="44"/>
      <c r="O251" s="44"/>
      <c r="P251" s="44"/>
      <c r="Q251" s="45"/>
      <c r="R251" s="36"/>
      <c r="S251" s="46"/>
      <c r="T251" s="36"/>
      <c r="U251" s="46"/>
      <c r="V251" s="36"/>
      <c r="W251" s="47"/>
      <c r="X251" s="36"/>
      <c r="Y251" s="46"/>
      <c r="Z251" s="36"/>
      <c r="AA251" s="36"/>
      <c r="AB251" s="36"/>
      <c r="AC251" s="46"/>
      <c r="AD251" s="48"/>
      <c r="AE251" s="33"/>
      <c r="AF251" s="33"/>
    </row>
    <row r="252" spans="2:32">
      <c r="B252" s="59"/>
      <c r="C252" s="59"/>
      <c r="D252" s="59"/>
      <c r="E252" s="59"/>
      <c r="F252" s="59"/>
      <c r="G252" s="59"/>
      <c r="H252" s="59"/>
      <c r="I252" s="59"/>
      <c r="J252" s="59"/>
      <c r="K252" s="44"/>
      <c r="L252" s="44"/>
      <c r="M252" s="44"/>
      <c r="N252" s="44"/>
      <c r="O252" s="44"/>
      <c r="P252" s="44"/>
      <c r="Q252" s="45"/>
      <c r="R252" s="36"/>
      <c r="S252" s="46"/>
      <c r="T252" s="36"/>
      <c r="U252" s="46"/>
      <c r="V252" s="36"/>
      <c r="W252" s="47"/>
      <c r="X252" s="36"/>
      <c r="Y252" s="46"/>
      <c r="Z252" s="36"/>
      <c r="AA252" s="36"/>
      <c r="AB252" s="36"/>
      <c r="AC252" s="46"/>
      <c r="AD252" s="48"/>
      <c r="AE252" s="33"/>
      <c r="AF252" s="33"/>
    </row>
    <row r="253" spans="2:32">
      <c r="B253" s="59"/>
      <c r="C253" s="59"/>
      <c r="D253" s="59"/>
      <c r="E253" s="59"/>
      <c r="F253" s="59"/>
      <c r="G253" s="59"/>
      <c r="H253" s="59"/>
      <c r="I253" s="59"/>
      <c r="J253" s="59"/>
      <c r="K253" s="44"/>
      <c r="L253" s="44"/>
      <c r="M253" s="44"/>
      <c r="N253" s="44"/>
      <c r="O253" s="44"/>
      <c r="P253" s="44"/>
      <c r="Q253" s="45"/>
      <c r="R253" s="36"/>
      <c r="S253" s="46"/>
      <c r="T253" s="36"/>
      <c r="U253" s="46"/>
      <c r="V253" s="36"/>
      <c r="W253" s="47"/>
      <c r="X253" s="36"/>
      <c r="Y253" s="46"/>
      <c r="Z253" s="36"/>
      <c r="AA253" s="36"/>
      <c r="AB253" s="36"/>
      <c r="AC253" s="46"/>
      <c r="AD253" s="48"/>
      <c r="AE253" s="33"/>
      <c r="AF253" s="33"/>
    </row>
    <row r="254" spans="2:32">
      <c r="B254" s="59"/>
      <c r="C254" s="59"/>
      <c r="D254" s="59"/>
      <c r="E254" s="59"/>
      <c r="F254" s="59"/>
      <c r="G254" s="59"/>
      <c r="H254" s="59"/>
      <c r="I254" s="59"/>
      <c r="J254" s="59"/>
      <c r="K254" s="44"/>
      <c r="L254" s="44"/>
      <c r="M254" s="44"/>
      <c r="N254" s="44"/>
      <c r="O254" s="44"/>
      <c r="P254" s="44"/>
      <c r="Q254" s="45"/>
      <c r="R254" s="36"/>
      <c r="S254" s="46"/>
      <c r="T254" s="36"/>
      <c r="U254" s="46"/>
      <c r="V254" s="36"/>
      <c r="W254" s="47"/>
      <c r="X254" s="36"/>
      <c r="Y254" s="46"/>
      <c r="Z254" s="36"/>
      <c r="AA254" s="36"/>
      <c r="AB254" s="36"/>
      <c r="AC254" s="46"/>
      <c r="AD254" s="48"/>
      <c r="AE254" s="33"/>
      <c r="AF254" s="33"/>
    </row>
    <row r="255" spans="2:32">
      <c r="B255" s="59"/>
      <c r="C255" s="59"/>
      <c r="D255" s="59"/>
      <c r="E255" s="59"/>
      <c r="F255" s="59"/>
      <c r="G255" s="59"/>
      <c r="H255" s="59"/>
      <c r="I255" s="59"/>
      <c r="J255" s="59"/>
      <c r="K255" s="44"/>
      <c r="L255" s="44"/>
      <c r="M255" s="44"/>
      <c r="N255" s="44"/>
      <c r="O255" s="44"/>
      <c r="P255" s="44"/>
      <c r="Q255" s="45"/>
      <c r="R255" s="36"/>
      <c r="S255" s="46"/>
      <c r="T255" s="36"/>
      <c r="U255" s="46"/>
      <c r="V255" s="36"/>
      <c r="W255" s="47"/>
      <c r="X255" s="36"/>
      <c r="Y255" s="46"/>
      <c r="Z255" s="36"/>
      <c r="AA255" s="36"/>
      <c r="AB255" s="36"/>
      <c r="AC255" s="46"/>
      <c r="AD255" s="48"/>
      <c r="AE255" s="33"/>
      <c r="AF255" s="33"/>
    </row>
    <row r="256" spans="2:32">
      <c r="B256" s="59"/>
      <c r="C256" s="59"/>
      <c r="D256" s="59"/>
      <c r="E256" s="59"/>
      <c r="F256" s="59"/>
      <c r="G256" s="59"/>
      <c r="H256" s="59"/>
      <c r="I256" s="59"/>
      <c r="J256" s="59"/>
      <c r="K256" s="44"/>
      <c r="L256" s="44"/>
      <c r="M256" s="44"/>
      <c r="N256" s="44"/>
      <c r="O256" s="44"/>
      <c r="P256" s="44"/>
      <c r="Q256" s="45"/>
      <c r="R256" s="36"/>
      <c r="S256" s="46"/>
      <c r="T256" s="36"/>
      <c r="U256" s="46"/>
      <c r="V256" s="36"/>
      <c r="W256" s="47"/>
      <c r="X256" s="36"/>
      <c r="Y256" s="46"/>
      <c r="Z256" s="36"/>
      <c r="AA256" s="36"/>
      <c r="AB256" s="36"/>
      <c r="AC256" s="46"/>
      <c r="AD256" s="48"/>
      <c r="AE256" s="33"/>
      <c r="AF256" s="33"/>
    </row>
    <row r="257" spans="2:32">
      <c r="B257" s="59"/>
      <c r="C257" s="59"/>
      <c r="D257" s="59"/>
      <c r="E257" s="59"/>
      <c r="F257" s="59"/>
      <c r="G257" s="59"/>
      <c r="H257" s="59"/>
      <c r="I257" s="59"/>
      <c r="J257" s="59"/>
      <c r="K257" s="44"/>
      <c r="L257" s="44"/>
      <c r="M257" s="44"/>
      <c r="N257" s="44"/>
      <c r="O257" s="44"/>
      <c r="P257" s="44"/>
      <c r="Q257" s="45"/>
      <c r="R257" s="36"/>
      <c r="S257" s="46"/>
      <c r="T257" s="36"/>
      <c r="U257" s="46"/>
      <c r="V257" s="36"/>
      <c r="W257" s="47"/>
      <c r="X257" s="36"/>
      <c r="Y257" s="46"/>
      <c r="Z257" s="36"/>
      <c r="AA257" s="36"/>
      <c r="AB257" s="36"/>
      <c r="AC257" s="46"/>
      <c r="AD257" s="48"/>
      <c r="AE257" s="33"/>
      <c r="AF257" s="33"/>
    </row>
    <row r="258" spans="2:32">
      <c r="B258" s="59"/>
      <c r="C258" s="59"/>
      <c r="D258" s="59"/>
      <c r="E258" s="59"/>
      <c r="F258" s="59"/>
      <c r="G258" s="59"/>
      <c r="H258" s="59"/>
      <c r="I258" s="59"/>
      <c r="J258" s="59"/>
      <c r="K258" s="44"/>
      <c r="L258" s="44"/>
      <c r="M258" s="44"/>
      <c r="N258" s="44"/>
      <c r="O258" s="44"/>
      <c r="P258" s="44"/>
      <c r="Q258" s="45"/>
      <c r="R258" s="36"/>
      <c r="S258" s="46"/>
      <c r="T258" s="36"/>
      <c r="U258" s="46"/>
      <c r="V258" s="36"/>
      <c r="W258" s="47"/>
      <c r="X258" s="36"/>
      <c r="Y258" s="46"/>
      <c r="Z258" s="36"/>
      <c r="AA258" s="36"/>
      <c r="AB258" s="36"/>
      <c r="AC258" s="46"/>
      <c r="AD258" s="48"/>
      <c r="AE258" s="33"/>
      <c r="AF258" s="33"/>
    </row>
    <row r="259" spans="2:32">
      <c r="B259" s="59"/>
      <c r="C259" s="59"/>
      <c r="D259" s="59"/>
      <c r="E259" s="59"/>
      <c r="F259" s="59"/>
      <c r="G259" s="59"/>
      <c r="H259" s="59"/>
      <c r="I259" s="59"/>
      <c r="J259" s="59"/>
      <c r="K259" s="44"/>
      <c r="L259" s="44"/>
      <c r="M259" s="44"/>
      <c r="N259" s="44"/>
      <c r="O259" s="44"/>
      <c r="P259" s="44"/>
      <c r="Q259" s="45"/>
      <c r="R259" s="36"/>
      <c r="S259" s="46"/>
      <c r="T259" s="36"/>
      <c r="U259" s="46"/>
      <c r="V259" s="36"/>
      <c r="W259" s="47"/>
      <c r="X259" s="36"/>
      <c r="Y259" s="46"/>
      <c r="Z259" s="36"/>
      <c r="AA259" s="36"/>
      <c r="AB259" s="36"/>
      <c r="AC259" s="46"/>
      <c r="AD259" s="48"/>
      <c r="AE259" s="33"/>
      <c r="AF259" s="33"/>
    </row>
    <row r="260" spans="2:32">
      <c r="B260" s="59"/>
      <c r="C260" s="59"/>
      <c r="D260" s="59"/>
      <c r="E260" s="59"/>
      <c r="F260" s="59"/>
      <c r="G260" s="59"/>
      <c r="H260" s="59"/>
      <c r="I260" s="59"/>
      <c r="J260" s="59"/>
      <c r="K260" s="44"/>
      <c r="L260" s="44"/>
      <c r="M260" s="44"/>
      <c r="N260" s="44"/>
      <c r="O260" s="44"/>
      <c r="P260" s="44"/>
      <c r="Q260" s="45"/>
      <c r="R260" s="36"/>
      <c r="S260" s="46"/>
      <c r="T260" s="36"/>
      <c r="U260" s="46"/>
      <c r="V260" s="36"/>
      <c r="W260" s="47"/>
      <c r="X260" s="36"/>
      <c r="Y260" s="46"/>
      <c r="Z260" s="36"/>
      <c r="AA260" s="36"/>
      <c r="AB260" s="36"/>
      <c r="AC260" s="46"/>
      <c r="AD260" s="48"/>
      <c r="AE260" s="33"/>
      <c r="AF260" s="33"/>
    </row>
    <row r="261" spans="2:32">
      <c r="B261" s="59"/>
      <c r="C261" s="59"/>
      <c r="D261" s="59"/>
      <c r="E261" s="59"/>
      <c r="F261" s="59"/>
      <c r="G261" s="59"/>
      <c r="H261" s="59"/>
      <c r="I261" s="59"/>
      <c r="J261" s="59"/>
      <c r="K261" s="44"/>
      <c r="L261" s="44"/>
      <c r="M261" s="44"/>
      <c r="N261" s="44"/>
      <c r="O261" s="44"/>
      <c r="P261" s="44"/>
      <c r="Q261" s="45"/>
      <c r="R261" s="36"/>
      <c r="S261" s="46"/>
      <c r="T261" s="36"/>
      <c r="U261" s="46"/>
      <c r="V261" s="36"/>
      <c r="W261" s="47"/>
      <c r="X261" s="36"/>
      <c r="Y261" s="46"/>
      <c r="Z261" s="36"/>
      <c r="AA261" s="36"/>
      <c r="AB261" s="36"/>
      <c r="AC261" s="46"/>
      <c r="AD261" s="48"/>
      <c r="AE261" s="33"/>
      <c r="AF261" s="33"/>
    </row>
    <row r="262" spans="2:32">
      <c r="B262" s="33"/>
      <c r="C262" s="59"/>
      <c r="D262" s="59"/>
      <c r="E262" s="59"/>
      <c r="F262" s="59"/>
      <c r="G262" s="59"/>
      <c r="H262" s="59"/>
      <c r="I262" s="59"/>
      <c r="J262" s="59"/>
      <c r="K262" s="33"/>
      <c r="L262" s="33"/>
      <c r="M262" s="33"/>
      <c r="N262" s="33"/>
      <c r="O262" s="33"/>
      <c r="P262" s="33"/>
      <c r="Q262" s="40"/>
      <c r="R262" s="33"/>
      <c r="S262" s="33"/>
      <c r="T262" s="33"/>
      <c r="U262" s="33"/>
      <c r="V262" s="33"/>
      <c r="W262" s="61"/>
      <c r="X262" s="33"/>
      <c r="Y262" s="33"/>
      <c r="Z262" s="33"/>
      <c r="AA262" s="33"/>
      <c r="AB262" s="33"/>
      <c r="AC262" s="33"/>
      <c r="AD262" s="33"/>
      <c r="AE262" s="33"/>
      <c r="AF262" s="33"/>
    </row>
  </sheetData>
  <mergeCells count="126">
    <mergeCell ref="C96:D96"/>
    <mergeCell ref="E96:F96"/>
    <mergeCell ref="E97:F97"/>
    <mergeCell ref="E98:F98"/>
    <mergeCell ref="I90:J90"/>
    <mergeCell ref="G88:H88"/>
    <mergeCell ref="C90:D90"/>
    <mergeCell ref="I47:I48"/>
    <mergeCell ref="B55:J55"/>
    <mergeCell ref="C56:C57"/>
    <mergeCell ref="E56:E57"/>
    <mergeCell ref="G56:G57"/>
    <mergeCell ref="I56:I57"/>
    <mergeCell ref="I94:J94"/>
    <mergeCell ref="C92:D92"/>
    <mergeCell ref="I92:J92"/>
    <mergeCell ref="P2:P4"/>
    <mergeCell ref="P30:P32"/>
    <mergeCell ref="P36:P38"/>
    <mergeCell ref="P44:P46"/>
    <mergeCell ref="P49:P51"/>
    <mergeCell ref="P58:P63"/>
    <mergeCell ref="P66:P88"/>
    <mergeCell ref="K66:K88"/>
    <mergeCell ref="K58:K63"/>
    <mergeCell ref="K49:K51"/>
    <mergeCell ref="K44:K46"/>
    <mergeCell ref="K36:K38"/>
    <mergeCell ref="K30:K32"/>
    <mergeCell ref="K2:K4"/>
    <mergeCell ref="G105:H105"/>
    <mergeCell ref="C60:C61"/>
    <mergeCell ref="E60:E61"/>
    <mergeCell ref="G60:G61"/>
    <mergeCell ref="B104:J104"/>
    <mergeCell ref="C105:D105"/>
    <mergeCell ref="I105:J105"/>
    <mergeCell ref="G91:H91"/>
    <mergeCell ref="G92:H92"/>
    <mergeCell ref="G94:H94"/>
    <mergeCell ref="G95:H95"/>
    <mergeCell ref="G96:H96"/>
    <mergeCell ref="G90:H90"/>
    <mergeCell ref="E91:F91"/>
    <mergeCell ref="G103:H103"/>
    <mergeCell ref="E105:F105"/>
    <mergeCell ref="E101:F101"/>
    <mergeCell ref="B64:J64"/>
    <mergeCell ref="E103:F103"/>
    <mergeCell ref="I60:I61"/>
    <mergeCell ref="G101:H101"/>
    <mergeCell ref="C88:D88"/>
    <mergeCell ref="C101:D101"/>
    <mergeCell ref="I101:J101"/>
    <mergeCell ref="B1:D1"/>
    <mergeCell ref="C6:D6"/>
    <mergeCell ref="I6:J6"/>
    <mergeCell ref="B33:J33"/>
    <mergeCell ref="C39:D39"/>
    <mergeCell ref="I39:J39"/>
    <mergeCell ref="G39:H39"/>
    <mergeCell ref="E39:F39"/>
    <mergeCell ref="I40:J40"/>
    <mergeCell ref="C2:J4"/>
    <mergeCell ref="C28:C29"/>
    <mergeCell ref="C34:C35"/>
    <mergeCell ref="I28:I29"/>
    <mergeCell ref="I34:I35"/>
    <mergeCell ref="E28:E29"/>
    <mergeCell ref="G28:G29"/>
    <mergeCell ref="E34:E35"/>
    <mergeCell ref="G34:G35"/>
    <mergeCell ref="I7:J7"/>
    <mergeCell ref="E6:F6"/>
    <mergeCell ref="G6:H6"/>
    <mergeCell ref="E25:F25"/>
    <mergeCell ref="G25:H25"/>
    <mergeCell ref="G40:H40"/>
    <mergeCell ref="I42:I43"/>
    <mergeCell ref="B102:J102"/>
    <mergeCell ref="E42:E43"/>
    <mergeCell ref="C42:C43"/>
    <mergeCell ref="G42:G43"/>
    <mergeCell ref="E40:F40"/>
    <mergeCell ref="C40:D40"/>
    <mergeCell ref="B27:J27"/>
    <mergeCell ref="C25:D25"/>
    <mergeCell ref="I25:J25"/>
    <mergeCell ref="E47:E48"/>
    <mergeCell ref="G47:G48"/>
    <mergeCell ref="C54:D54"/>
    <mergeCell ref="I54:J54"/>
    <mergeCell ref="G54:H54"/>
    <mergeCell ref="E54:F54"/>
    <mergeCell ref="G97:H97"/>
    <mergeCell ref="E52:E53"/>
    <mergeCell ref="G52:G53"/>
    <mergeCell ref="C47:C48"/>
    <mergeCell ref="E99:F99"/>
    <mergeCell ref="E90:F90"/>
    <mergeCell ref="I88:J88"/>
    <mergeCell ref="B89:J89"/>
    <mergeCell ref="C103:D103"/>
    <mergeCell ref="I103:J103"/>
    <mergeCell ref="C52:C53"/>
    <mergeCell ref="I52:I53"/>
    <mergeCell ref="C97:D97"/>
    <mergeCell ref="I97:J97"/>
    <mergeCell ref="B100:J100"/>
    <mergeCell ref="C99:D99"/>
    <mergeCell ref="I99:J99"/>
    <mergeCell ref="C95:D95"/>
    <mergeCell ref="I95:J95"/>
    <mergeCell ref="C98:D98"/>
    <mergeCell ref="I98:J98"/>
    <mergeCell ref="G98:H98"/>
    <mergeCell ref="G99:H99"/>
    <mergeCell ref="E88:F88"/>
    <mergeCell ref="E92:F92"/>
    <mergeCell ref="E94:F94"/>
    <mergeCell ref="E95:F95"/>
    <mergeCell ref="I96:J96"/>
    <mergeCell ref="C91:D91"/>
    <mergeCell ref="I91:J91"/>
    <mergeCell ref="B93:J93"/>
    <mergeCell ref="C94:D94"/>
  </mergeCells>
  <phoneticPr fontId="55" type="noConversion"/>
  <conditionalFormatting sqref="A1:J1 Y2:XFD3 A2:C2 R2:W2 Q3:W3 A3:B4 A5:J5 A6:B6 A116:A120 A121:B122 A123:A124 B120 A34:B35 A42:B43 A52:A54 Q52:XFD54 J119:J120 A28:B29 R116:XFD118 A146:J1048576 A125:B145 D121:J145 A7:J7 D28:D29 A88:B88 I88:J88 A106:J115 A105:E105 G105 I94:J94 F18:H18 U10:XFD18 I8:J18 I105:J105 A30:J33 G95:J99 A44:J46 A36:J41 A8:H15 D18 A21:J27 A89:J93 A94:B99 A100:J104 Q1:XFD1 Q4:XFD9 Q119:XFD1048576 Q88:XFD115 Q10:Q18 Q19:XFD46 L119:O1048576 L1:O2 L5:O115 D19:J20 A16:B20 D16:H17">
    <cfRule type="containsText" dxfId="611" priority="670" operator="containsText" text="Example:">
      <formula>NOT(ISERROR(SEARCH("Example:",A1)))</formula>
    </cfRule>
  </conditionalFormatting>
  <conditionalFormatting sqref="J66:J85 C30:I33">
    <cfRule type="containsText" dxfId="610" priority="669" operator="containsText" text="&quot;Example&quot;">
      <formula>NOT(ISERROR(SEARCH("""Example""",C30)))</formula>
    </cfRule>
  </conditionalFormatting>
  <conditionalFormatting sqref="D36:H38">
    <cfRule type="containsText" dxfId="609" priority="664" operator="containsText" text="&quot;Example&quot;">
      <formula>NOT(ISERROR(SEARCH("""Example""",D36)))</formula>
    </cfRule>
  </conditionalFormatting>
  <conditionalFormatting sqref="J36:J38">
    <cfRule type="containsText" dxfId="608" priority="663" operator="containsText" text="&quot;Example&quot;">
      <formula>NOT(ISERROR(SEARCH("""Example""",J36)))</formula>
    </cfRule>
  </conditionalFormatting>
  <conditionalFormatting sqref="B52:B54">
    <cfRule type="containsText" dxfId="607" priority="659" operator="containsText" text="Example:">
      <formula>NOT(ISERROR(SEARCH("Example:",B52)))</formula>
    </cfRule>
  </conditionalFormatting>
  <conditionalFormatting sqref="J28:J29">
    <cfRule type="containsText" dxfId="606" priority="586" operator="containsText" text="Example:">
      <formula>NOT(ISERROR(SEARCH("Example:",J28)))</formula>
    </cfRule>
  </conditionalFormatting>
  <conditionalFormatting sqref="C6:E6 G6 I6:J6">
    <cfRule type="containsText" dxfId="605" priority="614" operator="containsText" text="Example">
      <formula>NOT(ISERROR(SEARCH("Example",C6)))</formula>
    </cfRule>
  </conditionalFormatting>
  <conditionalFormatting sqref="A64:J64 A86:A87 A69:J85 A65:B68 J66:J68 Q64:XFD87">
    <cfRule type="containsText" dxfId="604" priority="612" operator="containsText" text="Example:">
      <formula>NOT(ISERROR(SEARCH("Example:",A64)))</formula>
    </cfRule>
  </conditionalFormatting>
  <conditionalFormatting sqref="C64:I64">
    <cfRule type="containsText" dxfId="603" priority="611" operator="containsText" text="&quot;Example&quot;">
      <formula>NOT(ISERROR(SEARCH("""Example""",C64)))</formula>
    </cfRule>
  </conditionalFormatting>
  <conditionalFormatting sqref="D69:H85">
    <cfRule type="containsText" dxfId="602" priority="607" operator="containsText" text="&quot;Example&quot;">
      <formula>NOT(ISERROR(SEARCH("""Example""",D69)))</formula>
    </cfRule>
  </conditionalFormatting>
  <conditionalFormatting sqref="B86:B87">
    <cfRule type="containsText" dxfId="601" priority="604" operator="containsText" text="Example:">
      <formula>NOT(ISERROR(SEARCH("Example:",B86)))</formula>
    </cfRule>
  </conditionalFormatting>
  <conditionalFormatting sqref="C28">
    <cfRule type="containsText" dxfId="600" priority="589" operator="containsText" text="Example:">
      <formula>NOT(ISERROR(SEARCH("Example:",C28)))</formula>
    </cfRule>
  </conditionalFormatting>
  <conditionalFormatting sqref="I28">
    <cfRule type="containsText" dxfId="599" priority="588" operator="containsText" text="Example:">
      <formula>NOT(ISERROR(SEARCH("Example:",I28)))</formula>
    </cfRule>
  </conditionalFormatting>
  <conditionalFormatting sqref="D34:D35">
    <cfRule type="containsText" dxfId="598" priority="581" operator="containsText" text="Example:">
      <formula>NOT(ISERROR(SEARCH("Example:",D34)))</formula>
    </cfRule>
  </conditionalFormatting>
  <conditionalFormatting sqref="C34">
    <cfRule type="containsText" dxfId="597" priority="580" operator="containsText" text="Example:">
      <formula>NOT(ISERROR(SEARCH("Example:",C34)))</formula>
    </cfRule>
  </conditionalFormatting>
  <conditionalFormatting sqref="I34">
    <cfRule type="containsText" dxfId="596" priority="579" operator="containsText" text="Example:">
      <formula>NOT(ISERROR(SEARCH("Example:",I34)))</formula>
    </cfRule>
  </conditionalFormatting>
  <conditionalFormatting sqref="J34:J35">
    <cfRule type="containsText" dxfId="595" priority="578" operator="containsText" text="Example:">
      <formula>NOT(ISERROR(SEARCH("Example:",J34)))</formula>
    </cfRule>
  </conditionalFormatting>
  <conditionalFormatting sqref="D42:D43">
    <cfRule type="containsText" dxfId="594" priority="577" operator="containsText" text="Example:">
      <formula>NOT(ISERROR(SEARCH("Example:",D42)))</formula>
    </cfRule>
  </conditionalFormatting>
  <conditionalFormatting sqref="C42">
    <cfRule type="containsText" dxfId="593" priority="576" operator="containsText" text="Example:">
      <formula>NOT(ISERROR(SEARCH("Example:",C42)))</formula>
    </cfRule>
  </conditionalFormatting>
  <conditionalFormatting sqref="I42">
    <cfRule type="containsText" dxfId="592" priority="575" operator="containsText" text="Example:">
      <formula>NOT(ISERROR(SEARCH("Example:",I42)))</formula>
    </cfRule>
  </conditionalFormatting>
  <conditionalFormatting sqref="J42:J43">
    <cfRule type="containsText" dxfId="591" priority="574" operator="containsText" text="Example:">
      <formula>NOT(ISERROR(SEARCH("Example:",J42)))</formula>
    </cfRule>
  </conditionalFormatting>
  <conditionalFormatting sqref="D52:D53">
    <cfRule type="containsText" dxfId="590" priority="573" operator="containsText" text="Example:">
      <formula>NOT(ISERROR(SEARCH("Example:",D52)))</formula>
    </cfRule>
  </conditionalFormatting>
  <conditionalFormatting sqref="C52">
    <cfRule type="containsText" dxfId="589" priority="572" operator="containsText" text="Example:">
      <formula>NOT(ISERROR(SEARCH("Example:",C52)))</formula>
    </cfRule>
  </conditionalFormatting>
  <conditionalFormatting sqref="I52">
    <cfRule type="containsText" dxfId="588" priority="571" operator="containsText" text="Example:">
      <formula>NOT(ISERROR(SEARCH("Example:",I52)))</formula>
    </cfRule>
  </conditionalFormatting>
  <conditionalFormatting sqref="J52:J53">
    <cfRule type="containsText" dxfId="587" priority="570" operator="containsText" text="Example:">
      <formula>NOT(ISERROR(SEARCH("Example:",J52)))</formula>
    </cfRule>
  </conditionalFormatting>
  <conditionalFormatting sqref="C65:J65">
    <cfRule type="containsText" dxfId="586" priority="569" operator="containsText" text="Example:">
      <formula>NOT(ISERROR(SEARCH("Example:",C65)))</formula>
    </cfRule>
  </conditionalFormatting>
  <conditionalFormatting sqref="C86:D86 I86:J86">
    <cfRule type="containsText" dxfId="585" priority="568" operator="containsText" text="Example:">
      <formula>NOT(ISERROR(SEARCH("Example:",C86)))</formula>
    </cfRule>
  </conditionalFormatting>
  <conditionalFormatting sqref="F28:F29">
    <cfRule type="containsText" dxfId="584" priority="565" operator="containsText" text="Example:">
      <formula>NOT(ISERROR(SEARCH("Example:",F28)))</formula>
    </cfRule>
  </conditionalFormatting>
  <conditionalFormatting sqref="E28">
    <cfRule type="containsText" dxfId="583" priority="564" operator="containsText" text="Example:">
      <formula>NOT(ISERROR(SEARCH("Example:",E28)))</formula>
    </cfRule>
  </conditionalFormatting>
  <conditionalFormatting sqref="H28:H29">
    <cfRule type="containsText" dxfId="582" priority="563" operator="containsText" text="Example:">
      <formula>NOT(ISERROR(SEARCH("Example:",H28)))</formula>
    </cfRule>
  </conditionalFormatting>
  <conditionalFormatting sqref="G28">
    <cfRule type="containsText" dxfId="581" priority="562" operator="containsText" text="Example:">
      <formula>NOT(ISERROR(SEARCH("Example:",G28)))</formula>
    </cfRule>
  </conditionalFormatting>
  <conditionalFormatting sqref="F34:F35">
    <cfRule type="containsText" dxfId="580" priority="557" operator="containsText" text="Example:">
      <formula>NOT(ISERROR(SEARCH("Example:",F34)))</formula>
    </cfRule>
  </conditionalFormatting>
  <conditionalFormatting sqref="E34">
    <cfRule type="containsText" dxfId="579" priority="556" operator="containsText" text="Example:">
      <formula>NOT(ISERROR(SEARCH("Example:",E34)))</formula>
    </cfRule>
  </conditionalFormatting>
  <conditionalFormatting sqref="H34:H35">
    <cfRule type="containsText" dxfId="578" priority="555" operator="containsText" text="Example:">
      <formula>NOT(ISERROR(SEARCH("Example:",H34)))</formula>
    </cfRule>
  </conditionalFormatting>
  <conditionalFormatting sqref="G34">
    <cfRule type="containsText" dxfId="577" priority="554" operator="containsText" text="Example:">
      <formula>NOT(ISERROR(SEARCH("Example:",G34)))</formula>
    </cfRule>
  </conditionalFormatting>
  <conditionalFormatting sqref="F42:F43">
    <cfRule type="containsText" dxfId="576" priority="553" operator="containsText" text="Example:">
      <formula>NOT(ISERROR(SEARCH("Example:",F42)))</formula>
    </cfRule>
  </conditionalFormatting>
  <conditionalFormatting sqref="E42">
    <cfRule type="containsText" dxfId="575" priority="552" operator="containsText" text="Example:">
      <formula>NOT(ISERROR(SEARCH("Example:",E42)))</formula>
    </cfRule>
  </conditionalFormatting>
  <conditionalFormatting sqref="H42:H43">
    <cfRule type="containsText" dxfId="574" priority="551" operator="containsText" text="Example:">
      <formula>NOT(ISERROR(SEARCH("Example:",H42)))</formula>
    </cfRule>
  </conditionalFormatting>
  <conditionalFormatting sqref="G42">
    <cfRule type="containsText" dxfId="573" priority="550" operator="containsText" text="Example:">
      <formula>NOT(ISERROR(SEARCH("Example:",G42)))</formula>
    </cfRule>
  </conditionalFormatting>
  <conditionalFormatting sqref="F52:F53">
    <cfRule type="containsText" dxfId="572" priority="549" operator="containsText" text="Example:">
      <formula>NOT(ISERROR(SEARCH("Example:",F52)))</formula>
    </cfRule>
  </conditionalFormatting>
  <conditionalFormatting sqref="E52">
    <cfRule type="containsText" dxfId="571" priority="548" operator="containsText" text="Example:">
      <formula>NOT(ISERROR(SEARCH("Example:",E52)))</formula>
    </cfRule>
  </conditionalFormatting>
  <conditionalFormatting sqref="H52:H53">
    <cfRule type="containsText" dxfId="570" priority="547" operator="containsText" text="Example:">
      <formula>NOT(ISERROR(SEARCH("Example:",H52)))</formula>
    </cfRule>
  </conditionalFormatting>
  <conditionalFormatting sqref="G52">
    <cfRule type="containsText" dxfId="569" priority="546" operator="containsText" text="Example:">
      <formula>NOT(ISERROR(SEARCH("Example:",G52)))</formula>
    </cfRule>
  </conditionalFormatting>
  <conditionalFormatting sqref="E86:F86">
    <cfRule type="containsText" dxfId="568" priority="543" operator="containsText" text="Example:">
      <formula>NOT(ISERROR(SEARCH("Example:",E86)))</formula>
    </cfRule>
  </conditionalFormatting>
  <conditionalFormatting sqref="G86:H86">
    <cfRule type="containsText" dxfId="567" priority="540" operator="containsText" text="Example:">
      <formula>NOT(ISERROR(SEARCH("Example:",G86)))</formula>
    </cfRule>
  </conditionalFormatting>
  <conditionalFormatting sqref="J44:J46">
    <cfRule type="containsText" dxfId="566" priority="539" operator="containsText" text="&quot;Example&quot;">
      <formula>NOT(ISERROR(SEARCH("""Example""",J44)))</formula>
    </cfRule>
  </conditionalFormatting>
  <conditionalFormatting sqref="H36:H38">
    <cfRule type="containsText" dxfId="565" priority="537" operator="containsText" text="&quot;Example&quot;">
      <formula>NOT(ISERROR(SEARCH("""Example""",H36)))</formula>
    </cfRule>
  </conditionalFormatting>
  <conditionalFormatting sqref="F36:F38">
    <cfRule type="containsText" dxfId="564" priority="528" operator="containsText" text="&quot;Example&quot;">
      <formula>NOT(ISERROR(SEARCH("""Example""",F36)))</formula>
    </cfRule>
  </conditionalFormatting>
  <conditionalFormatting sqref="I36:I38">
    <cfRule type="containsText" dxfId="563" priority="516" operator="containsText" text="&quot;Example&quot;">
      <formula>NOT(ISERROR(SEARCH("""Example""",I36)))</formula>
    </cfRule>
  </conditionalFormatting>
  <conditionalFormatting sqref="I44:I46">
    <cfRule type="containsText" dxfId="562" priority="515" operator="containsText" text="&quot;Example&quot;">
      <formula>NOT(ISERROR(SEARCH("""Example""",I44)))</formula>
    </cfRule>
  </conditionalFormatting>
  <conditionalFormatting sqref="I36:I38">
    <cfRule type="containsText" dxfId="561" priority="512" operator="containsText" text="&quot;Example&quot;">
      <formula>NOT(ISERROR(SEARCH("""Example""",I36)))</formula>
    </cfRule>
  </conditionalFormatting>
  <conditionalFormatting sqref="I44:I46">
    <cfRule type="containsText" dxfId="560" priority="511" operator="containsText" text="&quot;Example&quot;">
      <formula>NOT(ISERROR(SEARCH("""Example""",I44)))</formula>
    </cfRule>
  </conditionalFormatting>
  <conditionalFormatting sqref="I44:I46">
    <cfRule type="containsText" dxfId="559" priority="510" operator="containsText" text="&quot;Example&quot;">
      <formula>NOT(ISERROR(SEARCH("""Example""",I44)))</formula>
    </cfRule>
  </conditionalFormatting>
  <conditionalFormatting sqref="A47:B51 Q47:XFD51">
    <cfRule type="containsText" dxfId="558" priority="509" operator="containsText" text="Example:">
      <formula>NOT(ISERROR(SEARCH("Example:",A47)))</formula>
    </cfRule>
  </conditionalFormatting>
  <conditionalFormatting sqref="D47:D48">
    <cfRule type="containsText" dxfId="557" priority="508" operator="containsText" text="Example:">
      <formula>NOT(ISERROR(SEARCH("Example:",D47)))</formula>
    </cfRule>
  </conditionalFormatting>
  <conditionalFormatting sqref="C47">
    <cfRule type="containsText" dxfId="556" priority="507" operator="containsText" text="Example:">
      <formula>NOT(ISERROR(SEARCH("Example:",C47)))</formula>
    </cfRule>
  </conditionalFormatting>
  <conditionalFormatting sqref="I47">
    <cfRule type="containsText" dxfId="555" priority="506" operator="containsText" text="Example:">
      <formula>NOT(ISERROR(SEARCH("Example:",I47)))</formula>
    </cfRule>
  </conditionalFormatting>
  <conditionalFormatting sqref="J47:J48">
    <cfRule type="containsText" dxfId="554" priority="505" operator="containsText" text="Example:">
      <formula>NOT(ISERROR(SEARCH("Example:",J47)))</formula>
    </cfRule>
  </conditionalFormatting>
  <conditionalFormatting sqref="F47:F48">
    <cfRule type="containsText" dxfId="553" priority="504" operator="containsText" text="Example:">
      <formula>NOT(ISERROR(SEARCH("Example:",F47)))</formula>
    </cfRule>
  </conditionalFormatting>
  <conditionalFormatting sqref="E47">
    <cfRule type="containsText" dxfId="552" priority="503" operator="containsText" text="Example:">
      <formula>NOT(ISERROR(SEARCH("Example:",E47)))</formula>
    </cfRule>
  </conditionalFormatting>
  <conditionalFormatting sqref="H47:H48">
    <cfRule type="containsText" dxfId="551" priority="502" operator="containsText" text="Example:">
      <formula>NOT(ISERROR(SEARCH("Example:",H47)))</formula>
    </cfRule>
  </conditionalFormatting>
  <conditionalFormatting sqref="G47">
    <cfRule type="containsText" dxfId="550" priority="501" operator="containsText" text="Example:">
      <formula>NOT(ISERROR(SEARCH("Example:",G47)))</formula>
    </cfRule>
  </conditionalFormatting>
  <conditionalFormatting sqref="A56:B57 A55:J55 A58:J59 Q55:XFD59">
    <cfRule type="containsText" dxfId="549" priority="492" operator="containsText" text="Example:">
      <formula>NOT(ISERROR(SEARCH("Example:",A55)))</formula>
    </cfRule>
  </conditionalFormatting>
  <conditionalFormatting sqref="C55:I55">
    <cfRule type="containsText" dxfId="548" priority="491" operator="containsText" text="&quot;Example&quot;">
      <formula>NOT(ISERROR(SEARCH("""Example""",C55)))</formula>
    </cfRule>
  </conditionalFormatting>
  <conditionalFormatting sqref="D58:H59">
    <cfRule type="containsText" dxfId="547" priority="490" operator="containsText" text="&quot;Example&quot;">
      <formula>NOT(ISERROR(SEARCH("""Example""",D58)))</formula>
    </cfRule>
  </conditionalFormatting>
  <conditionalFormatting sqref="J58:J59">
    <cfRule type="containsText" dxfId="546" priority="489" operator="containsText" text="&quot;Example&quot;">
      <formula>NOT(ISERROR(SEARCH("""Example""",J58)))</formula>
    </cfRule>
  </conditionalFormatting>
  <conditionalFormatting sqref="D56:D57">
    <cfRule type="containsText" dxfId="545" priority="488" operator="containsText" text="Example:">
      <formula>NOT(ISERROR(SEARCH("Example:",D56)))</formula>
    </cfRule>
  </conditionalFormatting>
  <conditionalFormatting sqref="H58:H59">
    <cfRule type="containsText" dxfId="544" priority="480" operator="containsText" text="&quot;Example&quot;">
      <formula>NOT(ISERROR(SEARCH("""Example""",H58)))</formula>
    </cfRule>
  </conditionalFormatting>
  <conditionalFormatting sqref="F58:F59">
    <cfRule type="containsText" dxfId="543" priority="479" operator="containsText" text="&quot;Example&quot;">
      <formula>NOT(ISERROR(SEARCH("""Example""",F58)))</formula>
    </cfRule>
  </conditionalFormatting>
  <conditionalFormatting sqref="I58:I59">
    <cfRule type="containsText" dxfId="542" priority="478" operator="containsText" text="&quot;Example&quot;">
      <formula>NOT(ISERROR(SEARCH("""Example""",I58)))</formula>
    </cfRule>
  </conditionalFormatting>
  <conditionalFormatting sqref="I58:I59">
    <cfRule type="containsText" dxfId="541" priority="477" operator="containsText" text="&quot;Example&quot;">
      <formula>NOT(ISERROR(SEARCH("""Example""",I58)))</formula>
    </cfRule>
  </conditionalFormatting>
  <conditionalFormatting sqref="F57">
    <cfRule type="containsText" dxfId="540" priority="476" operator="containsText" text="Example:">
      <formula>NOT(ISERROR(SEARCH("Example:",F57)))</formula>
    </cfRule>
  </conditionalFormatting>
  <conditionalFormatting sqref="H57">
    <cfRule type="containsText" dxfId="539" priority="475" operator="containsText" text="Example:">
      <formula>NOT(ISERROR(SEARCH("Example:",H57)))</formula>
    </cfRule>
  </conditionalFormatting>
  <conditionalFormatting sqref="J57">
    <cfRule type="containsText" dxfId="538" priority="474" operator="containsText" text="Example:">
      <formula>NOT(ISERROR(SEARCH("Example:",J57)))</formula>
    </cfRule>
  </conditionalFormatting>
  <conditionalFormatting sqref="C56">
    <cfRule type="containsText" dxfId="537" priority="471" operator="containsText" text="Example:">
      <formula>NOT(ISERROR(SEARCH("Example:",C56)))</formula>
    </cfRule>
  </conditionalFormatting>
  <conditionalFormatting sqref="E56">
    <cfRule type="containsText" dxfId="536" priority="451" operator="containsText" text="Example:">
      <formula>NOT(ISERROR(SEARCH("Example:",E56)))</formula>
    </cfRule>
  </conditionalFormatting>
  <conditionalFormatting sqref="G56">
    <cfRule type="containsText" dxfId="535" priority="450" operator="containsText" text="Example:">
      <formula>NOT(ISERROR(SEARCH("Example:",G56)))</formula>
    </cfRule>
  </conditionalFormatting>
  <conditionalFormatting sqref="I56">
    <cfRule type="containsText" dxfId="534" priority="449" operator="containsText" text="Example:">
      <formula>NOT(ISERROR(SEARCH("Example:",I56)))</formula>
    </cfRule>
  </conditionalFormatting>
  <conditionalFormatting sqref="B60:B63">
    <cfRule type="containsText" dxfId="533" priority="447" operator="containsText" text="Example:">
      <formula>NOT(ISERROR(SEARCH("Example:",B60)))</formula>
    </cfRule>
  </conditionalFormatting>
  <conditionalFormatting sqref="A60:A63 Q60:XFD63">
    <cfRule type="containsText" dxfId="532" priority="448" operator="containsText" text="Example:">
      <formula>NOT(ISERROR(SEARCH("Example:",A60)))</formula>
    </cfRule>
  </conditionalFormatting>
  <conditionalFormatting sqref="D60:D61">
    <cfRule type="containsText" dxfId="531" priority="441" operator="containsText" text="Example:">
      <formula>NOT(ISERROR(SEARCH("Example:",D60)))</formula>
    </cfRule>
  </conditionalFormatting>
  <conditionalFormatting sqref="I60">
    <cfRule type="containsText" dxfId="530" priority="439" operator="containsText" text="Example:">
      <formula>NOT(ISERROR(SEARCH("Example:",I60)))</formula>
    </cfRule>
  </conditionalFormatting>
  <conditionalFormatting sqref="J60:J61">
    <cfRule type="containsText" dxfId="529" priority="438" operator="containsText" text="Example:">
      <formula>NOT(ISERROR(SEARCH("Example:",J60)))</formula>
    </cfRule>
  </conditionalFormatting>
  <conditionalFormatting sqref="F60:F61">
    <cfRule type="containsText" dxfId="528" priority="437" operator="containsText" text="Example:">
      <formula>NOT(ISERROR(SEARCH("Example:",F60)))</formula>
    </cfRule>
  </conditionalFormatting>
  <conditionalFormatting sqref="H60:H61">
    <cfRule type="containsText" dxfId="527" priority="435" operator="containsText" text="Example:">
      <formula>NOT(ISERROR(SEARCH("Example:",H60)))</formula>
    </cfRule>
  </conditionalFormatting>
  <conditionalFormatting sqref="H56">
    <cfRule type="containsText" dxfId="526" priority="428" operator="containsText" text="Example:">
      <formula>NOT(ISERROR(SEARCH("Example:",H56)))</formula>
    </cfRule>
  </conditionalFormatting>
  <conditionalFormatting sqref="F56">
    <cfRule type="containsText" dxfId="525" priority="429" operator="containsText" text="Example:">
      <formula>NOT(ISERROR(SEARCH("Example:",F56)))</formula>
    </cfRule>
  </conditionalFormatting>
  <conditionalFormatting sqref="J56">
    <cfRule type="containsText" dxfId="524" priority="427" operator="containsText" text="Example:">
      <formula>NOT(ISERROR(SEARCH("Example:",J56)))</formula>
    </cfRule>
  </conditionalFormatting>
  <conditionalFormatting sqref="I62:I63">
    <cfRule type="containsText" dxfId="523" priority="416" operator="containsText" text="Example:">
      <formula>NOT(ISERROR(SEARCH("Example:",I62)))</formula>
    </cfRule>
  </conditionalFormatting>
  <conditionalFormatting sqref="J62:J63">
    <cfRule type="containsText" dxfId="522" priority="415" operator="containsText" text="Example:">
      <formula>NOT(ISERROR(SEARCH("Example:",J62)))</formula>
    </cfRule>
  </conditionalFormatting>
  <conditionalFormatting sqref="G60">
    <cfRule type="containsText" dxfId="521" priority="407" operator="containsText" text="Example:">
      <formula>NOT(ISERROR(SEARCH("Example:",G60)))</formula>
    </cfRule>
  </conditionalFormatting>
  <conditionalFormatting sqref="E60">
    <cfRule type="containsText" dxfId="520" priority="406" operator="containsText" text="Example:">
      <formula>NOT(ISERROR(SEARCH("Example:",E60)))</formula>
    </cfRule>
  </conditionalFormatting>
  <conditionalFormatting sqref="C60">
    <cfRule type="containsText" dxfId="519" priority="405" operator="containsText" text="Example:">
      <formula>NOT(ISERROR(SEARCH("Example:",C60)))</formula>
    </cfRule>
  </conditionalFormatting>
  <conditionalFormatting sqref="I54">
    <cfRule type="containsText" dxfId="518" priority="402" operator="containsText" text="Example:">
      <formula>NOT(ISERROR(SEARCH("Example:",I54)))</formula>
    </cfRule>
  </conditionalFormatting>
  <conditionalFormatting sqref="I87:J87">
    <cfRule type="containsText" dxfId="517" priority="403" operator="containsText" text="Example:">
      <formula>NOT(ISERROR(SEARCH("Example:",I87)))</formula>
    </cfRule>
  </conditionalFormatting>
  <conditionalFormatting sqref="G36:G38">
    <cfRule type="containsText" dxfId="516" priority="401" operator="containsText" text="&quot;Example&quot;">
      <formula>NOT(ISERROR(SEARCH("""Example""",G36)))</formula>
    </cfRule>
  </conditionalFormatting>
  <conditionalFormatting sqref="G44:G46">
    <cfRule type="containsText" dxfId="515" priority="400" operator="containsText" text="&quot;Example&quot;">
      <formula>NOT(ISERROR(SEARCH("""Example""",G44)))</formula>
    </cfRule>
  </conditionalFormatting>
  <conditionalFormatting sqref="G44:G46">
    <cfRule type="containsText" dxfId="514" priority="399" operator="containsText" text="&quot;Example&quot;">
      <formula>NOT(ISERROR(SEARCH("""Example""",G44)))</formula>
    </cfRule>
  </conditionalFormatting>
  <conditionalFormatting sqref="G44:G46">
    <cfRule type="containsText" dxfId="513" priority="398" operator="containsText" text="&quot;Example&quot;">
      <formula>NOT(ISERROR(SEARCH("""Example""",G44)))</formula>
    </cfRule>
  </conditionalFormatting>
  <conditionalFormatting sqref="I58:I59">
    <cfRule type="containsText" dxfId="512" priority="392" operator="containsText" text="&quot;Example&quot;">
      <formula>NOT(ISERROR(SEARCH("""Example""",I58)))</formula>
    </cfRule>
  </conditionalFormatting>
  <conditionalFormatting sqref="H58:H59">
    <cfRule type="containsText" dxfId="511" priority="381" operator="containsText" text="&quot;Example&quot;">
      <formula>NOT(ISERROR(SEARCH("""Example""",H58)))</formula>
    </cfRule>
  </conditionalFormatting>
  <conditionalFormatting sqref="E36:E38">
    <cfRule type="containsText" dxfId="510" priority="368" operator="containsText" text="&quot;Example&quot;">
      <formula>NOT(ISERROR(SEARCH("""Example""",E36)))</formula>
    </cfRule>
  </conditionalFormatting>
  <conditionalFormatting sqref="E44:E46">
    <cfRule type="containsText" dxfId="509" priority="367" operator="containsText" text="&quot;Example&quot;">
      <formula>NOT(ISERROR(SEARCH("""Example""",E44)))</formula>
    </cfRule>
  </conditionalFormatting>
  <conditionalFormatting sqref="E44:E46">
    <cfRule type="containsText" dxfId="508" priority="366" operator="containsText" text="&quot;Example&quot;">
      <formula>NOT(ISERROR(SEARCH("""Example""",E44)))</formula>
    </cfRule>
  </conditionalFormatting>
  <conditionalFormatting sqref="E44:E46">
    <cfRule type="containsText" dxfId="507" priority="365" operator="containsText" text="&quot;Example&quot;">
      <formula>NOT(ISERROR(SEARCH("""Example""",E44)))</formula>
    </cfRule>
  </conditionalFormatting>
  <conditionalFormatting sqref="F58:F59">
    <cfRule type="containsText" dxfId="506" priority="359" operator="containsText" text="&quot;Example&quot;">
      <formula>NOT(ISERROR(SEARCH("""Example""",F58)))</formula>
    </cfRule>
  </conditionalFormatting>
  <conditionalFormatting sqref="F58:F59">
    <cfRule type="containsText" dxfId="505" priority="358" operator="containsText" text="&quot;Example&quot;">
      <formula>NOT(ISERROR(SEARCH("""Example""",F58)))</formula>
    </cfRule>
  </conditionalFormatting>
  <conditionalFormatting sqref="I36:I38">
    <cfRule type="containsText" dxfId="504" priority="344" operator="containsText" text="&quot;Example&quot;">
      <formula>NOT(ISERROR(SEARCH("""Example""",I36)))</formula>
    </cfRule>
  </conditionalFormatting>
  <conditionalFormatting sqref="G36:G38">
    <cfRule type="containsText" dxfId="503" priority="343" operator="containsText" text="&quot;Example&quot;">
      <formula>NOT(ISERROR(SEARCH("""Example""",G36)))</formula>
    </cfRule>
  </conditionalFormatting>
  <conditionalFormatting sqref="E36:E38">
    <cfRule type="containsText" dxfId="502" priority="342" operator="containsText" text="&quot;Example&quot;">
      <formula>NOT(ISERROR(SEARCH("""Example""",E36)))</formula>
    </cfRule>
  </conditionalFormatting>
  <conditionalFormatting sqref="C36:C38">
    <cfRule type="containsText" dxfId="501" priority="341" operator="containsText" text="&quot;Example&quot;">
      <formula>NOT(ISERROR(SEARCH("""Example""",C36)))</formula>
    </cfRule>
  </conditionalFormatting>
  <conditionalFormatting sqref="I44:I46">
    <cfRule type="containsText" dxfId="500" priority="340" operator="containsText" text="&quot;Example&quot;">
      <formula>NOT(ISERROR(SEARCH("""Example""",I44)))</formula>
    </cfRule>
  </conditionalFormatting>
  <conditionalFormatting sqref="I44:I46">
    <cfRule type="containsText" dxfId="499" priority="339" operator="containsText" text="&quot;Example&quot;">
      <formula>NOT(ISERROR(SEARCH("""Example""",I44)))</formula>
    </cfRule>
  </conditionalFormatting>
  <conditionalFormatting sqref="I44:I46">
    <cfRule type="containsText" dxfId="498" priority="338" operator="containsText" text="&quot;Example&quot;">
      <formula>NOT(ISERROR(SEARCH("""Example""",I44)))</formula>
    </cfRule>
  </conditionalFormatting>
  <conditionalFormatting sqref="G44:G46">
    <cfRule type="containsText" dxfId="497" priority="337" operator="containsText" text="&quot;Example&quot;">
      <formula>NOT(ISERROR(SEARCH("""Example""",G44)))</formula>
    </cfRule>
  </conditionalFormatting>
  <conditionalFormatting sqref="G44:G46">
    <cfRule type="containsText" dxfId="496" priority="336" operator="containsText" text="&quot;Example&quot;">
      <formula>NOT(ISERROR(SEARCH("""Example""",G44)))</formula>
    </cfRule>
  </conditionalFormatting>
  <conditionalFormatting sqref="G44:G46">
    <cfRule type="containsText" dxfId="495" priority="335" operator="containsText" text="&quot;Example&quot;">
      <formula>NOT(ISERROR(SEARCH("""Example""",G44)))</formula>
    </cfRule>
  </conditionalFormatting>
  <conditionalFormatting sqref="E44:E46">
    <cfRule type="containsText" dxfId="494" priority="334" operator="containsText" text="&quot;Example&quot;">
      <formula>NOT(ISERROR(SEARCH("""Example""",E44)))</formula>
    </cfRule>
  </conditionalFormatting>
  <conditionalFormatting sqref="E44:E46">
    <cfRule type="containsText" dxfId="493" priority="333" operator="containsText" text="&quot;Example&quot;">
      <formula>NOT(ISERROR(SEARCH("""Example""",E44)))</formula>
    </cfRule>
  </conditionalFormatting>
  <conditionalFormatting sqref="E44:E46">
    <cfRule type="containsText" dxfId="492" priority="332" operator="containsText" text="&quot;Example&quot;">
      <formula>NOT(ISERROR(SEARCH("""Example""",E44)))</formula>
    </cfRule>
  </conditionalFormatting>
  <conditionalFormatting sqref="C44:C46">
    <cfRule type="containsText" dxfId="491" priority="331" operator="containsText" text="&quot;Example&quot;">
      <formula>NOT(ISERROR(SEARCH("""Example""",C44)))</formula>
    </cfRule>
  </conditionalFormatting>
  <conditionalFormatting sqref="C44:C46">
    <cfRule type="containsText" dxfId="490" priority="330" operator="containsText" text="&quot;Example&quot;">
      <formula>NOT(ISERROR(SEARCH("""Example""",C44)))</formula>
    </cfRule>
  </conditionalFormatting>
  <conditionalFormatting sqref="C44:C46">
    <cfRule type="containsText" dxfId="489" priority="329" operator="containsText" text="&quot;Example&quot;">
      <formula>NOT(ISERROR(SEARCH("""Example""",C44)))</formula>
    </cfRule>
  </conditionalFormatting>
  <conditionalFormatting sqref="G58:G59">
    <cfRule type="containsText" dxfId="488" priority="300" operator="containsText" text="&quot;Example&quot;">
      <formula>NOT(ISERROR(SEARCH("""Example""",G58)))</formula>
    </cfRule>
  </conditionalFormatting>
  <conditionalFormatting sqref="G58:G59">
    <cfRule type="containsText" dxfId="487" priority="299" operator="containsText" text="&quot;Example&quot;">
      <formula>NOT(ISERROR(SEARCH("""Example""",G58)))</formula>
    </cfRule>
  </conditionalFormatting>
  <conditionalFormatting sqref="G58:G59">
    <cfRule type="containsText" dxfId="486" priority="298" operator="containsText" text="&quot;Example&quot;">
      <formula>NOT(ISERROR(SEARCH("""Example""",G58)))</formula>
    </cfRule>
  </conditionalFormatting>
  <conditionalFormatting sqref="E58:E59">
    <cfRule type="containsText" dxfId="485" priority="297" operator="containsText" text="&quot;Example&quot;">
      <formula>NOT(ISERROR(SEARCH("""Example""",E58)))</formula>
    </cfRule>
  </conditionalFormatting>
  <conditionalFormatting sqref="E58:E59">
    <cfRule type="containsText" dxfId="484" priority="296" operator="containsText" text="&quot;Example&quot;">
      <formula>NOT(ISERROR(SEARCH("""Example""",E58)))</formula>
    </cfRule>
  </conditionalFormatting>
  <conditionalFormatting sqref="E58:E59">
    <cfRule type="containsText" dxfId="483" priority="295" operator="containsText" text="&quot;Example&quot;">
      <formula>NOT(ISERROR(SEARCH("""Example""",E58)))</formula>
    </cfRule>
  </conditionalFormatting>
  <conditionalFormatting sqref="C58:C59">
    <cfRule type="containsText" dxfId="482" priority="294" operator="containsText" text="&quot;Example&quot;">
      <formula>NOT(ISERROR(SEARCH("""Example""",C58)))</formula>
    </cfRule>
  </conditionalFormatting>
  <conditionalFormatting sqref="C58:C59">
    <cfRule type="containsText" dxfId="481" priority="293" operator="containsText" text="&quot;Example&quot;">
      <formula>NOT(ISERROR(SEARCH("""Example""",C58)))</formula>
    </cfRule>
  </conditionalFormatting>
  <conditionalFormatting sqref="C58:C59">
    <cfRule type="containsText" dxfId="480" priority="292" operator="containsText" text="&quot;Example&quot;">
      <formula>NOT(ISERROR(SEARCH("""Example""",C58)))</formula>
    </cfRule>
  </conditionalFormatting>
  <conditionalFormatting sqref="F36:F38">
    <cfRule type="containsText" dxfId="479" priority="260" operator="containsText" text="&quot;Example&quot;">
      <formula>NOT(ISERROR(SEARCH("""Example""",F36)))</formula>
    </cfRule>
  </conditionalFormatting>
  <conditionalFormatting sqref="E18">
    <cfRule type="containsText" dxfId="478" priority="259" operator="containsText" text="Example:">
      <formula>NOT(ISERROR(SEARCH("Example:",E18)))</formula>
    </cfRule>
  </conditionalFormatting>
  <conditionalFormatting sqref="H58:H59">
    <cfRule type="containsText" dxfId="477" priority="229" operator="containsText" text="&quot;Example&quot;">
      <formula>NOT(ISERROR(SEARCH("""Example""",H58)))</formula>
    </cfRule>
  </conditionalFormatting>
  <conditionalFormatting sqref="C36:C38">
    <cfRule type="containsText" dxfId="476" priority="200" operator="containsText" text="&quot;Example&quot;">
      <formula>NOT(ISERROR(SEARCH("""Example""",C36)))</formula>
    </cfRule>
  </conditionalFormatting>
  <conditionalFormatting sqref="E36:E38">
    <cfRule type="containsText" dxfId="475" priority="199" operator="containsText" text="&quot;Example&quot;">
      <formula>NOT(ISERROR(SEARCH("""Example""",E36)))</formula>
    </cfRule>
  </conditionalFormatting>
  <conditionalFormatting sqref="G36:G38">
    <cfRule type="containsText" dxfId="474" priority="198" operator="containsText" text="&quot;Example&quot;">
      <formula>NOT(ISERROR(SEARCH("""Example""",G36)))</formula>
    </cfRule>
  </conditionalFormatting>
  <conditionalFormatting sqref="I36:I38">
    <cfRule type="containsText" dxfId="473" priority="197" operator="containsText" text="&quot;Example&quot;">
      <formula>NOT(ISERROR(SEARCH("""Example""",I36)))</formula>
    </cfRule>
  </conditionalFormatting>
  <conditionalFormatting sqref="I44:I46">
    <cfRule type="containsText" dxfId="472" priority="196" operator="containsText" text="&quot;Example&quot;">
      <formula>NOT(ISERROR(SEARCH("""Example""",I44)))</formula>
    </cfRule>
  </conditionalFormatting>
  <conditionalFormatting sqref="I44:I46">
    <cfRule type="containsText" dxfId="471" priority="195" operator="containsText" text="&quot;Example&quot;">
      <formula>NOT(ISERROR(SEARCH("""Example""",I44)))</formula>
    </cfRule>
  </conditionalFormatting>
  <conditionalFormatting sqref="I44:I46">
    <cfRule type="containsText" dxfId="470" priority="194" operator="containsText" text="&quot;Example&quot;">
      <formula>NOT(ISERROR(SEARCH("""Example""",I44)))</formula>
    </cfRule>
  </conditionalFormatting>
  <conditionalFormatting sqref="I44:I46">
    <cfRule type="containsText" dxfId="469" priority="193" operator="containsText" text="&quot;Example&quot;">
      <formula>NOT(ISERROR(SEARCH("""Example""",I44)))</formula>
    </cfRule>
  </conditionalFormatting>
  <conditionalFormatting sqref="G44:G46">
    <cfRule type="containsText" dxfId="468" priority="192" operator="containsText" text="&quot;Example&quot;">
      <formula>NOT(ISERROR(SEARCH("""Example""",G44)))</formula>
    </cfRule>
  </conditionalFormatting>
  <conditionalFormatting sqref="G44:G46">
    <cfRule type="containsText" dxfId="467" priority="191" operator="containsText" text="&quot;Example&quot;">
      <formula>NOT(ISERROR(SEARCH("""Example""",G44)))</formula>
    </cfRule>
  </conditionalFormatting>
  <conditionalFormatting sqref="G44:G46">
    <cfRule type="containsText" dxfId="466" priority="190" operator="containsText" text="&quot;Example&quot;">
      <formula>NOT(ISERROR(SEARCH("""Example""",G44)))</formula>
    </cfRule>
  </conditionalFormatting>
  <conditionalFormatting sqref="G44:G46">
    <cfRule type="containsText" dxfId="465" priority="189" operator="containsText" text="&quot;Example&quot;">
      <formula>NOT(ISERROR(SEARCH("""Example""",G44)))</formula>
    </cfRule>
  </conditionalFormatting>
  <conditionalFormatting sqref="E44:E46">
    <cfRule type="containsText" dxfId="464" priority="188" operator="containsText" text="&quot;Example&quot;">
      <formula>NOT(ISERROR(SEARCH("""Example""",E44)))</formula>
    </cfRule>
  </conditionalFormatting>
  <conditionalFormatting sqref="E44:E46">
    <cfRule type="containsText" dxfId="463" priority="187" operator="containsText" text="&quot;Example&quot;">
      <formula>NOT(ISERROR(SEARCH("""Example""",E44)))</formula>
    </cfRule>
  </conditionalFormatting>
  <conditionalFormatting sqref="E44:E46">
    <cfRule type="containsText" dxfId="462" priority="186" operator="containsText" text="&quot;Example&quot;">
      <formula>NOT(ISERROR(SEARCH("""Example""",E44)))</formula>
    </cfRule>
  </conditionalFormatting>
  <conditionalFormatting sqref="E44:E46">
    <cfRule type="containsText" dxfId="461" priority="185" operator="containsText" text="&quot;Example&quot;">
      <formula>NOT(ISERROR(SEARCH("""Example""",E44)))</formula>
    </cfRule>
  </conditionalFormatting>
  <conditionalFormatting sqref="C44:C46">
    <cfRule type="containsText" dxfId="460" priority="184" operator="containsText" text="&quot;Example&quot;">
      <formula>NOT(ISERROR(SEARCH("""Example""",C44)))</formula>
    </cfRule>
  </conditionalFormatting>
  <conditionalFormatting sqref="C44:C46">
    <cfRule type="containsText" dxfId="459" priority="183" operator="containsText" text="&quot;Example&quot;">
      <formula>NOT(ISERROR(SEARCH("""Example""",C44)))</formula>
    </cfRule>
  </conditionalFormatting>
  <conditionalFormatting sqref="C44:C46">
    <cfRule type="containsText" dxfId="458" priority="182" operator="containsText" text="&quot;Example&quot;">
      <formula>NOT(ISERROR(SEARCH("""Example""",C44)))</formula>
    </cfRule>
  </conditionalFormatting>
  <conditionalFormatting sqref="C44:C46">
    <cfRule type="containsText" dxfId="457" priority="181" operator="containsText" text="&quot;Example&quot;">
      <formula>NOT(ISERROR(SEARCH("""Example""",C44)))</formula>
    </cfRule>
  </conditionalFormatting>
  <conditionalFormatting sqref="C49:J51">
    <cfRule type="containsText" dxfId="456" priority="180" operator="containsText" text="Example:">
      <formula>NOT(ISERROR(SEARCH("Example:",C49)))</formula>
    </cfRule>
  </conditionalFormatting>
  <conditionalFormatting sqref="J49:J51">
    <cfRule type="containsText" dxfId="455" priority="179" operator="containsText" text="&quot;Example&quot;">
      <formula>NOT(ISERROR(SEARCH("""Example""",J49)))</formula>
    </cfRule>
  </conditionalFormatting>
  <conditionalFormatting sqref="I49:I51">
    <cfRule type="containsText" dxfId="454" priority="178" operator="containsText" text="&quot;Example&quot;">
      <formula>NOT(ISERROR(SEARCH("""Example""",I49)))</formula>
    </cfRule>
  </conditionalFormatting>
  <conditionalFormatting sqref="I49:I51">
    <cfRule type="containsText" dxfId="453" priority="177" operator="containsText" text="&quot;Example&quot;">
      <formula>NOT(ISERROR(SEARCH("""Example""",I49)))</formula>
    </cfRule>
  </conditionalFormatting>
  <conditionalFormatting sqref="I49:I51">
    <cfRule type="containsText" dxfId="452" priority="176" operator="containsText" text="&quot;Example&quot;">
      <formula>NOT(ISERROR(SEARCH("""Example""",I49)))</formula>
    </cfRule>
  </conditionalFormatting>
  <conditionalFormatting sqref="G49:G51">
    <cfRule type="containsText" dxfId="451" priority="175" operator="containsText" text="&quot;Example&quot;">
      <formula>NOT(ISERROR(SEARCH("""Example""",G49)))</formula>
    </cfRule>
  </conditionalFormatting>
  <conditionalFormatting sqref="G49:G51">
    <cfRule type="containsText" dxfId="450" priority="174" operator="containsText" text="&quot;Example&quot;">
      <formula>NOT(ISERROR(SEARCH("""Example""",G49)))</formula>
    </cfRule>
  </conditionalFormatting>
  <conditionalFormatting sqref="G49:G51">
    <cfRule type="containsText" dxfId="449" priority="173" operator="containsText" text="&quot;Example&quot;">
      <formula>NOT(ISERROR(SEARCH("""Example""",G49)))</formula>
    </cfRule>
  </conditionalFormatting>
  <conditionalFormatting sqref="E49:E51">
    <cfRule type="containsText" dxfId="448" priority="172" operator="containsText" text="&quot;Example&quot;">
      <formula>NOT(ISERROR(SEARCH("""Example""",E49)))</formula>
    </cfRule>
  </conditionalFormatting>
  <conditionalFormatting sqref="E49:E51">
    <cfRule type="containsText" dxfId="447" priority="171" operator="containsText" text="&quot;Example&quot;">
      <formula>NOT(ISERROR(SEARCH("""Example""",E49)))</formula>
    </cfRule>
  </conditionalFormatting>
  <conditionalFormatting sqref="E49:E51">
    <cfRule type="containsText" dxfId="446" priority="170" operator="containsText" text="&quot;Example&quot;">
      <formula>NOT(ISERROR(SEARCH("""Example""",E49)))</formula>
    </cfRule>
  </conditionalFormatting>
  <conditionalFormatting sqref="I49:I51">
    <cfRule type="containsText" dxfId="445" priority="169" operator="containsText" text="&quot;Example&quot;">
      <formula>NOT(ISERROR(SEARCH("""Example""",I49)))</formula>
    </cfRule>
  </conditionalFormatting>
  <conditionalFormatting sqref="I49:I51">
    <cfRule type="containsText" dxfId="444" priority="168" operator="containsText" text="&quot;Example&quot;">
      <formula>NOT(ISERROR(SEARCH("""Example""",I49)))</formula>
    </cfRule>
  </conditionalFormatting>
  <conditionalFormatting sqref="I49:I51">
    <cfRule type="containsText" dxfId="443" priority="167" operator="containsText" text="&quot;Example&quot;">
      <formula>NOT(ISERROR(SEARCH("""Example""",I49)))</formula>
    </cfRule>
  </conditionalFormatting>
  <conditionalFormatting sqref="G49:G51">
    <cfRule type="containsText" dxfId="442" priority="166" operator="containsText" text="&quot;Example&quot;">
      <formula>NOT(ISERROR(SEARCH("""Example""",G49)))</formula>
    </cfRule>
  </conditionalFormatting>
  <conditionalFormatting sqref="G49:G51">
    <cfRule type="containsText" dxfId="441" priority="165" operator="containsText" text="&quot;Example&quot;">
      <formula>NOT(ISERROR(SEARCH("""Example""",G49)))</formula>
    </cfRule>
  </conditionalFormatting>
  <conditionalFormatting sqref="G49:G51">
    <cfRule type="containsText" dxfId="440" priority="164" operator="containsText" text="&quot;Example&quot;">
      <formula>NOT(ISERROR(SEARCH("""Example""",G49)))</formula>
    </cfRule>
  </conditionalFormatting>
  <conditionalFormatting sqref="E49:E51">
    <cfRule type="containsText" dxfId="439" priority="163" operator="containsText" text="&quot;Example&quot;">
      <formula>NOT(ISERROR(SEARCH("""Example""",E49)))</formula>
    </cfRule>
  </conditionalFormatting>
  <conditionalFormatting sqref="E49:E51">
    <cfRule type="containsText" dxfId="438" priority="162" operator="containsText" text="&quot;Example&quot;">
      <formula>NOT(ISERROR(SEARCH("""Example""",E49)))</formula>
    </cfRule>
  </conditionalFormatting>
  <conditionalFormatting sqref="E49:E51">
    <cfRule type="containsText" dxfId="437" priority="161" operator="containsText" text="&quot;Example&quot;">
      <formula>NOT(ISERROR(SEARCH("""Example""",E49)))</formula>
    </cfRule>
  </conditionalFormatting>
  <conditionalFormatting sqref="C49:C51">
    <cfRule type="containsText" dxfId="436" priority="160" operator="containsText" text="&quot;Example&quot;">
      <formula>NOT(ISERROR(SEARCH("""Example""",C49)))</formula>
    </cfRule>
  </conditionalFormatting>
  <conditionalFormatting sqref="C49:C51">
    <cfRule type="containsText" dxfId="435" priority="159" operator="containsText" text="&quot;Example&quot;">
      <formula>NOT(ISERROR(SEARCH("""Example""",C49)))</formula>
    </cfRule>
  </conditionalFormatting>
  <conditionalFormatting sqref="C49:C51">
    <cfRule type="containsText" dxfId="434" priority="158" operator="containsText" text="&quot;Example&quot;">
      <formula>NOT(ISERROR(SEARCH("""Example""",C49)))</formula>
    </cfRule>
  </conditionalFormatting>
  <conditionalFormatting sqref="I49:I51">
    <cfRule type="containsText" dxfId="433" priority="157" operator="containsText" text="&quot;Example&quot;">
      <formula>NOT(ISERROR(SEARCH("""Example""",I49)))</formula>
    </cfRule>
  </conditionalFormatting>
  <conditionalFormatting sqref="I49:I51">
    <cfRule type="containsText" dxfId="432" priority="156" operator="containsText" text="&quot;Example&quot;">
      <formula>NOT(ISERROR(SEARCH("""Example""",I49)))</formula>
    </cfRule>
  </conditionalFormatting>
  <conditionalFormatting sqref="I49:I51">
    <cfRule type="containsText" dxfId="431" priority="155" operator="containsText" text="&quot;Example&quot;">
      <formula>NOT(ISERROR(SEARCH("""Example""",I49)))</formula>
    </cfRule>
  </conditionalFormatting>
  <conditionalFormatting sqref="I49:I51">
    <cfRule type="containsText" dxfId="430" priority="154" operator="containsText" text="&quot;Example&quot;">
      <formula>NOT(ISERROR(SEARCH("""Example""",I49)))</formula>
    </cfRule>
  </conditionalFormatting>
  <conditionalFormatting sqref="G49:G51">
    <cfRule type="containsText" dxfId="429" priority="153" operator="containsText" text="&quot;Example&quot;">
      <formula>NOT(ISERROR(SEARCH("""Example""",G49)))</formula>
    </cfRule>
  </conditionalFormatting>
  <conditionalFormatting sqref="G49:G51">
    <cfRule type="containsText" dxfId="428" priority="152" operator="containsText" text="&quot;Example&quot;">
      <formula>NOT(ISERROR(SEARCH("""Example""",G49)))</formula>
    </cfRule>
  </conditionalFormatting>
  <conditionalFormatting sqref="G49:G51">
    <cfRule type="containsText" dxfId="427" priority="151" operator="containsText" text="&quot;Example&quot;">
      <formula>NOT(ISERROR(SEARCH("""Example""",G49)))</formula>
    </cfRule>
  </conditionalFormatting>
  <conditionalFormatting sqref="G49:G51">
    <cfRule type="containsText" dxfId="426" priority="150" operator="containsText" text="&quot;Example&quot;">
      <formula>NOT(ISERROR(SEARCH("""Example""",G49)))</formula>
    </cfRule>
  </conditionalFormatting>
  <conditionalFormatting sqref="E49:E51">
    <cfRule type="containsText" dxfId="425" priority="149" operator="containsText" text="&quot;Example&quot;">
      <formula>NOT(ISERROR(SEARCH("""Example""",E49)))</formula>
    </cfRule>
  </conditionalFormatting>
  <conditionalFormatting sqref="E49:E51">
    <cfRule type="containsText" dxfId="424" priority="148" operator="containsText" text="&quot;Example&quot;">
      <formula>NOT(ISERROR(SEARCH("""Example""",E49)))</formula>
    </cfRule>
  </conditionalFormatting>
  <conditionalFormatting sqref="E49:E51">
    <cfRule type="containsText" dxfId="423" priority="147" operator="containsText" text="&quot;Example&quot;">
      <formula>NOT(ISERROR(SEARCH("""Example""",E49)))</formula>
    </cfRule>
  </conditionalFormatting>
  <conditionalFormatting sqref="E49:E51">
    <cfRule type="containsText" dxfId="422" priority="146" operator="containsText" text="&quot;Example&quot;">
      <formula>NOT(ISERROR(SEARCH("""Example""",E49)))</formula>
    </cfRule>
  </conditionalFormatting>
  <conditionalFormatting sqref="C49:C51">
    <cfRule type="containsText" dxfId="421" priority="145" operator="containsText" text="&quot;Example&quot;">
      <formula>NOT(ISERROR(SEARCH("""Example""",C49)))</formula>
    </cfRule>
  </conditionalFormatting>
  <conditionalFormatting sqref="C49:C51">
    <cfRule type="containsText" dxfId="420" priority="144" operator="containsText" text="&quot;Example&quot;">
      <formula>NOT(ISERROR(SEARCH("""Example""",C49)))</formula>
    </cfRule>
  </conditionalFormatting>
  <conditionalFormatting sqref="C49:C51">
    <cfRule type="containsText" dxfId="419" priority="143" operator="containsText" text="&quot;Example&quot;">
      <formula>NOT(ISERROR(SEARCH("""Example""",C49)))</formula>
    </cfRule>
  </conditionalFormatting>
  <conditionalFormatting sqref="C49:C51">
    <cfRule type="containsText" dxfId="418" priority="142" operator="containsText" text="&quot;Example&quot;">
      <formula>NOT(ISERROR(SEARCH("""Example""",C49)))</formula>
    </cfRule>
  </conditionalFormatting>
  <conditionalFormatting sqref="G54">
    <cfRule type="containsText" dxfId="417" priority="141" operator="containsText" text="Example:">
      <formula>NOT(ISERROR(SEARCH("Example:",G54)))</formula>
    </cfRule>
  </conditionalFormatting>
  <conditionalFormatting sqref="E54">
    <cfRule type="containsText" dxfId="416" priority="140" operator="containsText" text="Example:">
      <formula>NOT(ISERROR(SEARCH("Example:",E54)))</formula>
    </cfRule>
  </conditionalFormatting>
  <conditionalFormatting sqref="C54">
    <cfRule type="containsText" dxfId="415" priority="139" operator="containsText" text="Example:">
      <formula>NOT(ISERROR(SEARCH("Example:",C54)))</formula>
    </cfRule>
  </conditionalFormatting>
  <conditionalFormatting sqref="C66:C68">
    <cfRule type="containsText" dxfId="414" priority="138" operator="containsText" text="Example:">
      <formula>NOT(ISERROR(SEARCH("Example:",C66)))</formula>
    </cfRule>
  </conditionalFormatting>
  <conditionalFormatting sqref="C66:C68">
    <cfRule type="containsText" dxfId="413" priority="137" operator="containsText" text="&quot;Example&quot;">
      <formula>NOT(ISERROR(SEARCH("""Example""",C66)))</formula>
    </cfRule>
  </conditionalFormatting>
  <conditionalFormatting sqref="C66:C68">
    <cfRule type="containsText" dxfId="412" priority="136" operator="containsText" text="&quot;Example&quot;">
      <formula>NOT(ISERROR(SEARCH("""Example""",C66)))</formula>
    </cfRule>
  </conditionalFormatting>
  <conditionalFormatting sqref="C66:C68">
    <cfRule type="containsText" dxfId="411" priority="135" operator="containsText" text="&quot;Example&quot;">
      <formula>NOT(ISERROR(SEARCH("""Example""",C66)))</formula>
    </cfRule>
  </conditionalFormatting>
  <conditionalFormatting sqref="C66:C68">
    <cfRule type="containsText" dxfId="410" priority="134" operator="containsText" text="&quot;Example&quot;">
      <formula>NOT(ISERROR(SEARCH("""Example""",C66)))</formula>
    </cfRule>
  </conditionalFormatting>
  <conditionalFormatting sqref="C66:C68">
    <cfRule type="containsText" dxfId="409" priority="133" operator="containsText" text="&quot;Example&quot;">
      <formula>NOT(ISERROR(SEARCH("""Example""",C66)))</formula>
    </cfRule>
  </conditionalFormatting>
  <conditionalFormatting sqref="C66:C68">
    <cfRule type="containsText" dxfId="408" priority="132" operator="containsText" text="&quot;Example&quot;">
      <formula>NOT(ISERROR(SEARCH("""Example""",C66)))</formula>
    </cfRule>
  </conditionalFormatting>
  <conditionalFormatting sqref="C66:C68">
    <cfRule type="containsText" dxfId="407" priority="131" operator="containsText" text="&quot;Example&quot;">
      <formula>NOT(ISERROR(SEARCH("""Example""",C66)))</formula>
    </cfRule>
  </conditionalFormatting>
  <conditionalFormatting sqref="C66:C68">
    <cfRule type="containsText" dxfId="406" priority="130" operator="containsText" text="&quot;Example&quot;">
      <formula>NOT(ISERROR(SEARCH("""Example""",C66)))</formula>
    </cfRule>
  </conditionalFormatting>
  <conditionalFormatting sqref="C66:C68">
    <cfRule type="containsText" dxfId="405" priority="129" operator="containsText" text="&quot;Example&quot;">
      <formula>NOT(ISERROR(SEARCH("""Example""",C66)))</formula>
    </cfRule>
  </conditionalFormatting>
  <conditionalFormatting sqref="C66:C68">
    <cfRule type="containsText" dxfId="404" priority="128" operator="containsText" text="&quot;Example&quot;">
      <formula>NOT(ISERROR(SEARCH("""Example""",C66)))</formula>
    </cfRule>
  </conditionalFormatting>
  <conditionalFormatting sqref="E66:E68">
    <cfRule type="containsText" dxfId="403" priority="127" operator="containsText" text="Example:">
      <formula>NOT(ISERROR(SEARCH("Example:",E66)))</formula>
    </cfRule>
  </conditionalFormatting>
  <conditionalFormatting sqref="E66:E68">
    <cfRule type="containsText" dxfId="402" priority="126" operator="containsText" text="&quot;Example&quot;">
      <formula>NOT(ISERROR(SEARCH("""Example""",E66)))</formula>
    </cfRule>
  </conditionalFormatting>
  <conditionalFormatting sqref="E66:E68">
    <cfRule type="containsText" dxfId="401" priority="125" operator="containsText" text="&quot;Example&quot;">
      <formula>NOT(ISERROR(SEARCH("""Example""",E66)))</formula>
    </cfRule>
  </conditionalFormatting>
  <conditionalFormatting sqref="E66:E68">
    <cfRule type="containsText" dxfId="400" priority="124" operator="containsText" text="&quot;Example&quot;">
      <formula>NOT(ISERROR(SEARCH("""Example""",E66)))</formula>
    </cfRule>
  </conditionalFormatting>
  <conditionalFormatting sqref="E66:E68">
    <cfRule type="containsText" dxfId="399" priority="123" operator="containsText" text="&quot;Example&quot;">
      <formula>NOT(ISERROR(SEARCH("""Example""",E66)))</formula>
    </cfRule>
  </conditionalFormatting>
  <conditionalFormatting sqref="E66:E68">
    <cfRule type="containsText" dxfId="398" priority="122" operator="containsText" text="&quot;Example&quot;">
      <formula>NOT(ISERROR(SEARCH("""Example""",E66)))</formula>
    </cfRule>
  </conditionalFormatting>
  <conditionalFormatting sqref="E66:E68">
    <cfRule type="containsText" dxfId="397" priority="121" operator="containsText" text="&quot;Example&quot;">
      <formula>NOT(ISERROR(SEARCH("""Example""",E66)))</formula>
    </cfRule>
  </conditionalFormatting>
  <conditionalFormatting sqref="E66:E68">
    <cfRule type="containsText" dxfId="396" priority="120" operator="containsText" text="&quot;Example&quot;">
      <formula>NOT(ISERROR(SEARCH("""Example""",E66)))</formula>
    </cfRule>
  </conditionalFormatting>
  <conditionalFormatting sqref="E66:E68">
    <cfRule type="containsText" dxfId="395" priority="119" operator="containsText" text="&quot;Example&quot;">
      <formula>NOT(ISERROR(SEARCH("""Example""",E66)))</formula>
    </cfRule>
  </conditionalFormatting>
  <conditionalFormatting sqref="E66:E68">
    <cfRule type="containsText" dxfId="394" priority="118" operator="containsText" text="&quot;Example&quot;">
      <formula>NOT(ISERROR(SEARCH("""Example""",E66)))</formula>
    </cfRule>
  </conditionalFormatting>
  <conditionalFormatting sqref="E66:E68">
    <cfRule type="containsText" dxfId="393" priority="117" operator="containsText" text="&quot;Example&quot;">
      <formula>NOT(ISERROR(SEARCH("""Example""",E66)))</formula>
    </cfRule>
  </conditionalFormatting>
  <conditionalFormatting sqref="G66:G68">
    <cfRule type="containsText" dxfId="392" priority="116" operator="containsText" text="Example:">
      <formula>NOT(ISERROR(SEARCH("Example:",G66)))</formula>
    </cfRule>
  </conditionalFormatting>
  <conditionalFormatting sqref="G66:G68">
    <cfRule type="containsText" dxfId="391" priority="115" operator="containsText" text="&quot;Example&quot;">
      <formula>NOT(ISERROR(SEARCH("""Example""",G66)))</formula>
    </cfRule>
  </conditionalFormatting>
  <conditionalFormatting sqref="G66:G68">
    <cfRule type="containsText" dxfId="390" priority="114" operator="containsText" text="&quot;Example&quot;">
      <formula>NOT(ISERROR(SEARCH("""Example""",G66)))</formula>
    </cfRule>
  </conditionalFormatting>
  <conditionalFormatting sqref="G66:G68">
    <cfRule type="containsText" dxfId="389" priority="113" operator="containsText" text="&quot;Example&quot;">
      <formula>NOT(ISERROR(SEARCH("""Example""",G66)))</formula>
    </cfRule>
  </conditionalFormatting>
  <conditionalFormatting sqref="G66:G68">
    <cfRule type="containsText" dxfId="388" priority="112" operator="containsText" text="&quot;Example&quot;">
      <formula>NOT(ISERROR(SEARCH("""Example""",G66)))</formula>
    </cfRule>
  </conditionalFormatting>
  <conditionalFormatting sqref="G66:G68">
    <cfRule type="containsText" dxfId="387" priority="111" operator="containsText" text="&quot;Example&quot;">
      <formula>NOT(ISERROR(SEARCH("""Example""",G66)))</formula>
    </cfRule>
  </conditionalFormatting>
  <conditionalFormatting sqref="G66:G68">
    <cfRule type="containsText" dxfId="386" priority="110" operator="containsText" text="&quot;Example&quot;">
      <formula>NOT(ISERROR(SEARCH("""Example""",G66)))</formula>
    </cfRule>
  </conditionalFormatting>
  <conditionalFormatting sqref="G66:G68">
    <cfRule type="containsText" dxfId="385" priority="109" operator="containsText" text="&quot;Example&quot;">
      <formula>NOT(ISERROR(SEARCH("""Example""",G66)))</formula>
    </cfRule>
  </conditionalFormatting>
  <conditionalFormatting sqref="G66:G68">
    <cfRule type="containsText" dxfId="384" priority="108" operator="containsText" text="&quot;Example&quot;">
      <formula>NOT(ISERROR(SEARCH("""Example""",G66)))</formula>
    </cfRule>
  </conditionalFormatting>
  <conditionalFormatting sqref="G66:G68">
    <cfRule type="containsText" dxfId="383" priority="107" operator="containsText" text="&quot;Example&quot;">
      <formula>NOT(ISERROR(SEARCH("""Example""",G66)))</formula>
    </cfRule>
  </conditionalFormatting>
  <conditionalFormatting sqref="G66:G68">
    <cfRule type="containsText" dxfId="382" priority="106" operator="containsText" text="&quot;Example&quot;">
      <formula>NOT(ISERROR(SEARCH("""Example""",G66)))</formula>
    </cfRule>
  </conditionalFormatting>
  <conditionalFormatting sqref="I66:I68">
    <cfRule type="containsText" dxfId="381" priority="105" operator="containsText" text="Example:">
      <formula>NOT(ISERROR(SEARCH("Example:",I66)))</formula>
    </cfRule>
  </conditionalFormatting>
  <conditionalFormatting sqref="I66:I68">
    <cfRule type="containsText" dxfId="380" priority="104" operator="containsText" text="&quot;Example&quot;">
      <formula>NOT(ISERROR(SEARCH("""Example""",I66)))</formula>
    </cfRule>
  </conditionalFormatting>
  <conditionalFormatting sqref="I66:I68">
    <cfRule type="containsText" dxfId="379" priority="103" operator="containsText" text="&quot;Example&quot;">
      <formula>NOT(ISERROR(SEARCH("""Example""",I66)))</formula>
    </cfRule>
  </conditionalFormatting>
  <conditionalFormatting sqref="I66:I68">
    <cfRule type="containsText" dxfId="378" priority="102" operator="containsText" text="&quot;Example&quot;">
      <formula>NOT(ISERROR(SEARCH("""Example""",I66)))</formula>
    </cfRule>
  </conditionalFormatting>
  <conditionalFormatting sqref="I66:I68">
    <cfRule type="containsText" dxfId="377" priority="101" operator="containsText" text="&quot;Example&quot;">
      <formula>NOT(ISERROR(SEARCH("""Example""",I66)))</formula>
    </cfRule>
  </conditionalFormatting>
  <conditionalFormatting sqref="I66:I68">
    <cfRule type="containsText" dxfId="376" priority="100" operator="containsText" text="&quot;Example&quot;">
      <formula>NOT(ISERROR(SEARCH("""Example""",I66)))</formula>
    </cfRule>
  </conditionalFormatting>
  <conditionalFormatting sqref="I66:I68">
    <cfRule type="containsText" dxfId="375" priority="99" operator="containsText" text="&quot;Example&quot;">
      <formula>NOT(ISERROR(SEARCH("""Example""",I66)))</formula>
    </cfRule>
  </conditionalFormatting>
  <conditionalFormatting sqref="I66:I68">
    <cfRule type="containsText" dxfId="374" priority="98" operator="containsText" text="&quot;Example&quot;">
      <formula>NOT(ISERROR(SEARCH("""Example""",I66)))</formula>
    </cfRule>
  </conditionalFormatting>
  <conditionalFormatting sqref="I66:I68">
    <cfRule type="containsText" dxfId="373" priority="97" operator="containsText" text="&quot;Example&quot;">
      <formula>NOT(ISERROR(SEARCH("""Example""",I66)))</formula>
    </cfRule>
  </conditionalFormatting>
  <conditionalFormatting sqref="I66:I68">
    <cfRule type="containsText" dxfId="372" priority="96" operator="containsText" text="&quot;Example&quot;">
      <formula>NOT(ISERROR(SEARCH("""Example""",I66)))</formula>
    </cfRule>
  </conditionalFormatting>
  <conditionalFormatting sqref="I66:I68">
    <cfRule type="containsText" dxfId="371" priority="95" operator="containsText" text="&quot;Example&quot;">
      <formula>NOT(ISERROR(SEARCH("""Example""",I66)))</formula>
    </cfRule>
  </conditionalFormatting>
  <conditionalFormatting sqref="C87:H87">
    <cfRule type="containsText" dxfId="370" priority="94" operator="containsText" text="Example:">
      <formula>NOT(ISERROR(SEARCH("Example:",C87)))</formula>
    </cfRule>
  </conditionalFormatting>
  <conditionalFormatting sqref="H44:H46">
    <cfRule type="containsText" dxfId="369" priority="93" operator="containsText" text="&quot;Example&quot;">
      <formula>NOT(ISERROR(SEARCH("""Example""",H44)))</formula>
    </cfRule>
  </conditionalFormatting>
  <conditionalFormatting sqref="H49:H51">
    <cfRule type="containsText" dxfId="368" priority="92" operator="containsText" text="&quot;Example&quot;">
      <formula>NOT(ISERROR(SEARCH("""Example""",H49)))</formula>
    </cfRule>
  </conditionalFormatting>
  <conditionalFormatting sqref="G58:G59">
    <cfRule type="containsText" dxfId="367" priority="91" operator="containsText" text="&quot;Example&quot;">
      <formula>NOT(ISERROR(SEARCH("""Example""",G58)))</formula>
    </cfRule>
  </conditionalFormatting>
  <conditionalFormatting sqref="G58:G59">
    <cfRule type="containsText" dxfId="366" priority="90" operator="containsText" text="&quot;Example&quot;">
      <formula>NOT(ISERROR(SEARCH("""Example""",G58)))</formula>
    </cfRule>
  </conditionalFormatting>
  <conditionalFormatting sqref="G58:G59">
    <cfRule type="containsText" dxfId="365" priority="89" operator="containsText" text="&quot;Example&quot;">
      <formula>NOT(ISERROR(SEARCH("""Example""",G58)))</formula>
    </cfRule>
  </conditionalFormatting>
  <conditionalFormatting sqref="E58:E59">
    <cfRule type="containsText" dxfId="364" priority="88" operator="containsText" text="&quot;Example&quot;">
      <formula>NOT(ISERROR(SEARCH("""Example""",E58)))</formula>
    </cfRule>
  </conditionalFormatting>
  <conditionalFormatting sqref="E58:E59">
    <cfRule type="containsText" dxfId="363" priority="87" operator="containsText" text="&quot;Example&quot;">
      <formula>NOT(ISERROR(SEARCH("""Example""",E58)))</formula>
    </cfRule>
  </conditionalFormatting>
  <conditionalFormatting sqref="E58:E59">
    <cfRule type="containsText" dxfId="362" priority="86" operator="containsText" text="&quot;Example&quot;">
      <formula>NOT(ISERROR(SEARCH("""Example""",E58)))</formula>
    </cfRule>
  </conditionalFormatting>
  <conditionalFormatting sqref="C58:C59">
    <cfRule type="containsText" dxfId="361" priority="85" operator="containsText" text="&quot;Example&quot;">
      <formula>NOT(ISERROR(SEARCH("""Example""",C58)))</formula>
    </cfRule>
  </conditionalFormatting>
  <conditionalFormatting sqref="C58:C59">
    <cfRule type="containsText" dxfId="360" priority="84" operator="containsText" text="&quot;Example&quot;">
      <formula>NOT(ISERROR(SEARCH("""Example""",C58)))</formula>
    </cfRule>
  </conditionalFormatting>
  <conditionalFormatting sqref="C58:C59">
    <cfRule type="containsText" dxfId="359" priority="83" operator="containsText" text="&quot;Example&quot;">
      <formula>NOT(ISERROR(SEARCH("""Example""",C58)))</formula>
    </cfRule>
  </conditionalFormatting>
  <conditionalFormatting sqref="G62:G63">
    <cfRule type="containsText" dxfId="358" priority="82" operator="containsText" text="Example:">
      <formula>NOT(ISERROR(SEARCH("Example:",G62)))</formula>
    </cfRule>
  </conditionalFormatting>
  <conditionalFormatting sqref="E62:E63">
    <cfRule type="containsText" dxfId="357" priority="81" operator="containsText" text="Example:">
      <formula>NOT(ISERROR(SEARCH("Example:",E62)))</formula>
    </cfRule>
  </conditionalFormatting>
  <conditionalFormatting sqref="C62:C63">
    <cfRule type="containsText" dxfId="356" priority="80" operator="containsText" text="Example:">
      <formula>NOT(ISERROR(SEARCH("Example:",C62)))</formula>
    </cfRule>
  </conditionalFormatting>
  <conditionalFormatting sqref="H58">
    <cfRule type="containsText" dxfId="355" priority="79" operator="containsText" text="&quot;Example&quot;">
      <formula>NOT(ISERROR(SEARCH("""Example""",H58)))</formula>
    </cfRule>
  </conditionalFormatting>
  <conditionalFormatting sqref="H59">
    <cfRule type="containsText" dxfId="354" priority="78" operator="containsText" text="&quot;Example&quot;">
      <formula>NOT(ISERROR(SEARCH("""Example""",H59)))</formula>
    </cfRule>
  </conditionalFormatting>
  <conditionalFormatting sqref="H62:H63">
    <cfRule type="containsText" dxfId="353" priority="77" operator="containsText" text="Example:">
      <formula>NOT(ISERROR(SEARCH("Example:",H62)))</formula>
    </cfRule>
  </conditionalFormatting>
  <conditionalFormatting sqref="H66:H68">
    <cfRule type="containsText" dxfId="352" priority="76" operator="containsText" text="&quot;Example&quot;">
      <formula>NOT(ISERROR(SEARCH("""Example""",H66)))</formula>
    </cfRule>
  </conditionalFormatting>
  <conditionalFormatting sqref="H66:H68">
    <cfRule type="containsText" dxfId="351" priority="75" operator="containsText" text="Example:">
      <formula>NOT(ISERROR(SEARCH("Example:",H66)))</formula>
    </cfRule>
  </conditionalFormatting>
  <conditionalFormatting sqref="G88:H88">
    <cfRule type="containsText" dxfId="350" priority="74" operator="containsText" text="Example:">
      <formula>NOT(ISERROR(SEARCH("Example:",G88)))</formula>
    </cfRule>
  </conditionalFormatting>
  <conditionalFormatting sqref="G94:H94">
    <cfRule type="containsText" dxfId="349" priority="73" operator="containsText" text="Example:">
      <formula>NOT(ISERROR(SEARCH("Example:",G94)))</formula>
    </cfRule>
  </conditionalFormatting>
  <conditionalFormatting sqref="F36:F38">
    <cfRule type="containsText" dxfId="348" priority="72" operator="containsText" text="&quot;Example&quot;">
      <formula>NOT(ISERROR(SEARCH("""Example""",F36)))</formula>
    </cfRule>
  </conditionalFormatting>
  <conditionalFormatting sqref="F44:F46">
    <cfRule type="containsText" dxfId="347" priority="71" operator="containsText" text="&quot;Example&quot;">
      <formula>NOT(ISERROR(SEARCH("""Example""",F44)))</formula>
    </cfRule>
  </conditionalFormatting>
  <conditionalFormatting sqref="F49:F51">
    <cfRule type="containsText" dxfId="346" priority="70" operator="containsText" text="&quot;Example&quot;">
      <formula>NOT(ISERROR(SEARCH("""Example""",F49)))</formula>
    </cfRule>
  </conditionalFormatting>
  <conditionalFormatting sqref="F58:F59">
    <cfRule type="containsText" dxfId="345" priority="69" operator="containsText" text="&quot;Example&quot;">
      <formula>NOT(ISERROR(SEARCH("""Example""",F58)))</formula>
    </cfRule>
  </conditionalFormatting>
  <conditionalFormatting sqref="F58:F59">
    <cfRule type="containsText" dxfId="344" priority="68" operator="containsText" text="&quot;Example&quot;">
      <formula>NOT(ISERROR(SEARCH("""Example""",F58)))</formula>
    </cfRule>
  </conditionalFormatting>
  <conditionalFormatting sqref="F58:F59">
    <cfRule type="containsText" dxfId="343" priority="67" operator="containsText" text="&quot;Example&quot;">
      <formula>NOT(ISERROR(SEARCH("""Example""",F58)))</formula>
    </cfRule>
  </conditionalFormatting>
  <conditionalFormatting sqref="F58">
    <cfRule type="containsText" dxfId="342" priority="66" operator="containsText" text="&quot;Example&quot;">
      <formula>NOT(ISERROR(SEARCH("""Example""",F58)))</formula>
    </cfRule>
  </conditionalFormatting>
  <conditionalFormatting sqref="F59">
    <cfRule type="containsText" dxfId="341" priority="65" operator="containsText" text="&quot;Example&quot;">
      <formula>NOT(ISERROR(SEARCH("""Example""",F59)))</formula>
    </cfRule>
  </conditionalFormatting>
  <conditionalFormatting sqref="F62:F63">
    <cfRule type="containsText" dxfId="340" priority="64" operator="containsText" text="Example:">
      <formula>NOT(ISERROR(SEARCH("Example:",F62)))</formula>
    </cfRule>
  </conditionalFormatting>
  <conditionalFormatting sqref="F66:F68">
    <cfRule type="containsText" dxfId="339" priority="63" operator="containsText" text="&quot;Example&quot;">
      <formula>NOT(ISERROR(SEARCH("""Example""",F66)))</formula>
    </cfRule>
  </conditionalFormatting>
  <conditionalFormatting sqref="F66:F68">
    <cfRule type="containsText" dxfId="338" priority="62" operator="containsText" text="Example:">
      <formula>NOT(ISERROR(SEARCH("Example:",F66)))</formula>
    </cfRule>
  </conditionalFormatting>
  <conditionalFormatting sqref="E88:F88">
    <cfRule type="containsText" dxfId="337" priority="61" operator="containsText" text="Example:">
      <formula>NOT(ISERROR(SEARCH("Example:",E88)))</formula>
    </cfRule>
  </conditionalFormatting>
  <conditionalFormatting sqref="E95:F99">
    <cfRule type="containsText" dxfId="336" priority="60" operator="containsText" text="Example:">
      <formula>NOT(ISERROR(SEARCH("Example:",E95)))</formula>
    </cfRule>
  </conditionalFormatting>
  <conditionalFormatting sqref="E94:F94">
    <cfRule type="containsText" dxfId="335" priority="59" operator="containsText" text="Example:">
      <formula>NOT(ISERROR(SEARCH("Example:",E94)))</formula>
    </cfRule>
  </conditionalFormatting>
  <conditionalFormatting sqref="D49:D51">
    <cfRule type="containsText" dxfId="334" priority="58" operator="containsText" text="&quot;Example&quot;">
      <formula>NOT(ISERROR(SEARCH("""Example""",D49)))</formula>
    </cfRule>
  </conditionalFormatting>
  <conditionalFormatting sqref="D58:D59">
    <cfRule type="containsText" dxfId="333" priority="57" operator="containsText" text="&quot;Example&quot;">
      <formula>NOT(ISERROR(SEARCH("""Example""",D58)))</formula>
    </cfRule>
  </conditionalFormatting>
  <conditionalFormatting sqref="D58:D59">
    <cfRule type="containsText" dxfId="332" priority="56" operator="containsText" text="&quot;Example&quot;">
      <formula>NOT(ISERROR(SEARCH("""Example""",D58)))</formula>
    </cfRule>
  </conditionalFormatting>
  <conditionalFormatting sqref="D58:D59">
    <cfRule type="containsText" dxfId="331" priority="55" operator="containsText" text="&quot;Example&quot;">
      <formula>NOT(ISERROR(SEARCH("""Example""",D58)))</formula>
    </cfRule>
  </conditionalFormatting>
  <conditionalFormatting sqref="D58:D59">
    <cfRule type="containsText" dxfId="330" priority="54" operator="containsText" text="&quot;Example&quot;">
      <formula>NOT(ISERROR(SEARCH("""Example""",D58)))</formula>
    </cfRule>
  </conditionalFormatting>
  <conditionalFormatting sqref="D58:D59">
    <cfRule type="containsText" dxfId="329" priority="53" operator="containsText" text="&quot;Example&quot;">
      <formula>NOT(ISERROR(SEARCH("""Example""",D58)))</formula>
    </cfRule>
  </conditionalFormatting>
  <conditionalFormatting sqref="D58:D59">
    <cfRule type="containsText" dxfId="328" priority="52" operator="containsText" text="&quot;Example&quot;">
      <formula>NOT(ISERROR(SEARCH("""Example""",D58)))</formula>
    </cfRule>
  </conditionalFormatting>
  <conditionalFormatting sqref="D58">
    <cfRule type="containsText" dxfId="327" priority="51" operator="containsText" text="&quot;Example&quot;">
      <formula>NOT(ISERROR(SEARCH("""Example""",D58)))</formula>
    </cfRule>
  </conditionalFormatting>
  <conditionalFormatting sqref="D59">
    <cfRule type="containsText" dxfId="326" priority="50" operator="containsText" text="&quot;Example&quot;">
      <formula>NOT(ISERROR(SEARCH("""Example""",D59)))</formula>
    </cfRule>
  </conditionalFormatting>
  <conditionalFormatting sqref="D62:D63">
    <cfRule type="containsText" dxfId="325" priority="49" operator="containsText" text="Example:">
      <formula>NOT(ISERROR(SEARCH("Example:",D62)))</formula>
    </cfRule>
  </conditionalFormatting>
  <conditionalFormatting sqref="D66:D68">
    <cfRule type="containsText" dxfId="324" priority="48" operator="containsText" text="&quot;Example&quot;">
      <formula>NOT(ISERROR(SEARCH("""Example""",D66)))</formula>
    </cfRule>
  </conditionalFormatting>
  <conditionalFormatting sqref="D66:D68">
    <cfRule type="containsText" dxfId="323" priority="47" operator="containsText" text="Example:">
      <formula>NOT(ISERROR(SEARCH("Example:",D66)))</formula>
    </cfRule>
  </conditionalFormatting>
  <conditionalFormatting sqref="K119:K1048576 K1:K2 K5:K11 K15:K17 K39:K43 K33:K35 K27:K29 K19 K21:K25 K89:K115">
    <cfRule type="containsText" dxfId="322" priority="46" operator="containsText" text="Example:">
      <formula>NOT(ISERROR(SEARCH("Example:",K1)))</formula>
    </cfRule>
  </conditionalFormatting>
  <conditionalFormatting sqref="K52:K53">
    <cfRule type="containsText" dxfId="321" priority="45" operator="containsText" text="Example:">
      <formula>NOT(ISERROR(SEARCH("Example:",K52)))</formula>
    </cfRule>
  </conditionalFormatting>
  <conditionalFormatting sqref="K64:K65">
    <cfRule type="containsText" dxfId="320" priority="44" operator="containsText" text="Example:">
      <formula>NOT(ISERROR(SEARCH("Example:",K64)))</formula>
    </cfRule>
  </conditionalFormatting>
  <conditionalFormatting sqref="K47:K49">
    <cfRule type="containsText" dxfId="319" priority="43" operator="containsText" text="Example:">
      <formula>NOT(ISERROR(SEARCH("Example:",K47)))</formula>
    </cfRule>
  </conditionalFormatting>
  <conditionalFormatting sqref="K55:K58">
    <cfRule type="containsText" dxfId="318" priority="42" operator="containsText" text="Example:">
      <formula>NOT(ISERROR(SEARCH("Example:",K55)))</formula>
    </cfRule>
  </conditionalFormatting>
  <conditionalFormatting sqref="K12">
    <cfRule type="containsText" dxfId="317" priority="40" operator="containsText" text="Example:">
      <formula>NOT(ISERROR(SEARCH("Example:",K12)))</formula>
    </cfRule>
  </conditionalFormatting>
  <conditionalFormatting sqref="K13">
    <cfRule type="containsText" dxfId="316" priority="39" operator="containsText" text="Example:">
      <formula>NOT(ISERROR(SEARCH("Example:",K13)))</formula>
    </cfRule>
  </conditionalFormatting>
  <conditionalFormatting sqref="K14">
    <cfRule type="containsText" dxfId="315" priority="38" operator="containsText" text="Example:">
      <formula>NOT(ISERROR(SEARCH("Example:",K14)))</formula>
    </cfRule>
  </conditionalFormatting>
  <conditionalFormatting sqref="K66">
    <cfRule type="containsText" dxfId="314" priority="37" operator="containsText" text="Example:">
      <formula>NOT(ISERROR(SEARCH("Example:",K66)))</formula>
    </cfRule>
  </conditionalFormatting>
  <conditionalFormatting sqref="K54">
    <cfRule type="containsText" dxfId="313" priority="36" operator="containsText" text="Example:">
      <formula>NOT(ISERROR(SEARCH("Example:",K54)))</formula>
    </cfRule>
  </conditionalFormatting>
  <conditionalFormatting sqref="K44">
    <cfRule type="containsText" dxfId="312" priority="35" operator="containsText" text="Example:">
      <formula>NOT(ISERROR(SEARCH("Example:",K44)))</formula>
    </cfRule>
  </conditionalFormatting>
  <conditionalFormatting sqref="K36">
    <cfRule type="containsText" dxfId="311" priority="34" operator="containsText" text="Example:">
      <formula>NOT(ISERROR(SEARCH("Example:",K36)))</formula>
    </cfRule>
  </conditionalFormatting>
  <conditionalFormatting sqref="K30">
    <cfRule type="containsText" dxfId="310" priority="33" operator="containsText" text="Example:">
      <formula>NOT(ISERROR(SEARCH("Example:",K30)))</formula>
    </cfRule>
  </conditionalFormatting>
  <conditionalFormatting sqref="K26">
    <cfRule type="containsText" dxfId="309" priority="32" operator="containsText" text="Example:">
      <formula>NOT(ISERROR(SEARCH("Example:",K26)))</formula>
    </cfRule>
  </conditionalFormatting>
  <conditionalFormatting sqref="R16">
    <cfRule type="containsText" dxfId="308" priority="31" operator="containsText" text="Example:">
      <formula>NOT(ISERROR(SEARCH("Example:",R16)))</formula>
    </cfRule>
  </conditionalFormatting>
  <conditionalFormatting sqref="S16">
    <cfRule type="containsText" dxfId="307" priority="30" operator="containsText" text="Example:">
      <formula>NOT(ISERROR(SEARCH("Example:",S16)))</formula>
    </cfRule>
  </conditionalFormatting>
  <conditionalFormatting sqref="K18">
    <cfRule type="containsText" dxfId="306" priority="28" operator="containsText" text="Example:">
      <formula>NOT(ISERROR(SEARCH("Example:",K18)))</formula>
    </cfRule>
  </conditionalFormatting>
  <conditionalFormatting sqref="K20">
    <cfRule type="containsText" dxfId="305" priority="26" operator="containsText" text="Example:">
      <formula>NOT(ISERROR(SEARCH("Example:",K20)))</formula>
    </cfRule>
  </conditionalFormatting>
  <conditionalFormatting sqref="C94:D94">
    <cfRule type="containsText" dxfId="304" priority="25" operator="containsText" text="Example:">
      <formula>NOT(ISERROR(SEARCH("Example:",C94)))</formula>
    </cfRule>
  </conditionalFormatting>
  <conditionalFormatting sqref="C95:D97">
    <cfRule type="containsText" dxfId="303" priority="24" operator="containsText" text="Example:">
      <formula>NOT(ISERROR(SEARCH("Example:",C95)))</formula>
    </cfRule>
  </conditionalFormatting>
  <conditionalFormatting sqref="C98:D98">
    <cfRule type="containsText" dxfId="302" priority="23" operator="containsText" text="Example:">
      <formula>NOT(ISERROR(SEARCH("Example:",C98)))</formula>
    </cfRule>
  </conditionalFormatting>
  <conditionalFormatting sqref="C99:D99">
    <cfRule type="containsText" dxfId="301" priority="22" operator="containsText" text="Example:">
      <formula>NOT(ISERROR(SEARCH("Example:",C99)))</formula>
    </cfRule>
  </conditionalFormatting>
  <conditionalFormatting sqref="P119:P1048576 P1 P5 P15:P17 P39:P43 P33:P35 P27:P29 P19 P21:P25 P89:P115 P7:P11">
    <cfRule type="containsText" dxfId="300" priority="21" operator="containsText" text="Example:">
      <formula>NOT(ISERROR(SEARCH("Example:",P1)))</formula>
    </cfRule>
  </conditionalFormatting>
  <conditionalFormatting sqref="P52:P53">
    <cfRule type="containsText" dxfId="299" priority="20" operator="containsText" text="Example:">
      <formula>NOT(ISERROR(SEARCH("Example:",P52)))</formula>
    </cfRule>
  </conditionalFormatting>
  <conditionalFormatting sqref="P64:P65">
    <cfRule type="containsText" dxfId="298" priority="19" operator="containsText" text="Example:">
      <formula>NOT(ISERROR(SEARCH("Example:",P64)))</formula>
    </cfRule>
  </conditionalFormatting>
  <conditionalFormatting sqref="P47:P49">
    <cfRule type="containsText" dxfId="297" priority="18" operator="containsText" text="Example:">
      <formula>NOT(ISERROR(SEARCH("Example:",P47)))</formula>
    </cfRule>
  </conditionalFormatting>
  <conditionalFormatting sqref="P55:P58">
    <cfRule type="containsText" dxfId="296" priority="17" operator="containsText" text="Example:">
      <formula>NOT(ISERROR(SEARCH("Example:",P55)))</formula>
    </cfRule>
  </conditionalFormatting>
  <conditionalFormatting sqref="P12">
    <cfRule type="containsText" dxfId="295" priority="16" operator="containsText" text="Example:">
      <formula>NOT(ISERROR(SEARCH("Example:",P12)))</formula>
    </cfRule>
  </conditionalFormatting>
  <conditionalFormatting sqref="P13">
    <cfRule type="containsText" dxfId="294" priority="15" operator="containsText" text="Example:">
      <formula>NOT(ISERROR(SEARCH("Example:",P13)))</formula>
    </cfRule>
  </conditionalFormatting>
  <conditionalFormatting sqref="P14">
    <cfRule type="containsText" dxfId="293" priority="14" operator="containsText" text="Example:">
      <formula>NOT(ISERROR(SEARCH("Example:",P14)))</formula>
    </cfRule>
  </conditionalFormatting>
  <conditionalFormatting sqref="P66">
    <cfRule type="containsText" dxfId="292" priority="13" operator="containsText" text="Example:">
      <formula>NOT(ISERROR(SEARCH("Example:",P66)))</formula>
    </cfRule>
  </conditionalFormatting>
  <conditionalFormatting sqref="P54">
    <cfRule type="containsText" dxfId="291" priority="12" operator="containsText" text="Example:">
      <formula>NOT(ISERROR(SEARCH("Example:",P54)))</formula>
    </cfRule>
  </conditionalFormatting>
  <conditionalFormatting sqref="P44">
    <cfRule type="containsText" dxfId="290" priority="11" operator="containsText" text="Example:">
      <formula>NOT(ISERROR(SEARCH("Example:",P44)))</formula>
    </cfRule>
  </conditionalFormatting>
  <conditionalFormatting sqref="P36">
    <cfRule type="containsText" dxfId="289" priority="10" operator="containsText" text="Example:">
      <formula>NOT(ISERROR(SEARCH("Example:",P36)))</formula>
    </cfRule>
  </conditionalFormatting>
  <conditionalFormatting sqref="P30">
    <cfRule type="containsText" dxfId="288" priority="9" operator="containsText" text="Example:">
      <formula>NOT(ISERROR(SEARCH("Example:",P30)))</formula>
    </cfRule>
  </conditionalFormatting>
  <conditionalFormatting sqref="P26">
    <cfRule type="containsText" dxfId="287" priority="8" operator="containsText" text="Example:">
      <formula>NOT(ISERROR(SEARCH("Example:",P26)))</formula>
    </cfRule>
  </conditionalFormatting>
  <conditionalFormatting sqref="P18">
    <cfRule type="containsText" dxfId="286" priority="7" operator="containsText" text="Example:">
      <formula>NOT(ISERROR(SEARCH("Example:",P18)))</formula>
    </cfRule>
  </conditionalFormatting>
  <conditionalFormatting sqref="P20">
    <cfRule type="containsText" dxfId="285" priority="6" operator="containsText" text="Example:">
      <formula>NOT(ISERROR(SEARCH("Example:",P20)))</formula>
    </cfRule>
  </conditionalFormatting>
  <conditionalFormatting sqref="P2">
    <cfRule type="containsText" dxfId="284" priority="5" operator="containsText" text="Example:">
      <formula>NOT(ISERROR(SEARCH("Example:",P2)))</formula>
    </cfRule>
  </conditionalFormatting>
  <conditionalFormatting sqref="C88:D88">
    <cfRule type="containsText" dxfId="283" priority="4" operator="containsText" text="Example:">
      <formula>NOT(ISERROR(SEARCH("Example:",C88)))</formula>
    </cfRule>
  </conditionalFormatting>
  <conditionalFormatting sqref="P6">
    <cfRule type="containsText" dxfId="282" priority="3" operator="containsText" text="Example:">
      <formula>NOT(ISERROR(SEARCH("Example:",P6)))</formula>
    </cfRule>
  </conditionalFormatting>
  <conditionalFormatting sqref="C19:C20 C16:C17">
    <cfRule type="containsText" dxfId="281" priority="2" operator="containsText" text="Example:">
      <formula>NOT(ISERROR(SEARCH("Example:",C16)))</formula>
    </cfRule>
  </conditionalFormatting>
  <conditionalFormatting sqref="C18">
    <cfRule type="containsText" dxfId="280" priority="1" operator="containsText" text="Example:">
      <formula>NOT(ISERROR(SEARCH("Example:",C18)))</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zoomScaleNormal="100" workbookViewId="0">
      <selection activeCell="E10" sqref="E10:E11"/>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80"/>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205" t="s">
        <v>249</v>
      </c>
      <c r="D2" s="205"/>
      <c r="E2" s="205"/>
      <c r="F2" s="205"/>
      <c r="G2" s="205"/>
      <c r="H2" s="205"/>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205"/>
      <c r="D3" s="205"/>
      <c r="E3" s="205"/>
      <c r="F3" s="205"/>
      <c r="G3" s="205"/>
      <c r="H3" s="205"/>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205"/>
      <c r="D4" s="205"/>
      <c r="E4" s="205"/>
      <c r="F4" s="205"/>
      <c r="G4" s="205"/>
      <c r="H4" s="205"/>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206" t="s">
        <v>250</v>
      </c>
      <c r="C6" s="206"/>
      <c r="D6" s="206"/>
      <c r="E6" s="206"/>
      <c r="F6" s="206"/>
      <c r="G6" s="206"/>
      <c r="H6" s="206"/>
      <c r="I6" s="206"/>
      <c r="J6" s="206"/>
      <c r="K6" s="20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582</v>
      </c>
      <c r="S8" s="17" t="s">
        <v>583</v>
      </c>
      <c r="T8" s="17" t="s">
        <v>584</v>
      </c>
      <c r="U8" s="17" t="s">
        <v>585</v>
      </c>
      <c r="V8" s="17" t="s">
        <v>586</v>
      </c>
      <c r="W8" s="17" t="s">
        <v>587</v>
      </c>
      <c r="X8" s="17" t="s">
        <v>575</v>
      </c>
      <c r="Y8" s="17" t="s">
        <v>588</v>
      </c>
      <c r="Z8" s="17" t="s">
        <v>589</v>
      </c>
      <c r="AA8" s="17" t="s">
        <v>576</v>
      </c>
      <c r="AB8" s="17" t="s">
        <v>590</v>
      </c>
      <c r="AC8" s="17" t="s">
        <v>591</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s="133" customFormat="1">
      <c r="B10" s="130" t="s">
        <v>467</v>
      </c>
      <c r="C10" s="160" t="s">
        <v>455</v>
      </c>
      <c r="D10" s="160" t="s">
        <v>484</v>
      </c>
      <c r="E10" s="160">
        <v>55</v>
      </c>
      <c r="F10" s="160">
        <f>21*9/5+32</f>
        <v>69.8</v>
      </c>
      <c r="G10" s="160">
        <f>24*9/5+32</f>
        <v>75.2</v>
      </c>
      <c r="H10" s="160">
        <f>30*9/5+32</f>
        <v>86</v>
      </c>
      <c r="I10" s="160" t="s">
        <v>298</v>
      </c>
      <c r="J10" s="160" t="s">
        <v>298</v>
      </c>
      <c r="K10" s="160">
        <v>0</v>
      </c>
      <c r="L10" s="160">
        <v>21.19</v>
      </c>
      <c r="M10" s="160">
        <v>0</v>
      </c>
      <c r="N10" s="160">
        <v>0</v>
      </c>
      <c r="O10" s="160" t="s">
        <v>298</v>
      </c>
      <c r="P10" s="160" t="s">
        <v>456</v>
      </c>
      <c r="Q10" s="160" t="s">
        <v>298</v>
      </c>
      <c r="R10" s="182" t="s">
        <v>577</v>
      </c>
      <c r="S10" s="179" t="s">
        <v>578</v>
      </c>
      <c r="T10" s="179" t="s">
        <v>577</v>
      </c>
      <c r="U10" s="179"/>
      <c r="V10" s="179"/>
      <c r="W10" s="179"/>
      <c r="X10" s="179">
        <v>3.23</v>
      </c>
      <c r="Y10" s="179"/>
      <c r="Z10" s="179"/>
      <c r="AA10" s="179">
        <v>0.78</v>
      </c>
      <c r="AB10" s="183" t="s">
        <v>580</v>
      </c>
      <c r="AC10" s="179">
        <v>0.6</v>
      </c>
    </row>
    <row r="11" spans="2:30" s="133" customFormat="1">
      <c r="B11" s="130" t="s">
        <v>468</v>
      </c>
      <c r="C11" s="160" t="s">
        <v>455</v>
      </c>
      <c r="D11" s="160" t="s">
        <v>484</v>
      </c>
      <c r="E11" s="160">
        <v>55</v>
      </c>
      <c r="F11" s="160">
        <f>19*9/5+32</f>
        <v>66.2</v>
      </c>
      <c r="G11" s="160">
        <f>26*9/5+32</f>
        <v>78.8</v>
      </c>
      <c r="H11" s="160">
        <f>30*9/5+32</f>
        <v>86</v>
      </c>
      <c r="I11" s="160" t="s">
        <v>298</v>
      </c>
      <c r="J11" s="160" t="s">
        <v>298</v>
      </c>
      <c r="K11" s="160">
        <v>0</v>
      </c>
      <c r="L11" s="160">
        <v>16.95</v>
      </c>
      <c r="M11" s="160">
        <v>0</v>
      </c>
      <c r="N11" s="160">
        <v>0</v>
      </c>
      <c r="O11" s="160" t="s">
        <v>298</v>
      </c>
      <c r="P11" s="160" t="s">
        <v>456</v>
      </c>
      <c r="Q11" s="160" t="s">
        <v>298</v>
      </c>
      <c r="R11" s="182" t="s">
        <v>577</v>
      </c>
      <c r="S11" s="179" t="s">
        <v>578</v>
      </c>
      <c r="T11" s="179" t="s">
        <v>577</v>
      </c>
      <c r="U11" s="179"/>
      <c r="V11" s="179"/>
      <c r="W11" s="179"/>
      <c r="X11" s="179">
        <v>3.5</v>
      </c>
      <c r="Y11" s="179"/>
      <c r="Z11" s="179"/>
      <c r="AA11" s="179">
        <v>0.8</v>
      </c>
      <c r="AB11" s="183" t="s">
        <v>580</v>
      </c>
      <c r="AC11" s="179">
        <v>0.6</v>
      </c>
    </row>
    <row r="12" spans="2:30" s="133" customFormat="1">
      <c r="B12" s="130" t="s">
        <v>474</v>
      </c>
      <c r="C12" s="160" t="s">
        <v>456</v>
      </c>
      <c r="D12" s="160" t="s">
        <v>298</v>
      </c>
      <c r="E12" s="160" t="s">
        <v>298</v>
      </c>
      <c r="F12" s="160" t="s">
        <v>298</v>
      </c>
      <c r="G12" s="160" t="s">
        <v>298</v>
      </c>
      <c r="H12" s="160" t="s">
        <v>298</v>
      </c>
      <c r="I12" s="160" t="s">
        <v>298</v>
      </c>
      <c r="J12" s="160" t="s">
        <v>298</v>
      </c>
      <c r="K12" s="160">
        <v>0</v>
      </c>
      <c r="L12" s="160">
        <v>0</v>
      </c>
      <c r="M12" s="160">
        <v>0</v>
      </c>
      <c r="N12" s="160">
        <v>0</v>
      </c>
      <c r="O12" s="160" t="s">
        <v>298</v>
      </c>
      <c r="P12" s="160" t="s">
        <v>456</v>
      </c>
      <c r="Q12" s="160" t="s">
        <v>298</v>
      </c>
      <c r="R12" s="179"/>
      <c r="S12" s="179"/>
      <c r="T12" s="179"/>
      <c r="U12" s="179"/>
      <c r="V12" s="179"/>
      <c r="W12" s="179"/>
      <c r="X12" s="179"/>
      <c r="Y12" s="179"/>
      <c r="Z12" s="179"/>
      <c r="AA12" s="179"/>
      <c r="AB12" s="183" t="s">
        <v>580</v>
      </c>
      <c r="AC12" s="181">
        <v>0.6</v>
      </c>
    </row>
    <row r="15" spans="2:30" s="10" customFormat="1" ht="5.0999999999999996" customHeight="1">
      <c r="B15" s="133"/>
      <c r="C15" s="133"/>
      <c r="D15" s="133"/>
      <c r="E15" s="133"/>
      <c r="F15" s="133"/>
      <c r="G15" s="133"/>
      <c r="H15" s="133"/>
      <c r="I15" s="133"/>
      <c r="J15" s="133"/>
      <c r="K15" s="133"/>
      <c r="L15" s="133"/>
      <c r="M15" s="133"/>
      <c r="N15" s="133"/>
      <c r="O15" s="133"/>
      <c r="P15" s="133"/>
      <c r="Q15" s="133"/>
      <c r="R15" s="180"/>
      <c r="S15" s="180"/>
      <c r="T15" s="180"/>
      <c r="U15" s="180"/>
      <c r="V15" s="180"/>
      <c r="W15" s="180"/>
      <c r="X15" s="180"/>
      <c r="Y15" s="180"/>
      <c r="Z15" s="180"/>
      <c r="AA15" s="180"/>
      <c r="AB15" s="180"/>
      <c r="AC15" s="180"/>
      <c r="AD15" s="133"/>
    </row>
    <row r="16" spans="2:30" ht="15.75" customHeight="1"/>
    <row r="17" ht="15.75" customHeight="1"/>
  </sheetData>
  <mergeCells count="2">
    <mergeCell ref="C2:H4"/>
    <mergeCell ref="B6:K6"/>
  </mergeCells>
  <phoneticPr fontId="55" type="noConversion"/>
  <conditionalFormatting sqref="C9:Q9">
    <cfRule type="containsText" dxfId="279" priority="41" operator="containsText" text="Example">
      <formula>NOT(ISERROR(SEARCH("Example",C9)))</formula>
    </cfRule>
  </conditionalFormatting>
  <conditionalFormatting sqref="Q10">
    <cfRule type="containsText" dxfId="278" priority="22" operator="containsText" text="Ex:">
      <formula>NOT(ISERROR(SEARCH("Ex:",Q10)))</formula>
    </cfRule>
  </conditionalFormatting>
  <conditionalFormatting sqref="Q11:Q12">
    <cfRule type="containsText" dxfId="277" priority="21" operator="containsText" text="Ex:">
      <formula>NOT(ISERROR(SEARCH("Ex:",Q11)))</formula>
    </cfRule>
  </conditionalFormatting>
  <conditionalFormatting sqref="C12:D12 O10:P10 C10:H11 K10:M12">
    <cfRule type="containsText" dxfId="276" priority="34" operator="containsText" text="Ex:">
      <formula>NOT(ISERROR(SEARCH("Ex:",C10)))</formula>
    </cfRule>
  </conditionalFormatting>
  <conditionalFormatting sqref="B10:B12">
    <cfRule type="containsText" dxfId="275" priority="32" operator="containsText" text="Example:">
      <formula>NOT(ISERROR(SEARCH("Example:",B10)))</formula>
    </cfRule>
  </conditionalFormatting>
  <conditionalFormatting sqref="B10:B12">
    <cfRule type="containsText" dxfId="274" priority="31" operator="containsText" text="&quot;Example&quot;">
      <formula>NOT(ISERROR(SEARCH("""Example""",B10)))</formula>
    </cfRule>
  </conditionalFormatting>
  <conditionalFormatting sqref="B10:B12">
    <cfRule type="containsText" dxfId="273" priority="30" operator="containsText" text="&quot;Example&quot;">
      <formula>NOT(ISERROR(SEARCH("""Example""",B10)))</formula>
    </cfRule>
  </conditionalFormatting>
  <conditionalFormatting sqref="B10:B12">
    <cfRule type="containsText" dxfId="272" priority="29" operator="containsText" text="&quot;Example&quot;">
      <formula>NOT(ISERROR(SEARCH("""Example""",B10)))</formula>
    </cfRule>
  </conditionalFormatting>
  <conditionalFormatting sqref="B10:B12">
    <cfRule type="containsText" dxfId="271" priority="28" operator="containsText" text="&quot;Example&quot;">
      <formula>NOT(ISERROR(SEARCH("""Example""",B10)))</formula>
    </cfRule>
  </conditionalFormatting>
  <conditionalFormatting sqref="B10:B12">
    <cfRule type="containsText" dxfId="270" priority="27" operator="containsText" text="&quot;Example&quot;">
      <formula>NOT(ISERROR(SEARCH("""Example""",B10)))</formula>
    </cfRule>
  </conditionalFormatting>
  <conditionalFormatting sqref="B10:B12">
    <cfRule type="containsText" dxfId="269" priority="26" operator="containsText" text="&quot;Example&quot;">
      <formula>NOT(ISERROR(SEARCH("""Example""",B10)))</formula>
    </cfRule>
  </conditionalFormatting>
  <conditionalFormatting sqref="N10:N12">
    <cfRule type="containsText" dxfId="268" priority="25" operator="containsText" text="Ex:">
      <formula>NOT(ISERROR(SEARCH("Ex:",N10)))</formula>
    </cfRule>
  </conditionalFormatting>
  <conditionalFormatting sqref="O11:O12">
    <cfRule type="containsText" dxfId="267" priority="24" operator="containsText" text="Ex:">
      <formula>NOT(ISERROR(SEARCH("Ex:",O11)))</formula>
    </cfRule>
  </conditionalFormatting>
  <conditionalFormatting sqref="P11:P12">
    <cfRule type="containsText" dxfId="266" priority="23" operator="containsText" text="Ex:">
      <formula>NOT(ISERROR(SEARCH("Ex:",P11)))</formula>
    </cfRule>
  </conditionalFormatting>
  <conditionalFormatting sqref="I10:J12">
    <cfRule type="containsText" dxfId="265" priority="33" operator="containsText" text="Ex:">
      <formula>NOT(ISERROR(SEARCH("Ex:",I10)))</formula>
    </cfRule>
  </conditionalFormatting>
  <conditionalFormatting sqref="E12:H12">
    <cfRule type="containsText" dxfId="264" priority="20" operator="containsText" text="Ex:">
      <formula>NOT(ISERROR(SEARCH("Ex:",E12)))</formula>
    </cfRule>
  </conditionalFormatting>
  <conditionalFormatting sqref="V10 Z10">
    <cfRule type="containsText" dxfId="263" priority="17" operator="containsText" text="Ex:">
      <formula>NOT(ISERROR(SEARCH("Ex:",V10)))</formula>
    </cfRule>
  </conditionalFormatting>
  <conditionalFormatting sqref="R9:AC9">
    <cfRule type="containsText" dxfId="262" priority="19" operator="containsText" text="Example">
      <formula>NOT(ISERROR(SEARCH("Example",R9)))</formula>
    </cfRule>
  </conditionalFormatting>
  <conditionalFormatting sqref="U10 Y10 AC10">
    <cfRule type="containsText" dxfId="261" priority="16" operator="containsText" text="Ex:">
      <formula>NOT(ISERROR(SEARCH("Ex:",U10)))</formula>
    </cfRule>
  </conditionalFormatting>
  <conditionalFormatting sqref="S10:T10 W10:X10 AA10">
    <cfRule type="containsText" dxfId="260" priority="18" operator="containsText" text="Ex:">
      <formula>NOT(ISERROR(SEARCH("Ex:",S10)))</formula>
    </cfRule>
  </conditionalFormatting>
  <conditionalFormatting sqref="V11 Z11">
    <cfRule type="containsText" dxfId="259" priority="14" operator="containsText" text="Ex:">
      <formula>NOT(ISERROR(SEARCH("Ex:",V11)))</formula>
    </cfRule>
  </conditionalFormatting>
  <conditionalFormatting sqref="U11 Y11 AC11">
    <cfRule type="containsText" dxfId="258" priority="13" operator="containsText" text="Ex:">
      <formula>NOT(ISERROR(SEARCH("Ex:",U11)))</formula>
    </cfRule>
  </conditionalFormatting>
  <conditionalFormatting sqref="S11:T11 W11:X11 AA11">
    <cfRule type="containsText" dxfId="257" priority="15" operator="containsText" text="Ex:">
      <formula>NOT(ISERROR(SEARCH("Ex:",S11)))</formula>
    </cfRule>
  </conditionalFormatting>
  <conditionalFormatting sqref="V12 Z12">
    <cfRule type="containsText" dxfId="256" priority="11" operator="containsText" text="Ex:">
      <formula>NOT(ISERROR(SEARCH("Ex:",V12)))</formula>
    </cfRule>
  </conditionalFormatting>
  <conditionalFormatting sqref="U12 Y12">
    <cfRule type="containsText" dxfId="255" priority="10" operator="containsText" text="Ex:">
      <formula>NOT(ISERROR(SEARCH("Ex:",U12)))</formula>
    </cfRule>
  </conditionalFormatting>
  <conditionalFormatting sqref="S12:T12 W12:X12 AA12">
    <cfRule type="containsText" dxfId="254" priority="12" operator="containsText" text="Ex:">
      <formula>NOT(ISERROR(SEARCH("Ex:",S12)))</formula>
    </cfRule>
  </conditionalFormatting>
  <conditionalFormatting sqref="R12">
    <cfRule type="containsText" dxfId="253" priority="9" operator="containsText" text="Ex:">
      <formula>NOT(ISERROR(SEARCH("Ex:",R12)))</formula>
    </cfRule>
  </conditionalFormatting>
  <conditionalFormatting sqref="AC12">
    <cfRule type="containsText" dxfId="252" priority="6" operator="containsText" text="Ex:">
      <formula>NOT(ISERROR(SEARCH("Ex:",AC12)))</formula>
    </cfRule>
  </conditionalFormatting>
  <conditionalFormatting sqref="R10:R11">
    <cfRule type="containsText" dxfId="251" priority="3" operator="containsText" text="Ex:">
      <formula>NOT(ISERROR(SEARCH("Ex:",R10)))</formula>
    </cfRule>
  </conditionalFormatting>
  <conditionalFormatting sqref="AB10:AB12">
    <cfRule type="containsText" dxfId="250" priority="1" operator="containsText" text="Ex:">
      <formula>NOT(ISERROR(SEARCH("Ex:",AB10)))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zoomScaleNormal="100" workbookViewId="0">
      <selection activeCell="E10" sqref="E10:E11"/>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80"/>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5" t="s">
        <v>249</v>
      </c>
      <c r="D2" s="205"/>
      <c r="E2" s="205"/>
      <c r="F2" s="205"/>
      <c r="G2" s="205"/>
      <c r="H2" s="20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5"/>
      <c r="D3" s="205"/>
      <c r="E3" s="205"/>
      <c r="F3" s="205"/>
      <c r="G3" s="205"/>
      <c r="H3" s="20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5"/>
      <c r="D4" s="205"/>
      <c r="E4" s="205"/>
      <c r="F4" s="205"/>
      <c r="G4" s="205"/>
      <c r="H4" s="205"/>
      <c r="I4" s="126"/>
      <c r="J4" s="126"/>
    </row>
    <row r="5" spans="2:30" ht="15.75" customHeight="1">
      <c r="R5" s="133"/>
      <c r="S5" s="133"/>
      <c r="T5" s="133"/>
      <c r="U5" s="133"/>
      <c r="V5" s="133"/>
      <c r="W5" s="133"/>
      <c r="X5" s="133"/>
      <c r="Y5" s="133"/>
      <c r="Z5" s="133"/>
      <c r="AA5" s="133"/>
      <c r="AB5" s="133"/>
      <c r="AC5" s="133"/>
    </row>
    <row r="6" spans="2:30" ht="18.75">
      <c r="B6" s="206" t="s">
        <v>250</v>
      </c>
      <c r="C6" s="206"/>
      <c r="D6" s="206"/>
      <c r="E6" s="206"/>
      <c r="F6" s="206"/>
      <c r="G6" s="206"/>
      <c r="H6" s="206"/>
      <c r="I6" s="206"/>
      <c r="J6" s="206"/>
      <c r="K6" s="20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582</v>
      </c>
      <c r="S8" s="17" t="s">
        <v>583</v>
      </c>
      <c r="T8" s="17" t="s">
        <v>584</v>
      </c>
      <c r="U8" s="17" t="s">
        <v>585</v>
      </c>
      <c r="V8" s="17" t="s">
        <v>586</v>
      </c>
      <c r="W8" s="17" t="s">
        <v>587</v>
      </c>
      <c r="X8" s="17" t="s">
        <v>575</v>
      </c>
      <c r="Y8" s="17" t="s">
        <v>588</v>
      </c>
      <c r="Z8" s="17" t="s">
        <v>589</v>
      </c>
      <c r="AA8" s="17" t="s">
        <v>576</v>
      </c>
      <c r="AB8" s="17" t="s">
        <v>590</v>
      </c>
      <c r="AC8" s="17" t="s">
        <v>591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467</v>
      </c>
      <c r="C10" s="159" t="s">
        <v>455</v>
      </c>
      <c r="D10" s="159" t="s">
        <v>484</v>
      </c>
      <c r="E10" s="184">
        <v>55</v>
      </c>
      <c r="F10" s="159">
        <f>21*9/5+32</f>
        <v>69.8</v>
      </c>
      <c r="G10" s="159">
        <f>24*9/5+32</f>
        <v>75.2</v>
      </c>
      <c r="H10" s="159">
        <f>30*9/5+32</f>
        <v>86</v>
      </c>
      <c r="I10" s="159" t="s">
        <v>298</v>
      </c>
      <c r="J10" s="159" t="s">
        <v>298</v>
      </c>
      <c r="K10" s="159">
        <v>0</v>
      </c>
      <c r="L10" s="159">
        <v>21.19</v>
      </c>
      <c r="M10" s="159">
        <v>0</v>
      </c>
      <c r="N10" s="159">
        <v>0</v>
      </c>
      <c r="O10" s="159" t="s">
        <v>298</v>
      </c>
      <c r="P10" s="159" t="s">
        <v>456</v>
      </c>
      <c r="Q10" s="159" t="s">
        <v>298</v>
      </c>
      <c r="R10" s="182" t="s">
        <v>577</v>
      </c>
      <c r="S10" s="179" t="s">
        <v>578</v>
      </c>
      <c r="T10" s="179" t="s">
        <v>577</v>
      </c>
      <c r="U10" s="179"/>
      <c r="V10" s="179"/>
      <c r="W10" s="179"/>
      <c r="X10" s="179">
        <v>3.23</v>
      </c>
      <c r="Y10" s="179"/>
      <c r="Z10" s="179"/>
      <c r="AA10" s="179">
        <v>0.78</v>
      </c>
      <c r="AB10" s="179" t="s">
        <v>580</v>
      </c>
      <c r="AC10" s="179">
        <v>0.8</v>
      </c>
      <c r="AD10" s="125"/>
    </row>
    <row r="11" spans="2:30">
      <c r="B11" s="130" t="s">
        <v>468</v>
      </c>
      <c r="C11" s="159" t="s">
        <v>455</v>
      </c>
      <c r="D11" s="159" t="s">
        <v>484</v>
      </c>
      <c r="E11" s="184">
        <v>55</v>
      </c>
      <c r="F11" s="159">
        <f>19*9/5+32</f>
        <v>66.2</v>
      </c>
      <c r="G11" s="159">
        <f>26*9/5+32</f>
        <v>78.8</v>
      </c>
      <c r="H11" s="159">
        <f>30*9/5+32</f>
        <v>86</v>
      </c>
      <c r="I11" s="159" t="s">
        <v>298</v>
      </c>
      <c r="J11" s="159" t="s">
        <v>298</v>
      </c>
      <c r="K11" s="159">
        <v>0</v>
      </c>
      <c r="L11" s="159">
        <v>16.95</v>
      </c>
      <c r="M11" s="159">
        <v>0</v>
      </c>
      <c r="N11" s="159">
        <v>0</v>
      </c>
      <c r="O11" s="159" t="s">
        <v>298</v>
      </c>
      <c r="P11" s="159" t="s">
        <v>456</v>
      </c>
      <c r="Q11" s="159" t="s">
        <v>298</v>
      </c>
      <c r="R11" s="182" t="s">
        <v>577</v>
      </c>
      <c r="S11" s="179" t="s">
        <v>578</v>
      </c>
      <c r="T11" s="179" t="s">
        <v>577</v>
      </c>
      <c r="U11" s="179"/>
      <c r="V11" s="179"/>
      <c r="W11" s="179"/>
      <c r="X11" s="179">
        <v>3.5</v>
      </c>
      <c r="Y11" s="179"/>
      <c r="Z11" s="179"/>
      <c r="AA11" s="179">
        <v>0.8</v>
      </c>
      <c r="AB11" s="179" t="s">
        <v>580</v>
      </c>
      <c r="AC11" s="179">
        <v>0.8</v>
      </c>
      <c r="AD11" s="125"/>
    </row>
    <row r="12" spans="2:30">
      <c r="B12" s="130" t="s">
        <v>474</v>
      </c>
      <c r="C12" s="159" t="s">
        <v>456</v>
      </c>
      <c r="D12" s="159" t="s">
        <v>298</v>
      </c>
      <c r="E12" s="159" t="s">
        <v>298</v>
      </c>
      <c r="F12" s="159" t="s">
        <v>298</v>
      </c>
      <c r="G12" s="159" t="s">
        <v>298</v>
      </c>
      <c r="H12" s="159" t="s">
        <v>298</v>
      </c>
      <c r="I12" s="159" t="s">
        <v>298</v>
      </c>
      <c r="J12" s="159" t="s">
        <v>298</v>
      </c>
      <c r="K12" s="159">
        <v>0</v>
      </c>
      <c r="L12" s="159">
        <v>0</v>
      </c>
      <c r="M12" s="159">
        <v>0</v>
      </c>
      <c r="N12" s="159">
        <v>0</v>
      </c>
      <c r="O12" s="159" t="s">
        <v>298</v>
      </c>
      <c r="P12" s="159" t="s">
        <v>456</v>
      </c>
      <c r="Q12" s="159" t="s">
        <v>298</v>
      </c>
      <c r="R12" s="179"/>
      <c r="S12" s="179"/>
      <c r="T12" s="179"/>
      <c r="U12" s="179"/>
      <c r="V12" s="179"/>
      <c r="W12" s="179"/>
      <c r="X12" s="179"/>
      <c r="Y12" s="179"/>
      <c r="Z12" s="179"/>
      <c r="AA12" s="179"/>
      <c r="AB12" s="181" t="s">
        <v>580</v>
      </c>
      <c r="AC12" s="181">
        <v>0.8</v>
      </c>
      <c r="AD12" s="125"/>
    </row>
  </sheetData>
  <mergeCells count="2">
    <mergeCell ref="C2:H4"/>
    <mergeCell ref="B6:K6"/>
  </mergeCells>
  <conditionalFormatting sqref="C9:Q9">
    <cfRule type="containsText" dxfId="249" priority="75" operator="containsText" text="Example">
      <formula>NOT(ISERROR(SEARCH("Example",C9)))</formula>
    </cfRule>
  </conditionalFormatting>
  <conditionalFormatting sqref="Q10">
    <cfRule type="containsText" dxfId="248" priority="20" operator="containsText" text="Ex:">
      <formula>NOT(ISERROR(SEARCH("Ex:",Q10)))</formula>
    </cfRule>
  </conditionalFormatting>
  <conditionalFormatting sqref="Q11:Q12">
    <cfRule type="containsText" dxfId="247" priority="19" operator="containsText" text="Ex:">
      <formula>NOT(ISERROR(SEARCH("Ex:",Q11)))</formula>
    </cfRule>
  </conditionalFormatting>
  <conditionalFormatting sqref="O10:P10 C10:D12 K10:M12 F10:H11">
    <cfRule type="containsText" dxfId="246" priority="32" operator="containsText" text="Ex:">
      <formula>NOT(ISERROR(SEARCH("Ex:",C10)))</formula>
    </cfRule>
  </conditionalFormatting>
  <conditionalFormatting sqref="B10:B12">
    <cfRule type="containsText" dxfId="245" priority="30" operator="containsText" text="Example:">
      <formula>NOT(ISERROR(SEARCH("Example:",B10)))</formula>
    </cfRule>
  </conditionalFormatting>
  <conditionalFormatting sqref="B10:B12">
    <cfRule type="containsText" dxfId="244" priority="29" operator="containsText" text="&quot;Example&quot;">
      <formula>NOT(ISERROR(SEARCH("""Example""",B10)))</formula>
    </cfRule>
  </conditionalFormatting>
  <conditionalFormatting sqref="B10:B12">
    <cfRule type="containsText" dxfId="243" priority="28" operator="containsText" text="&quot;Example&quot;">
      <formula>NOT(ISERROR(SEARCH("""Example""",B10)))</formula>
    </cfRule>
  </conditionalFormatting>
  <conditionalFormatting sqref="B10:B12">
    <cfRule type="containsText" dxfId="242" priority="27" operator="containsText" text="&quot;Example&quot;">
      <formula>NOT(ISERROR(SEARCH("""Example""",B10)))</formula>
    </cfRule>
  </conditionalFormatting>
  <conditionalFormatting sqref="B10:B12">
    <cfRule type="containsText" dxfId="241" priority="26" operator="containsText" text="&quot;Example&quot;">
      <formula>NOT(ISERROR(SEARCH("""Example""",B10)))</formula>
    </cfRule>
  </conditionalFormatting>
  <conditionalFormatting sqref="B10:B12">
    <cfRule type="containsText" dxfId="240" priority="25" operator="containsText" text="&quot;Example&quot;">
      <formula>NOT(ISERROR(SEARCH("""Example""",B10)))</formula>
    </cfRule>
  </conditionalFormatting>
  <conditionalFormatting sqref="B10:B12">
    <cfRule type="containsText" dxfId="239" priority="24" operator="containsText" text="&quot;Example&quot;">
      <formula>NOT(ISERROR(SEARCH("""Example""",B10)))</formula>
    </cfRule>
  </conditionalFormatting>
  <conditionalFormatting sqref="N10:N12">
    <cfRule type="containsText" dxfId="238" priority="23" operator="containsText" text="Ex:">
      <formula>NOT(ISERROR(SEARCH("Ex:",N10)))</formula>
    </cfRule>
  </conditionalFormatting>
  <conditionalFormatting sqref="O11:O12">
    <cfRule type="containsText" dxfId="237" priority="22" operator="containsText" text="Ex:">
      <formula>NOT(ISERROR(SEARCH("Ex:",O11)))</formula>
    </cfRule>
  </conditionalFormatting>
  <conditionalFormatting sqref="P11:P12">
    <cfRule type="containsText" dxfId="236" priority="21" operator="containsText" text="Ex:">
      <formula>NOT(ISERROR(SEARCH("Ex:",P11)))</formula>
    </cfRule>
  </conditionalFormatting>
  <conditionalFormatting sqref="I10:J12">
    <cfRule type="containsText" dxfId="235" priority="31" operator="containsText" text="Ex:">
      <formula>NOT(ISERROR(SEARCH("Ex:",I10)))</formula>
    </cfRule>
  </conditionalFormatting>
  <conditionalFormatting sqref="E12:H12">
    <cfRule type="containsText" dxfId="234" priority="18" operator="containsText" text="Ex:">
      <formula>NOT(ISERROR(SEARCH("Ex:",E12)))</formula>
    </cfRule>
  </conditionalFormatting>
  <conditionalFormatting sqref="E10:E11">
    <cfRule type="containsText" dxfId="233"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5" operator="containsText" text="Ex:" id="{319875F5-F187-4025-B8C8-57B3969EE769}">
            <xm:f>NOT(ISERROR(SEARCH("Ex:",'Pre-1950 Space Conditioning'!R10)))</xm:f>
            <x14:dxf>
              <font>
                <color theme="0" tint="-0.34998626667073579"/>
              </font>
            </x14:dxf>
          </x14:cfRule>
          <xm:sqref>R12:AC12 S10:AC11</xm:sqref>
        </x14:conditionalFormatting>
        <x14:conditionalFormatting xmlns:xm="http://schemas.microsoft.com/office/excel/2006/main">
          <x14:cfRule type="containsText" priority="17" operator="containsText" text="Example" id="{64DC9F0F-6BCC-4466-ADD6-3E09ED66037D}">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2" operator="containsText" text="Ex:" id="{968D35DC-295F-44C9-851A-02F142097DB2}">
            <xm:f>NOT(ISERROR(SEARCH("Ex:",'Pre-1950 Space Conditioning'!R10)))</xm:f>
            <x14:dxf>
              <font>
                <color theme="0" tint="-0.34998626667073579"/>
              </font>
            </x14:dxf>
          </x14:cfRule>
          <xm:sqref>R10:R11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topLeftCell="I1" zoomScaleNormal="100" workbookViewId="0">
      <selection activeCell="W26" sqref="W26"/>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80"/>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5" t="s">
        <v>249</v>
      </c>
      <c r="D2" s="205"/>
      <c r="E2" s="205"/>
      <c r="F2" s="205"/>
      <c r="G2" s="205"/>
      <c r="H2" s="20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5"/>
      <c r="D3" s="205"/>
      <c r="E3" s="205"/>
      <c r="F3" s="205"/>
      <c r="G3" s="205"/>
      <c r="H3" s="20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5"/>
      <c r="D4" s="205"/>
      <c r="E4" s="205"/>
      <c r="F4" s="205"/>
      <c r="G4" s="205"/>
      <c r="H4" s="205"/>
      <c r="I4" s="126"/>
      <c r="J4" s="126"/>
    </row>
    <row r="5" spans="2:30" ht="15.75" customHeight="1">
      <c r="R5" s="133"/>
      <c r="S5" s="133"/>
      <c r="T5" s="133"/>
      <c r="U5" s="133"/>
      <c r="V5" s="133"/>
      <c r="W5" s="133"/>
      <c r="X5" s="133"/>
      <c r="Y5" s="133"/>
      <c r="Z5" s="133"/>
      <c r="AA5" s="133"/>
      <c r="AB5" s="133"/>
      <c r="AC5" s="133"/>
    </row>
    <row r="6" spans="2:30" ht="18.75">
      <c r="B6" s="206" t="s">
        <v>250</v>
      </c>
      <c r="C6" s="206"/>
      <c r="D6" s="206"/>
      <c r="E6" s="206"/>
      <c r="F6" s="206"/>
      <c r="G6" s="206"/>
      <c r="H6" s="206"/>
      <c r="I6" s="206"/>
      <c r="J6" s="206"/>
      <c r="K6" s="20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582</v>
      </c>
      <c r="S8" s="17" t="s">
        <v>583</v>
      </c>
      <c r="T8" s="17" t="s">
        <v>584</v>
      </c>
      <c r="U8" s="17" t="s">
        <v>585</v>
      </c>
      <c r="V8" s="17" t="s">
        <v>586</v>
      </c>
      <c r="W8" s="17" t="s">
        <v>587</v>
      </c>
      <c r="X8" s="17" t="s">
        <v>575</v>
      </c>
      <c r="Y8" s="17" t="s">
        <v>588</v>
      </c>
      <c r="Z8" s="17" t="s">
        <v>589</v>
      </c>
      <c r="AA8" s="17" t="s">
        <v>576</v>
      </c>
      <c r="AB8" s="17" t="s">
        <v>590</v>
      </c>
      <c r="AC8" s="17" t="s">
        <v>591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467</v>
      </c>
      <c r="C10" s="159" t="s">
        <v>455</v>
      </c>
      <c r="D10" s="159" t="s">
        <v>484</v>
      </c>
      <c r="E10" s="184">
        <v>55</v>
      </c>
      <c r="F10" s="159">
        <f>21*9/5+32</f>
        <v>69.8</v>
      </c>
      <c r="G10" s="159">
        <f>24*9/5+32</f>
        <v>75.2</v>
      </c>
      <c r="H10" s="159">
        <f>30*9/5+32</f>
        <v>86</v>
      </c>
      <c r="I10" s="159" t="s">
        <v>298</v>
      </c>
      <c r="J10" s="159" t="s">
        <v>298</v>
      </c>
      <c r="K10" s="159">
        <v>0</v>
      </c>
      <c r="L10" s="159">
        <v>21.19</v>
      </c>
      <c r="M10" s="159">
        <v>0</v>
      </c>
      <c r="N10" s="159">
        <v>0</v>
      </c>
      <c r="O10" s="159" t="s">
        <v>298</v>
      </c>
      <c r="P10" s="159" t="s">
        <v>456</v>
      </c>
      <c r="Q10" s="159" t="s">
        <v>298</v>
      </c>
      <c r="R10" s="182" t="s">
        <v>577</v>
      </c>
      <c r="S10" s="179" t="s">
        <v>578</v>
      </c>
      <c r="T10" s="179" t="s">
        <v>577</v>
      </c>
      <c r="U10" s="179"/>
      <c r="V10" s="179"/>
      <c r="W10" s="179"/>
      <c r="X10" s="179">
        <v>3.23</v>
      </c>
      <c r="Y10" s="179"/>
      <c r="Z10" s="179"/>
      <c r="AA10" s="179">
        <v>0.78</v>
      </c>
      <c r="AB10" s="179" t="s">
        <v>580</v>
      </c>
      <c r="AC10" s="179">
        <v>0.8</v>
      </c>
      <c r="AD10" s="125"/>
    </row>
    <row r="11" spans="2:30">
      <c r="B11" s="130" t="s">
        <v>468</v>
      </c>
      <c r="C11" s="159" t="s">
        <v>455</v>
      </c>
      <c r="D11" s="159" t="s">
        <v>484</v>
      </c>
      <c r="E11" s="184">
        <v>55</v>
      </c>
      <c r="F11" s="159">
        <f>19*9/5+32</f>
        <v>66.2</v>
      </c>
      <c r="G11" s="159">
        <f>26*9/5+32</f>
        <v>78.8</v>
      </c>
      <c r="H11" s="159">
        <f>30*9/5+32</f>
        <v>86</v>
      </c>
      <c r="I11" s="159" t="s">
        <v>298</v>
      </c>
      <c r="J11" s="159" t="s">
        <v>298</v>
      </c>
      <c r="K11" s="159">
        <v>0</v>
      </c>
      <c r="L11" s="159">
        <v>16.95</v>
      </c>
      <c r="M11" s="159">
        <v>0</v>
      </c>
      <c r="N11" s="159">
        <v>0</v>
      </c>
      <c r="O11" s="159" t="s">
        <v>298</v>
      </c>
      <c r="P11" s="159" t="s">
        <v>456</v>
      </c>
      <c r="Q11" s="159" t="s">
        <v>298</v>
      </c>
      <c r="R11" s="182" t="s">
        <v>577</v>
      </c>
      <c r="S11" s="179" t="s">
        <v>578</v>
      </c>
      <c r="T11" s="179" t="s">
        <v>577</v>
      </c>
      <c r="U11" s="179"/>
      <c r="V11" s="179"/>
      <c r="W11" s="179"/>
      <c r="X11" s="179">
        <v>3.5</v>
      </c>
      <c r="Y11" s="179"/>
      <c r="Z11" s="179"/>
      <c r="AA11" s="179">
        <v>0.8</v>
      </c>
      <c r="AB11" s="179" t="s">
        <v>580</v>
      </c>
      <c r="AC11" s="179">
        <v>0.8</v>
      </c>
      <c r="AD11" s="125"/>
    </row>
    <row r="12" spans="2:30">
      <c r="B12" s="130" t="s">
        <v>474</v>
      </c>
      <c r="C12" s="159" t="s">
        <v>456</v>
      </c>
      <c r="D12" s="159" t="s">
        <v>298</v>
      </c>
      <c r="E12" s="159" t="s">
        <v>298</v>
      </c>
      <c r="F12" s="159" t="s">
        <v>298</v>
      </c>
      <c r="G12" s="159" t="s">
        <v>298</v>
      </c>
      <c r="H12" s="159" t="s">
        <v>298</v>
      </c>
      <c r="I12" s="159" t="s">
        <v>298</v>
      </c>
      <c r="J12" s="159" t="s">
        <v>298</v>
      </c>
      <c r="K12" s="159">
        <v>0</v>
      </c>
      <c r="L12" s="159">
        <v>0</v>
      </c>
      <c r="M12" s="159">
        <v>0</v>
      </c>
      <c r="N12" s="159">
        <v>0</v>
      </c>
      <c r="O12" s="159" t="s">
        <v>298</v>
      </c>
      <c r="P12" s="159" t="s">
        <v>456</v>
      </c>
      <c r="Q12" s="159" t="s">
        <v>298</v>
      </c>
      <c r="R12" s="179"/>
      <c r="S12" s="179"/>
      <c r="T12" s="179"/>
      <c r="U12" s="179"/>
      <c r="V12" s="179"/>
      <c r="W12" s="179"/>
      <c r="X12" s="179"/>
      <c r="Y12" s="179"/>
      <c r="Z12" s="179"/>
      <c r="AA12" s="179"/>
      <c r="AB12" s="181" t="s">
        <v>580</v>
      </c>
      <c r="AC12" s="181">
        <v>0.8</v>
      </c>
      <c r="AD12" s="125"/>
    </row>
  </sheetData>
  <mergeCells count="2">
    <mergeCell ref="C2:H4"/>
    <mergeCell ref="B6:K6"/>
  </mergeCells>
  <conditionalFormatting sqref="C9:Q9">
    <cfRule type="containsText" dxfId="229" priority="62" operator="containsText" text="Example">
      <formula>NOT(ISERROR(SEARCH("Example",C9)))</formula>
    </cfRule>
  </conditionalFormatting>
  <conditionalFormatting sqref="Q11:Q12">
    <cfRule type="containsText" dxfId="228" priority="8" operator="containsText" text="Ex:">
      <formula>NOT(ISERROR(SEARCH("Ex:",Q11)))</formula>
    </cfRule>
  </conditionalFormatting>
  <conditionalFormatting sqref="O10:P10 C10:D12 K10:M12 F10:H11">
    <cfRule type="containsText" dxfId="227" priority="21" operator="containsText" text="Ex:">
      <formula>NOT(ISERROR(SEARCH("Ex:",C10)))</formula>
    </cfRule>
  </conditionalFormatting>
  <conditionalFormatting sqref="B10:B12">
    <cfRule type="containsText" dxfId="226" priority="19" operator="containsText" text="Example:">
      <formula>NOT(ISERROR(SEARCH("Example:",B10)))</formula>
    </cfRule>
  </conditionalFormatting>
  <conditionalFormatting sqref="B10:B12">
    <cfRule type="containsText" dxfId="225" priority="18" operator="containsText" text="&quot;Example&quot;">
      <formula>NOT(ISERROR(SEARCH("""Example""",B10)))</formula>
    </cfRule>
  </conditionalFormatting>
  <conditionalFormatting sqref="B10:B12">
    <cfRule type="containsText" dxfId="224" priority="17" operator="containsText" text="&quot;Example&quot;">
      <formula>NOT(ISERROR(SEARCH("""Example""",B10)))</formula>
    </cfRule>
  </conditionalFormatting>
  <conditionalFormatting sqref="B10:B12">
    <cfRule type="containsText" dxfId="223" priority="16" operator="containsText" text="&quot;Example&quot;">
      <formula>NOT(ISERROR(SEARCH("""Example""",B10)))</formula>
    </cfRule>
  </conditionalFormatting>
  <conditionalFormatting sqref="B10:B12">
    <cfRule type="containsText" dxfId="222" priority="15" operator="containsText" text="&quot;Example&quot;">
      <formula>NOT(ISERROR(SEARCH("""Example""",B10)))</formula>
    </cfRule>
  </conditionalFormatting>
  <conditionalFormatting sqref="B10:B12">
    <cfRule type="containsText" dxfId="221" priority="14" operator="containsText" text="&quot;Example&quot;">
      <formula>NOT(ISERROR(SEARCH("""Example""",B10)))</formula>
    </cfRule>
  </conditionalFormatting>
  <conditionalFormatting sqref="B10:B12">
    <cfRule type="containsText" dxfId="220" priority="13" operator="containsText" text="&quot;Example&quot;">
      <formula>NOT(ISERROR(SEARCH("""Example""",B10)))</formula>
    </cfRule>
  </conditionalFormatting>
  <conditionalFormatting sqref="N10:N12">
    <cfRule type="containsText" dxfId="219" priority="12" operator="containsText" text="Ex:">
      <formula>NOT(ISERROR(SEARCH("Ex:",N10)))</formula>
    </cfRule>
  </conditionalFormatting>
  <conditionalFormatting sqref="O11:O12">
    <cfRule type="containsText" dxfId="218" priority="11" operator="containsText" text="Ex:">
      <formula>NOT(ISERROR(SEARCH("Ex:",O11)))</formula>
    </cfRule>
  </conditionalFormatting>
  <conditionalFormatting sqref="P11:P12">
    <cfRule type="containsText" dxfId="217" priority="10" operator="containsText" text="Ex:">
      <formula>NOT(ISERROR(SEARCH("Ex:",P11)))</formula>
    </cfRule>
  </conditionalFormatting>
  <conditionalFormatting sqref="Q10">
    <cfRule type="containsText" dxfId="216" priority="9" operator="containsText" text="Ex:">
      <formula>NOT(ISERROR(SEARCH("Ex:",Q10)))</formula>
    </cfRule>
  </conditionalFormatting>
  <conditionalFormatting sqref="I10:J12">
    <cfRule type="containsText" dxfId="215" priority="20" operator="containsText" text="Ex:">
      <formula>NOT(ISERROR(SEARCH("Ex:",I10)))</formula>
    </cfRule>
  </conditionalFormatting>
  <conditionalFormatting sqref="E12:H12">
    <cfRule type="containsText" dxfId="214" priority="7" operator="containsText" text="Ex:">
      <formula>NOT(ISERROR(SEARCH("Ex:",E12)))</formula>
    </cfRule>
  </conditionalFormatting>
  <conditionalFormatting sqref="E10:E11">
    <cfRule type="containsText" dxfId="213"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5" operator="containsText" text="Ex:" id="{D177E9C8-B8D5-46F5-8895-EDDD0AD066C6}">
            <xm:f>NOT(ISERROR(SEARCH("Ex:",'Pre-1950 Space Conditioning'!R10)))</xm:f>
            <x14:dxf>
              <font>
                <color theme="0" tint="-0.34998626667073579"/>
              </font>
            </x14:dxf>
          </x14:cfRule>
          <xm:sqref>R12:AC12 S10:AC11</xm:sqref>
        </x14:conditionalFormatting>
        <x14:conditionalFormatting xmlns:xm="http://schemas.microsoft.com/office/excel/2006/main">
          <x14:cfRule type="containsText" priority="6" operator="containsText" text="Example" id="{973D8885-BB20-48D7-B5B1-0718E0F01AED}">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2" operator="containsText" text="Ex:" id="{7EA3F955-46E3-4953-AC46-482BD9978223}">
            <xm:f>NOT(ISERROR(SEARCH("Ex:",'Pre-1950 Space Conditioning'!R10)))</xm:f>
            <x14:dxf>
              <font>
                <color theme="0" tint="-0.34998626667073579"/>
              </font>
            </x14:dxf>
          </x14:cfRule>
          <xm:sqref>R10:R11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topLeftCell="I1" zoomScaleNormal="100" workbookViewId="0">
      <selection activeCell="E10" sqref="E10:E11"/>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80"/>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5" t="s">
        <v>249</v>
      </c>
      <c r="D2" s="205"/>
      <c r="E2" s="205"/>
      <c r="F2" s="205"/>
      <c r="G2" s="205"/>
      <c r="H2" s="20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5"/>
      <c r="D3" s="205"/>
      <c r="E3" s="205"/>
      <c r="F3" s="205"/>
      <c r="G3" s="205"/>
      <c r="H3" s="20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5"/>
      <c r="D4" s="205"/>
      <c r="E4" s="205"/>
      <c r="F4" s="205"/>
      <c r="G4" s="205"/>
      <c r="H4" s="205"/>
      <c r="I4" s="126"/>
      <c r="J4" s="126"/>
    </row>
    <row r="5" spans="2:30" ht="15.75" customHeight="1">
      <c r="R5" s="133"/>
      <c r="S5" s="133"/>
      <c r="T5" s="133"/>
      <c r="U5" s="133"/>
      <c r="V5" s="133"/>
      <c r="W5" s="133"/>
      <c r="X5" s="133"/>
      <c r="Y5" s="133"/>
      <c r="Z5" s="133"/>
      <c r="AA5" s="133"/>
      <c r="AB5" s="133"/>
      <c r="AC5" s="133"/>
    </row>
    <row r="6" spans="2:30" ht="18.75">
      <c r="B6" s="206" t="s">
        <v>250</v>
      </c>
      <c r="C6" s="206"/>
      <c r="D6" s="206"/>
      <c r="E6" s="206"/>
      <c r="F6" s="206"/>
      <c r="G6" s="206"/>
      <c r="H6" s="206"/>
      <c r="I6" s="206"/>
      <c r="J6" s="206"/>
      <c r="K6" s="20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582</v>
      </c>
      <c r="S8" s="17" t="s">
        <v>583</v>
      </c>
      <c r="T8" s="17" t="s">
        <v>584</v>
      </c>
      <c r="U8" s="17" t="s">
        <v>585</v>
      </c>
      <c r="V8" s="17" t="s">
        <v>586</v>
      </c>
      <c r="W8" s="17" t="s">
        <v>587</v>
      </c>
      <c r="X8" s="17" t="s">
        <v>575</v>
      </c>
      <c r="Y8" s="17" t="s">
        <v>588</v>
      </c>
      <c r="Z8" s="17" t="s">
        <v>589</v>
      </c>
      <c r="AA8" s="17" t="s">
        <v>576</v>
      </c>
      <c r="AB8" s="17" t="s">
        <v>590</v>
      </c>
      <c r="AC8" s="17" t="s">
        <v>591</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467</v>
      </c>
      <c r="C10" s="144" t="s">
        <v>455</v>
      </c>
      <c r="D10" s="144" t="s">
        <v>484</v>
      </c>
      <c r="E10" s="184">
        <v>55</v>
      </c>
      <c r="F10" s="159">
        <f>21*9/5+32</f>
        <v>69.8</v>
      </c>
      <c r="G10" s="144">
        <f>24*9/5+32</f>
        <v>75.2</v>
      </c>
      <c r="H10" s="155">
        <f>30*9/5+32</f>
        <v>86</v>
      </c>
      <c r="I10" s="146" t="s">
        <v>298</v>
      </c>
      <c r="J10" s="157" t="s">
        <v>298</v>
      </c>
      <c r="K10" s="144">
        <v>0</v>
      </c>
      <c r="L10" s="144">
        <v>21.19</v>
      </c>
      <c r="M10" s="159">
        <v>0</v>
      </c>
      <c r="N10" s="157">
        <v>0</v>
      </c>
      <c r="O10" s="144" t="s">
        <v>298</v>
      </c>
      <c r="P10" s="144" t="s">
        <v>456</v>
      </c>
      <c r="Q10" s="157" t="s">
        <v>298</v>
      </c>
      <c r="R10" s="182" t="s">
        <v>577</v>
      </c>
      <c r="S10" s="179" t="s">
        <v>578</v>
      </c>
      <c r="T10" s="179" t="s">
        <v>577</v>
      </c>
      <c r="U10" s="179"/>
      <c r="V10" s="179"/>
      <c r="W10" s="179"/>
      <c r="X10" s="179">
        <v>3.23</v>
      </c>
      <c r="Y10" s="179"/>
      <c r="Z10" s="179"/>
      <c r="AA10" s="179">
        <v>0.78</v>
      </c>
      <c r="AB10" s="179" t="s">
        <v>580</v>
      </c>
      <c r="AC10" s="179">
        <v>0.8</v>
      </c>
      <c r="AD10" s="125"/>
    </row>
    <row r="11" spans="2:30">
      <c r="B11" s="130" t="s">
        <v>468</v>
      </c>
      <c r="C11" s="155" t="s">
        <v>455</v>
      </c>
      <c r="D11" s="159" t="s">
        <v>484</v>
      </c>
      <c r="E11" s="184">
        <v>55</v>
      </c>
      <c r="F11" s="157">
        <f>19*9/5+32</f>
        <v>66.2</v>
      </c>
      <c r="G11" s="157">
        <f>26*9/5+32</f>
        <v>78.8</v>
      </c>
      <c r="H11" s="157">
        <f>30*9/5+32</f>
        <v>86</v>
      </c>
      <c r="I11" s="157" t="s">
        <v>298</v>
      </c>
      <c r="J11" s="157" t="s">
        <v>298</v>
      </c>
      <c r="K11" s="155">
        <v>0</v>
      </c>
      <c r="L11" s="155">
        <v>16.95</v>
      </c>
      <c r="M11" s="159">
        <v>0</v>
      </c>
      <c r="N11" s="157">
        <v>0</v>
      </c>
      <c r="O11" s="157" t="s">
        <v>298</v>
      </c>
      <c r="P11" s="157" t="s">
        <v>456</v>
      </c>
      <c r="Q11" s="157" t="s">
        <v>298</v>
      </c>
      <c r="R11" s="182" t="s">
        <v>577</v>
      </c>
      <c r="S11" s="179" t="s">
        <v>578</v>
      </c>
      <c r="T11" s="179" t="s">
        <v>577</v>
      </c>
      <c r="U11" s="179"/>
      <c r="V11" s="179"/>
      <c r="W11" s="179"/>
      <c r="X11" s="179">
        <v>3.67</v>
      </c>
      <c r="Y11" s="179"/>
      <c r="Z11" s="179"/>
      <c r="AA11" s="179">
        <v>0.8</v>
      </c>
      <c r="AB11" s="179" t="s">
        <v>580</v>
      </c>
      <c r="AC11" s="179">
        <v>0.8</v>
      </c>
      <c r="AD11" s="125"/>
    </row>
    <row r="12" spans="2:30">
      <c r="B12" s="130" t="s">
        <v>474</v>
      </c>
      <c r="C12" s="155" t="s">
        <v>456</v>
      </c>
      <c r="D12" s="157" t="s">
        <v>298</v>
      </c>
      <c r="E12" s="159" t="s">
        <v>298</v>
      </c>
      <c r="F12" s="159" t="s">
        <v>298</v>
      </c>
      <c r="G12" s="159" t="s">
        <v>298</v>
      </c>
      <c r="H12" s="159" t="s">
        <v>298</v>
      </c>
      <c r="I12" s="157" t="s">
        <v>298</v>
      </c>
      <c r="J12" s="157" t="s">
        <v>298</v>
      </c>
      <c r="K12" s="155">
        <v>0</v>
      </c>
      <c r="L12" s="155">
        <v>0</v>
      </c>
      <c r="M12" s="159">
        <v>0</v>
      </c>
      <c r="N12" s="157">
        <v>0</v>
      </c>
      <c r="O12" s="157" t="s">
        <v>298</v>
      </c>
      <c r="P12" s="157" t="s">
        <v>456</v>
      </c>
      <c r="Q12" s="157" t="s">
        <v>298</v>
      </c>
      <c r="R12" s="179"/>
      <c r="S12" s="179"/>
      <c r="T12" s="179"/>
      <c r="U12" s="179"/>
      <c r="V12" s="179"/>
      <c r="W12" s="179"/>
      <c r="X12" s="179"/>
      <c r="Y12" s="179"/>
      <c r="Z12" s="179"/>
      <c r="AA12" s="179"/>
      <c r="AB12" s="181" t="s">
        <v>580</v>
      </c>
      <c r="AC12" s="181">
        <v>0.8</v>
      </c>
      <c r="AD12" s="125"/>
    </row>
  </sheetData>
  <mergeCells count="2">
    <mergeCell ref="C2:H4"/>
    <mergeCell ref="B6:K6"/>
  </mergeCells>
  <conditionalFormatting sqref="O10:P10 C10:D12 K10:M12 F10:H11">
    <cfRule type="containsText" dxfId="209" priority="40" operator="containsText" text="Ex:">
      <formula>NOT(ISERROR(SEARCH("Ex:",C10)))</formula>
    </cfRule>
  </conditionalFormatting>
  <conditionalFormatting sqref="C9:H9 K9:Q9">
    <cfRule type="containsText" dxfId="208" priority="39" operator="containsText" text="Example">
      <formula>NOT(ISERROR(SEARCH("Example",C9)))</formula>
    </cfRule>
  </conditionalFormatting>
  <conditionalFormatting sqref="B10:B12">
    <cfRule type="containsText" dxfId="207" priority="33" operator="containsText" text="Example:">
      <formula>NOT(ISERROR(SEARCH("Example:",B10)))</formula>
    </cfRule>
  </conditionalFormatting>
  <conditionalFormatting sqref="B10:B12">
    <cfRule type="containsText" dxfId="206" priority="32" operator="containsText" text="&quot;Example&quot;">
      <formula>NOT(ISERROR(SEARCH("""Example""",B10)))</formula>
    </cfRule>
  </conditionalFormatting>
  <conditionalFormatting sqref="B10:B12">
    <cfRule type="containsText" dxfId="205" priority="31" operator="containsText" text="&quot;Example&quot;">
      <formula>NOT(ISERROR(SEARCH("""Example""",B10)))</formula>
    </cfRule>
  </conditionalFormatting>
  <conditionalFormatting sqref="B10:B12">
    <cfRule type="containsText" dxfId="204" priority="30" operator="containsText" text="&quot;Example&quot;">
      <formula>NOT(ISERROR(SEARCH("""Example""",B10)))</formula>
    </cfRule>
  </conditionalFormatting>
  <conditionalFormatting sqref="B10:B12">
    <cfRule type="containsText" dxfId="203" priority="29" operator="containsText" text="&quot;Example&quot;">
      <formula>NOT(ISERROR(SEARCH("""Example""",B10)))</formula>
    </cfRule>
  </conditionalFormatting>
  <conditionalFormatting sqref="B10:B12">
    <cfRule type="containsText" dxfId="202" priority="28" operator="containsText" text="&quot;Example&quot;">
      <formula>NOT(ISERROR(SEARCH("""Example""",B10)))</formula>
    </cfRule>
  </conditionalFormatting>
  <conditionalFormatting sqref="B10:B12">
    <cfRule type="containsText" dxfId="201" priority="27" operator="containsText" text="&quot;Example&quot;">
      <formula>NOT(ISERROR(SEARCH("""Example""",B10)))</formula>
    </cfRule>
  </conditionalFormatting>
  <conditionalFormatting sqref="N10:N12">
    <cfRule type="containsText" dxfId="200" priority="12" operator="containsText" text="Ex:">
      <formula>NOT(ISERROR(SEARCH("Ex:",N10)))</formula>
    </cfRule>
  </conditionalFormatting>
  <conditionalFormatting sqref="O11:O12">
    <cfRule type="containsText" dxfId="199" priority="11" operator="containsText" text="Ex:">
      <formula>NOT(ISERROR(SEARCH("Ex:",O11)))</formula>
    </cfRule>
  </conditionalFormatting>
  <conditionalFormatting sqref="P11:P12">
    <cfRule type="containsText" dxfId="198" priority="10" operator="containsText" text="Ex:">
      <formula>NOT(ISERROR(SEARCH("Ex:",P11)))</formula>
    </cfRule>
  </conditionalFormatting>
  <conditionalFormatting sqref="Q10">
    <cfRule type="containsText" dxfId="197" priority="9" operator="containsText" text="Ex:">
      <formula>NOT(ISERROR(SEARCH("Ex:",Q10)))</formula>
    </cfRule>
  </conditionalFormatting>
  <conditionalFormatting sqref="Q11:Q12">
    <cfRule type="containsText" dxfId="196" priority="8" operator="containsText" text="Ex:">
      <formula>NOT(ISERROR(SEARCH("Ex:",Q11)))</formula>
    </cfRule>
  </conditionalFormatting>
  <conditionalFormatting sqref="E12:H12">
    <cfRule type="containsText" dxfId="195" priority="7" operator="containsText" text="Ex:">
      <formula>NOT(ISERROR(SEARCH("Ex:",E12)))</formula>
    </cfRule>
  </conditionalFormatting>
  <conditionalFormatting sqref="E10:E11">
    <cfRule type="containsText" dxfId="194"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38" operator="containsText" text="Ex:" id="{56230965-83DE-421D-8361-2DC88909C2C6}">
            <xm:f>NOT(ISERROR(SEARCH("Ex:",'1980-2000 Space Conditioning'!I10)))</xm:f>
            <x14:dxf>
              <font>
                <color theme="0" tint="-0.34998626667073579"/>
              </font>
            </x14:dxf>
          </x14:cfRule>
          <xm:sqref>I10:J12</xm:sqref>
        </x14:conditionalFormatting>
        <x14:conditionalFormatting xmlns:xm="http://schemas.microsoft.com/office/excel/2006/main">
          <x14:cfRule type="containsText" priority="37"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5" operator="containsText" text="Ex:" id="{FF05F2C2-3480-472C-A43B-337511D950C9}">
            <xm:f>NOT(ISERROR(SEARCH("Ex:",'Pre-1950 Space Conditioning'!R10)))</xm:f>
            <x14:dxf>
              <font>
                <color theme="0" tint="-0.34998626667073579"/>
              </font>
            </x14:dxf>
          </x14:cfRule>
          <xm:sqref>R12:AC12 S10:AC11</xm:sqref>
        </x14:conditionalFormatting>
        <x14:conditionalFormatting xmlns:xm="http://schemas.microsoft.com/office/excel/2006/main">
          <x14:cfRule type="containsText" priority="6" operator="containsText" text="Example" id="{8A51DAE0-8F52-4A12-9E15-B483956C2513}">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2" operator="containsText" text="Ex:" id="{6C0EC390-4DC2-45F7-A4B1-E5F2B2A9600B}">
            <xm:f>NOT(ISERROR(SEARCH("Ex:",'Pre-1950 Space Conditioning'!R10)))</xm:f>
            <x14:dxf>
              <font>
                <color theme="0" tint="-0.34998626667073579"/>
              </font>
            </x14:dxf>
          </x14:cfRule>
          <xm:sqref>R10:R11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47" t="s">
        <v>267</v>
      </c>
      <c r="D2" s="205"/>
      <c r="E2" s="205"/>
      <c r="F2" s="205"/>
      <c r="G2" s="205"/>
      <c r="H2" s="205"/>
      <c r="I2" s="205"/>
      <c r="J2" s="205"/>
      <c r="AC2" s="246" t="str">
        <f>Project_Name</f>
        <v>Carbon Free Boston</v>
      </c>
      <c r="AD2" s="246"/>
    </row>
    <row r="3" spans="2:30" ht="15.75" customHeight="1">
      <c r="B3" s="131" t="str">
        <f>Project!B3</f>
        <v>Calculation</v>
      </c>
      <c r="C3" s="247"/>
      <c r="D3" s="205"/>
      <c r="E3" s="205"/>
      <c r="F3" s="205"/>
      <c r="G3" s="205"/>
      <c r="H3" s="205"/>
      <c r="I3" s="205"/>
      <c r="J3" s="205"/>
      <c r="AC3" s="246" t="str">
        <f>Project_Number</f>
        <v>259104-00</v>
      </c>
      <c r="AD3" s="246"/>
    </row>
    <row r="4" spans="2:30" ht="15.75" customHeight="1">
      <c r="B4" s="125" t="str">
        <f>Project!B4</f>
        <v>Notes</v>
      </c>
      <c r="C4" s="247"/>
      <c r="D4" s="205"/>
      <c r="E4" s="205"/>
      <c r="F4" s="205"/>
      <c r="G4" s="205"/>
      <c r="H4" s="205"/>
      <c r="I4" s="205"/>
      <c r="J4" s="20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6" t="s">
        <v>214</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ht="15.75" customHeight="1">
      <c r="B10" s="236" t="str">
        <f>$B$7&amp;" - "&amp;C10</f>
        <v>Occupancy - Kitchen and Dining</v>
      </c>
      <c r="C10" s="245" t="s">
        <v>485</v>
      </c>
      <c r="D10" s="16" t="s">
        <v>292</v>
      </c>
      <c r="E10" s="101">
        <v>0.1</v>
      </c>
      <c r="F10" s="101">
        <v>0.1</v>
      </c>
      <c r="G10" s="101">
        <v>0.1</v>
      </c>
      <c r="H10" s="101">
        <v>0.1</v>
      </c>
      <c r="I10" s="101">
        <v>0.1</v>
      </c>
      <c r="J10" s="101">
        <v>0.05</v>
      </c>
      <c r="K10" s="101">
        <v>0.1</v>
      </c>
      <c r="L10" s="101">
        <v>0.4</v>
      </c>
      <c r="M10" s="101">
        <v>0.4</v>
      </c>
      <c r="N10" s="101">
        <v>0.4</v>
      </c>
      <c r="O10" s="101">
        <v>0.2</v>
      </c>
      <c r="P10" s="101">
        <v>0.5</v>
      </c>
      <c r="Q10" s="101">
        <v>0.8</v>
      </c>
      <c r="R10" s="101">
        <v>0.7</v>
      </c>
      <c r="S10" s="101">
        <v>0.4</v>
      </c>
      <c r="T10" s="101">
        <v>0.2</v>
      </c>
      <c r="U10" s="101">
        <v>0.25</v>
      </c>
      <c r="V10" s="101">
        <v>0.5</v>
      </c>
      <c r="W10" s="101">
        <v>0.8</v>
      </c>
      <c r="X10" s="101">
        <v>0.8</v>
      </c>
      <c r="Y10" s="101">
        <v>0.8</v>
      </c>
      <c r="Z10" s="101">
        <v>0.5</v>
      </c>
      <c r="AA10" s="101">
        <v>0.35</v>
      </c>
      <c r="AB10" s="101">
        <v>0.2</v>
      </c>
      <c r="AC10" s="242" t="s">
        <v>459</v>
      </c>
    </row>
    <row r="11" spans="2:30">
      <c r="B11" s="237"/>
      <c r="C11" s="245"/>
      <c r="D11" s="16" t="s">
        <v>293</v>
      </c>
      <c r="E11" s="101">
        <v>0.1</v>
      </c>
      <c r="F11" s="101">
        <v>0.1</v>
      </c>
      <c r="G11" s="101">
        <v>0.1</v>
      </c>
      <c r="H11" s="101">
        <v>0.1</v>
      </c>
      <c r="I11" s="101">
        <v>0.1</v>
      </c>
      <c r="J11" s="101">
        <v>0.1</v>
      </c>
      <c r="K11" s="101">
        <v>0.05</v>
      </c>
      <c r="L11" s="101">
        <v>0.5</v>
      </c>
      <c r="M11" s="101">
        <v>0.5</v>
      </c>
      <c r="N11" s="101">
        <v>0.4</v>
      </c>
      <c r="O11" s="101">
        <v>0.2</v>
      </c>
      <c r="P11" s="101">
        <v>0.45</v>
      </c>
      <c r="Q11" s="101">
        <v>0.5</v>
      </c>
      <c r="R11" s="101">
        <v>0.5</v>
      </c>
      <c r="S11" s="101">
        <v>0.35</v>
      </c>
      <c r="T11" s="101">
        <v>0.3</v>
      </c>
      <c r="U11" s="101">
        <v>0.3</v>
      </c>
      <c r="V11" s="101">
        <v>0.3</v>
      </c>
      <c r="W11" s="101">
        <v>0.7</v>
      </c>
      <c r="X11" s="101">
        <v>0.9</v>
      </c>
      <c r="Y11" s="101">
        <v>0.7</v>
      </c>
      <c r="Z11" s="101">
        <v>0.65</v>
      </c>
      <c r="AA11" s="101">
        <v>0.55000000000000004</v>
      </c>
      <c r="AB11" s="101">
        <v>0.35</v>
      </c>
      <c r="AC11" s="243"/>
    </row>
    <row r="12" spans="2:30">
      <c r="B12" s="238"/>
      <c r="C12" s="245"/>
      <c r="D12" s="16" t="s">
        <v>294</v>
      </c>
      <c r="E12" s="101">
        <v>0.1</v>
      </c>
      <c r="F12" s="101">
        <v>0.1</v>
      </c>
      <c r="G12" s="101">
        <v>0.1</v>
      </c>
      <c r="H12" s="101">
        <v>0.1</v>
      </c>
      <c r="I12" s="101">
        <v>0.1</v>
      </c>
      <c r="J12" s="101">
        <v>0.1</v>
      </c>
      <c r="K12" s="101">
        <v>0.05</v>
      </c>
      <c r="L12" s="101">
        <v>0.5</v>
      </c>
      <c r="M12" s="101">
        <v>0.5</v>
      </c>
      <c r="N12" s="101">
        <v>0.2</v>
      </c>
      <c r="O12" s="101">
        <v>0.2</v>
      </c>
      <c r="P12" s="101">
        <v>0.3</v>
      </c>
      <c r="Q12" s="101">
        <v>0.5</v>
      </c>
      <c r="R12" s="101">
        <v>0.5</v>
      </c>
      <c r="S12" s="101">
        <v>0.3</v>
      </c>
      <c r="T12" s="101">
        <v>0.2</v>
      </c>
      <c r="U12" s="101">
        <v>0.25</v>
      </c>
      <c r="V12" s="101">
        <v>0.35</v>
      </c>
      <c r="W12" s="101">
        <v>0.55000000000000004</v>
      </c>
      <c r="X12" s="101">
        <v>0.65</v>
      </c>
      <c r="Y12" s="101">
        <v>0.7</v>
      </c>
      <c r="Z12" s="101">
        <v>0.35</v>
      </c>
      <c r="AA12" s="101">
        <v>0.2</v>
      </c>
      <c r="AB12" s="101">
        <v>0.2</v>
      </c>
      <c r="AC12" s="244"/>
    </row>
    <row r="13" spans="2:30" ht="15.75" customHeight="1">
      <c r="B13" s="236" t="str">
        <f>$B$7&amp;" - "&amp;C13</f>
        <v xml:space="preserve">Occupancy - </v>
      </c>
      <c r="C13" s="24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42"/>
    </row>
    <row r="14" spans="2:30">
      <c r="B14" s="237"/>
      <c r="C14" s="245"/>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43"/>
    </row>
    <row r="15" spans="2:30">
      <c r="B15" s="238"/>
      <c r="C15" s="245"/>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44"/>
    </row>
    <row r="16" spans="2:30">
      <c r="B16" s="236" t="str">
        <f>$B$7&amp;" - "&amp;C16</f>
        <v xml:space="preserve">Occupancy - </v>
      </c>
      <c r="C16" s="239"/>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42"/>
    </row>
    <row r="17" spans="2:29">
      <c r="B17" s="237"/>
      <c r="C17" s="240"/>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43"/>
    </row>
    <row r="18" spans="2:29">
      <c r="B18" s="238"/>
      <c r="C18" s="241"/>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44"/>
    </row>
    <row r="19" spans="2:29">
      <c r="B19" s="236" t="str">
        <f>$B$7&amp;" - "&amp;C19</f>
        <v xml:space="preserve">Occupancy - </v>
      </c>
      <c r="C19" s="239"/>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42"/>
    </row>
    <row r="20" spans="2:29">
      <c r="B20" s="237"/>
      <c r="C20" s="240"/>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43"/>
    </row>
    <row r="21" spans="2:29">
      <c r="B21" s="238"/>
      <c r="C21" s="241"/>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44"/>
    </row>
    <row r="22" spans="2:29">
      <c r="B22" s="236" t="str">
        <f>$B$7&amp;" - "&amp;C22</f>
        <v xml:space="preserve">Occupancy - </v>
      </c>
      <c r="C22" s="239"/>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42"/>
    </row>
    <row r="23" spans="2:29">
      <c r="B23" s="237"/>
      <c r="C23" s="240"/>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43"/>
    </row>
    <row r="24" spans="2:29">
      <c r="B24" s="238"/>
      <c r="C24" s="241"/>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44"/>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6" t="s">
        <v>295</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36" t="str">
        <f>$B$42&amp;" - "&amp;C45</f>
        <v>Lighting - Ktichen and Dining</v>
      </c>
      <c r="C45" s="245" t="s">
        <v>494</v>
      </c>
      <c r="D45" s="16" t="s">
        <v>292</v>
      </c>
      <c r="E45" s="101">
        <v>0.45</v>
      </c>
      <c r="F45" s="101">
        <v>0.15</v>
      </c>
      <c r="G45" s="101">
        <v>0.15</v>
      </c>
      <c r="H45" s="101">
        <v>0.15</v>
      </c>
      <c r="I45" s="101">
        <v>0.15</v>
      </c>
      <c r="J45" s="101">
        <v>0.45</v>
      </c>
      <c r="K45" s="101">
        <v>0.9</v>
      </c>
      <c r="L45" s="101">
        <v>0.9</v>
      </c>
      <c r="M45" s="101">
        <v>0.9</v>
      </c>
      <c r="N45" s="101">
        <v>0.9</v>
      </c>
      <c r="O45" s="101">
        <v>0.9</v>
      </c>
      <c r="P45" s="101">
        <v>0.9</v>
      </c>
      <c r="Q45" s="101">
        <v>0.9</v>
      </c>
      <c r="R45" s="101">
        <v>0.9</v>
      </c>
      <c r="S45" s="101">
        <v>0.9</v>
      </c>
      <c r="T45" s="101">
        <v>0.9</v>
      </c>
      <c r="U45" s="101">
        <v>0.9</v>
      </c>
      <c r="V45" s="101">
        <v>0.9</v>
      </c>
      <c r="W45" s="101">
        <v>0.9</v>
      </c>
      <c r="X45" s="101">
        <v>0.9</v>
      </c>
      <c r="Y45" s="101">
        <v>0.9</v>
      </c>
      <c r="Z45" s="101">
        <v>0.9</v>
      </c>
      <c r="AA45" s="101">
        <v>0.9</v>
      </c>
      <c r="AB45" s="101">
        <v>0.9</v>
      </c>
      <c r="AC45" s="242" t="s">
        <v>459</v>
      </c>
    </row>
    <row r="46" spans="2:30">
      <c r="B46" s="237"/>
      <c r="C46" s="245"/>
      <c r="D46" s="16" t="s">
        <v>293</v>
      </c>
      <c r="E46" s="101">
        <v>0.45</v>
      </c>
      <c r="F46" s="101">
        <v>0.15</v>
      </c>
      <c r="G46" s="101">
        <v>0.15</v>
      </c>
      <c r="H46" s="101">
        <v>0.15</v>
      </c>
      <c r="I46" s="101">
        <v>0.15</v>
      </c>
      <c r="J46" s="101">
        <v>0.45</v>
      </c>
      <c r="K46" s="101">
        <v>0.9</v>
      </c>
      <c r="L46" s="101">
        <v>0.9</v>
      </c>
      <c r="M46" s="101">
        <v>0.9</v>
      </c>
      <c r="N46" s="101">
        <v>0.9</v>
      </c>
      <c r="O46" s="101">
        <v>0.9</v>
      </c>
      <c r="P46" s="101">
        <v>0.9</v>
      </c>
      <c r="Q46" s="101">
        <v>0.9</v>
      </c>
      <c r="R46" s="101">
        <v>0.9</v>
      </c>
      <c r="S46" s="101">
        <v>0.9</v>
      </c>
      <c r="T46" s="101">
        <v>0.9</v>
      </c>
      <c r="U46" s="101">
        <v>0.9</v>
      </c>
      <c r="V46" s="101">
        <v>0.9</v>
      </c>
      <c r="W46" s="101">
        <v>0.9</v>
      </c>
      <c r="X46" s="101">
        <v>0.9</v>
      </c>
      <c r="Y46" s="101">
        <v>0.9</v>
      </c>
      <c r="Z46" s="101">
        <v>0.9</v>
      </c>
      <c r="AA46" s="101">
        <v>0.9</v>
      </c>
      <c r="AB46" s="101">
        <v>0.9</v>
      </c>
      <c r="AC46" s="243"/>
    </row>
    <row r="47" spans="2:30">
      <c r="B47" s="238"/>
      <c r="C47" s="245"/>
      <c r="D47" s="16" t="s">
        <v>294</v>
      </c>
      <c r="E47" s="101">
        <v>0.45</v>
      </c>
      <c r="F47" s="101">
        <v>0.15</v>
      </c>
      <c r="G47" s="101">
        <v>0.15</v>
      </c>
      <c r="H47" s="101">
        <v>0.15</v>
      </c>
      <c r="I47" s="101">
        <v>0.15</v>
      </c>
      <c r="J47" s="101">
        <v>0.45</v>
      </c>
      <c r="K47" s="101">
        <v>0.9</v>
      </c>
      <c r="L47" s="101">
        <v>0.9</v>
      </c>
      <c r="M47" s="101">
        <v>0.9</v>
      </c>
      <c r="N47" s="101">
        <v>0.9</v>
      </c>
      <c r="O47" s="101">
        <v>0.9</v>
      </c>
      <c r="P47" s="101">
        <v>0.9</v>
      </c>
      <c r="Q47" s="101">
        <v>0.9</v>
      </c>
      <c r="R47" s="101">
        <v>0.9</v>
      </c>
      <c r="S47" s="101">
        <v>0.9</v>
      </c>
      <c r="T47" s="101">
        <v>0.9</v>
      </c>
      <c r="U47" s="101">
        <v>0.9</v>
      </c>
      <c r="V47" s="101">
        <v>0.9</v>
      </c>
      <c r="W47" s="101">
        <v>0.9</v>
      </c>
      <c r="X47" s="101">
        <v>0.9</v>
      </c>
      <c r="Y47" s="101">
        <v>0.9</v>
      </c>
      <c r="Z47" s="101">
        <v>0.9</v>
      </c>
      <c r="AA47" s="101">
        <v>0.9</v>
      </c>
      <c r="AB47" s="101">
        <v>0.9</v>
      </c>
      <c r="AC47" s="244"/>
    </row>
    <row r="48" spans="2:30" ht="15.75" customHeight="1">
      <c r="B48" s="236" t="str">
        <f>$B$42&amp;" - "&amp;C48</f>
        <v xml:space="preserve">Lighting - </v>
      </c>
      <c r="C48" s="24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42"/>
    </row>
    <row r="49" spans="2:29">
      <c r="B49" s="237"/>
      <c r="C49" s="245"/>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43"/>
    </row>
    <row r="50" spans="2:29">
      <c r="B50" s="238"/>
      <c r="C50" s="245"/>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44"/>
    </row>
    <row r="51" spans="2:29">
      <c r="B51" s="236" t="str">
        <f>$B$42&amp;" - "&amp;C51</f>
        <v xml:space="preserve">Lighting - </v>
      </c>
      <c r="C51" s="239"/>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42"/>
    </row>
    <row r="52" spans="2:29">
      <c r="B52" s="237"/>
      <c r="C52" s="240"/>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43"/>
    </row>
    <row r="53" spans="2:29">
      <c r="B53" s="238"/>
      <c r="C53" s="241"/>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44"/>
    </row>
    <row r="54" spans="2:29">
      <c r="B54" s="236" t="str">
        <f>$B$42&amp;" - "&amp;C54</f>
        <v xml:space="preserve">Lighting - </v>
      </c>
      <c r="C54" s="239"/>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42"/>
    </row>
    <row r="55" spans="2:29">
      <c r="B55" s="237"/>
      <c r="C55" s="240"/>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43"/>
    </row>
    <row r="56" spans="2:29">
      <c r="B56" s="238"/>
      <c r="C56" s="241"/>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44"/>
    </row>
    <row r="57" spans="2:29">
      <c r="B57" s="236" t="str">
        <f>$B$42&amp;" - "&amp;C57</f>
        <v xml:space="preserve">Lighting - </v>
      </c>
      <c r="C57" s="239"/>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42"/>
    </row>
    <row r="58" spans="2:29">
      <c r="B58" s="237"/>
      <c r="C58" s="240"/>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43"/>
    </row>
    <row r="59" spans="2:29">
      <c r="B59" s="238"/>
      <c r="C59" s="241"/>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44"/>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6" t="s">
        <v>296</v>
      </c>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36" t="str">
        <f>$B$77&amp;" - "&amp;C80</f>
        <v>Receptacles - Electric Equipment</v>
      </c>
      <c r="C80" s="245" t="s">
        <v>486</v>
      </c>
      <c r="D80" s="16" t="s">
        <v>292</v>
      </c>
      <c r="E80" s="101">
        <v>0.1</v>
      </c>
      <c r="F80" s="101">
        <v>0.1</v>
      </c>
      <c r="G80" s="101">
        <v>0.1</v>
      </c>
      <c r="H80" s="101">
        <v>0.1</v>
      </c>
      <c r="I80" s="101">
        <v>0.1</v>
      </c>
      <c r="J80" s="101">
        <v>0.1</v>
      </c>
      <c r="K80" s="101">
        <v>0.25</v>
      </c>
      <c r="L80" s="101">
        <v>0.35</v>
      </c>
      <c r="M80" s="101">
        <v>0.35</v>
      </c>
      <c r="N80" s="101">
        <v>0.25</v>
      </c>
      <c r="O80" s="101">
        <v>0.35</v>
      </c>
      <c r="P80" s="101">
        <v>0.35</v>
      </c>
      <c r="Q80" s="101">
        <v>0.35</v>
      </c>
      <c r="R80" s="101">
        <v>0.25</v>
      </c>
      <c r="S80" s="101">
        <v>0.25</v>
      </c>
      <c r="T80" s="101">
        <v>0.25</v>
      </c>
      <c r="U80" s="101">
        <v>0.35</v>
      </c>
      <c r="V80" s="101">
        <v>0.35</v>
      </c>
      <c r="W80" s="101">
        <v>0.35</v>
      </c>
      <c r="X80" s="101">
        <v>0.25</v>
      </c>
      <c r="Y80" s="101">
        <v>0.25</v>
      </c>
      <c r="Z80" s="101">
        <v>0.25</v>
      </c>
      <c r="AA80" s="101">
        <v>0.25</v>
      </c>
      <c r="AB80" s="101">
        <v>0.25</v>
      </c>
      <c r="AC80" s="242" t="s">
        <v>459</v>
      </c>
    </row>
    <row r="81" spans="2:29">
      <c r="B81" s="237"/>
      <c r="C81" s="245"/>
      <c r="D81" s="16" t="s">
        <v>293</v>
      </c>
      <c r="E81" s="101">
        <v>0.1</v>
      </c>
      <c r="F81" s="101">
        <v>0.1</v>
      </c>
      <c r="G81" s="101">
        <v>0.1</v>
      </c>
      <c r="H81" s="101">
        <v>0.1</v>
      </c>
      <c r="I81" s="101">
        <v>0.1</v>
      </c>
      <c r="J81" s="101">
        <v>0.1</v>
      </c>
      <c r="K81" s="101">
        <v>0.25</v>
      </c>
      <c r="L81" s="101">
        <v>0.35</v>
      </c>
      <c r="M81" s="101">
        <v>0.35</v>
      </c>
      <c r="N81" s="101">
        <v>0.25</v>
      </c>
      <c r="O81" s="101">
        <v>0.35</v>
      </c>
      <c r="P81" s="101">
        <v>0.35</v>
      </c>
      <c r="Q81" s="101">
        <v>0.35</v>
      </c>
      <c r="R81" s="101">
        <v>0.25</v>
      </c>
      <c r="S81" s="101">
        <v>0.25</v>
      </c>
      <c r="T81" s="101">
        <v>0.25</v>
      </c>
      <c r="U81" s="101">
        <v>0.35</v>
      </c>
      <c r="V81" s="101">
        <v>0.35</v>
      </c>
      <c r="W81" s="101">
        <v>0.35</v>
      </c>
      <c r="X81" s="101">
        <v>0.25</v>
      </c>
      <c r="Y81" s="101">
        <v>0.25</v>
      </c>
      <c r="Z81" s="101">
        <v>0.25</v>
      </c>
      <c r="AA81" s="101">
        <v>0.25</v>
      </c>
      <c r="AB81" s="101">
        <v>0.25</v>
      </c>
      <c r="AC81" s="243"/>
    </row>
    <row r="82" spans="2:29">
      <c r="B82" s="238"/>
      <c r="C82" s="245"/>
      <c r="D82" s="16" t="s">
        <v>294</v>
      </c>
      <c r="E82" s="101">
        <v>0.1</v>
      </c>
      <c r="F82" s="101">
        <v>0.1</v>
      </c>
      <c r="G82" s="101">
        <v>0.1</v>
      </c>
      <c r="H82" s="101">
        <v>0.1</v>
      </c>
      <c r="I82" s="101">
        <v>0.1</v>
      </c>
      <c r="J82" s="101">
        <v>0.1</v>
      </c>
      <c r="K82" s="101">
        <v>0.25</v>
      </c>
      <c r="L82" s="101">
        <v>0.35</v>
      </c>
      <c r="M82" s="101">
        <v>0.35</v>
      </c>
      <c r="N82" s="101">
        <v>0.25</v>
      </c>
      <c r="O82" s="101">
        <v>0.35</v>
      </c>
      <c r="P82" s="101">
        <v>0.35</v>
      </c>
      <c r="Q82" s="101">
        <v>0.35</v>
      </c>
      <c r="R82" s="101">
        <v>0.25</v>
      </c>
      <c r="S82" s="101">
        <v>0.25</v>
      </c>
      <c r="T82" s="101">
        <v>0.25</v>
      </c>
      <c r="U82" s="101">
        <v>0.35</v>
      </c>
      <c r="V82" s="101">
        <v>0.35</v>
      </c>
      <c r="W82" s="101">
        <v>0.35</v>
      </c>
      <c r="X82" s="101">
        <v>0.25</v>
      </c>
      <c r="Y82" s="101">
        <v>0.25</v>
      </c>
      <c r="Z82" s="101">
        <v>0.25</v>
      </c>
      <c r="AA82" s="101">
        <v>0.25</v>
      </c>
      <c r="AB82" s="101">
        <v>0.25</v>
      </c>
      <c r="AC82" s="244"/>
    </row>
    <row r="83" spans="2:29" ht="15.75" customHeight="1">
      <c r="B83" s="236" t="str">
        <f>$B$77&amp;" - "&amp;C83</f>
        <v>Receptacles - Gas Equipment</v>
      </c>
      <c r="C83" s="245" t="s">
        <v>487</v>
      </c>
      <c r="D83" s="16" t="s">
        <v>292</v>
      </c>
      <c r="E83" s="101">
        <v>0.02</v>
      </c>
      <c r="F83" s="101">
        <v>0.02</v>
      </c>
      <c r="G83" s="101">
        <v>0.02</v>
      </c>
      <c r="H83" s="101">
        <v>0.02</v>
      </c>
      <c r="I83" s="101">
        <v>0.02</v>
      </c>
      <c r="J83" s="101">
        <v>0.05</v>
      </c>
      <c r="K83" s="101">
        <v>0.1</v>
      </c>
      <c r="L83" s="101">
        <v>0.15</v>
      </c>
      <c r="M83" s="101">
        <v>0.2</v>
      </c>
      <c r="N83" s="101">
        <v>0.15</v>
      </c>
      <c r="O83" s="101">
        <v>0.25</v>
      </c>
      <c r="P83" s="101">
        <v>0.25</v>
      </c>
      <c r="Q83" s="101">
        <v>0.25</v>
      </c>
      <c r="R83" s="101">
        <v>0.2</v>
      </c>
      <c r="S83" s="101">
        <v>0.15</v>
      </c>
      <c r="T83" s="101">
        <v>0.2</v>
      </c>
      <c r="U83" s="101">
        <v>0.3</v>
      </c>
      <c r="V83" s="101">
        <v>0.3</v>
      </c>
      <c r="W83" s="101">
        <v>0.3</v>
      </c>
      <c r="X83" s="101">
        <v>0.2</v>
      </c>
      <c r="Y83" s="101">
        <v>0.2</v>
      </c>
      <c r="Z83" s="101">
        <v>0.15</v>
      </c>
      <c r="AA83" s="101">
        <v>0.1</v>
      </c>
      <c r="AB83" s="101">
        <v>0.05</v>
      </c>
      <c r="AC83" s="242" t="s">
        <v>459</v>
      </c>
    </row>
    <row r="84" spans="2:29">
      <c r="B84" s="237"/>
      <c r="C84" s="245"/>
      <c r="D84" s="16" t="s">
        <v>293</v>
      </c>
      <c r="E84" s="101">
        <v>0.02</v>
      </c>
      <c r="F84" s="101">
        <v>0.02</v>
      </c>
      <c r="G84" s="101">
        <v>0.02</v>
      </c>
      <c r="H84" s="101">
        <v>0.02</v>
      </c>
      <c r="I84" s="101">
        <v>0.02</v>
      </c>
      <c r="J84" s="101">
        <v>0.05</v>
      </c>
      <c r="K84" s="101">
        <v>0.1</v>
      </c>
      <c r="L84" s="101">
        <v>0.15</v>
      </c>
      <c r="M84" s="101">
        <v>0.2</v>
      </c>
      <c r="N84" s="101">
        <v>0.15</v>
      </c>
      <c r="O84" s="101">
        <v>0.25</v>
      </c>
      <c r="P84" s="101">
        <v>0.25</v>
      </c>
      <c r="Q84" s="101">
        <v>0.25</v>
      </c>
      <c r="R84" s="101">
        <v>0.2</v>
      </c>
      <c r="S84" s="101">
        <v>0.15</v>
      </c>
      <c r="T84" s="101">
        <v>0.2</v>
      </c>
      <c r="U84" s="101">
        <v>0.3</v>
      </c>
      <c r="V84" s="101">
        <v>0.3</v>
      </c>
      <c r="W84" s="101">
        <v>0.3</v>
      </c>
      <c r="X84" s="101">
        <v>0.2</v>
      </c>
      <c r="Y84" s="101">
        <v>0.2</v>
      </c>
      <c r="Z84" s="101">
        <v>0.15</v>
      </c>
      <c r="AA84" s="101">
        <v>0.1</v>
      </c>
      <c r="AB84" s="101">
        <v>0.05</v>
      </c>
      <c r="AC84" s="243"/>
    </row>
    <row r="85" spans="2:29">
      <c r="B85" s="238"/>
      <c r="C85" s="245"/>
      <c r="D85" s="16" t="s">
        <v>294</v>
      </c>
      <c r="E85" s="101">
        <v>0.02</v>
      </c>
      <c r="F85" s="101">
        <v>0.02</v>
      </c>
      <c r="G85" s="101">
        <v>0.02</v>
      </c>
      <c r="H85" s="101">
        <v>0.02</v>
      </c>
      <c r="I85" s="101">
        <v>0.02</v>
      </c>
      <c r="J85" s="101">
        <v>0.05</v>
      </c>
      <c r="K85" s="101">
        <v>0.1</v>
      </c>
      <c r="L85" s="101">
        <v>0.15</v>
      </c>
      <c r="M85" s="101">
        <v>0.2</v>
      </c>
      <c r="N85" s="101">
        <v>0.15</v>
      </c>
      <c r="O85" s="101">
        <v>0.25</v>
      </c>
      <c r="P85" s="101">
        <v>0.25</v>
      </c>
      <c r="Q85" s="101">
        <v>0.25</v>
      </c>
      <c r="R85" s="101">
        <v>0.2</v>
      </c>
      <c r="S85" s="101">
        <v>0.15</v>
      </c>
      <c r="T85" s="101">
        <v>0.2</v>
      </c>
      <c r="U85" s="101">
        <v>0.3</v>
      </c>
      <c r="V85" s="101">
        <v>0.3</v>
      </c>
      <c r="W85" s="101">
        <v>0.3</v>
      </c>
      <c r="X85" s="101">
        <v>0.2</v>
      </c>
      <c r="Y85" s="101">
        <v>0.2</v>
      </c>
      <c r="Z85" s="101">
        <v>0.15</v>
      </c>
      <c r="AA85" s="101">
        <v>0.1</v>
      </c>
      <c r="AB85" s="101">
        <v>0.05</v>
      </c>
      <c r="AC85" s="244"/>
    </row>
    <row r="86" spans="2:29">
      <c r="B86" s="236" t="str">
        <f>$B$77&amp;" - "&amp;C86</f>
        <v xml:space="preserve">Receptacles - </v>
      </c>
      <c r="C86" s="239"/>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42"/>
    </row>
    <row r="87" spans="2:29">
      <c r="B87" s="237"/>
      <c r="C87" s="240"/>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43"/>
    </row>
    <row r="88" spans="2:29">
      <c r="B88" s="238"/>
      <c r="C88" s="241"/>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44"/>
    </row>
    <row r="89" spans="2:29">
      <c r="B89" s="236" t="str">
        <f>$B$77&amp;" - "&amp;C89</f>
        <v xml:space="preserve">Receptacles - </v>
      </c>
      <c r="C89" s="239"/>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42"/>
    </row>
    <row r="90" spans="2:29">
      <c r="B90" s="237"/>
      <c r="C90" s="240"/>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43"/>
    </row>
    <row r="91" spans="2:29">
      <c r="B91" s="238"/>
      <c r="C91" s="241"/>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44"/>
    </row>
    <row r="92" spans="2:29">
      <c r="B92" s="236" t="str">
        <f>$B$77&amp;" - "&amp;C92</f>
        <v xml:space="preserve">Receptacles - </v>
      </c>
      <c r="C92" s="239"/>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42"/>
    </row>
    <row r="93" spans="2:29">
      <c r="B93" s="237"/>
      <c r="C93" s="240"/>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43"/>
    </row>
    <row r="94" spans="2:29">
      <c r="B94" s="238"/>
      <c r="C94" s="241"/>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44"/>
    </row>
    <row r="112" spans="2:30" ht="18.75">
      <c r="B112" s="206" t="s">
        <v>297</v>
      </c>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4">
        <v>0</v>
      </c>
    </row>
    <row r="115" spans="2:29" ht="15.75" customHeight="1">
      <c r="B115" s="236" t="str">
        <f>$B$112&amp;" - "&amp;C115</f>
        <v>Domestic Hot Water - Kitchen</v>
      </c>
      <c r="C115" s="245" t="s">
        <v>468</v>
      </c>
      <c r="D115" s="16" t="s">
        <v>292</v>
      </c>
      <c r="E115" s="101">
        <v>0.2</v>
      </c>
      <c r="F115" s="101">
        <v>0</v>
      </c>
      <c r="G115" s="101">
        <v>0</v>
      </c>
      <c r="H115" s="101">
        <v>0</v>
      </c>
      <c r="I115" s="101">
        <v>0</v>
      </c>
      <c r="J115" s="101">
        <v>0</v>
      </c>
      <c r="K115" s="101">
        <v>0.15</v>
      </c>
      <c r="L115" s="101">
        <v>0.6</v>
      </c>
      <c r="M115" s="101">
        <v>0.55000000000000004</v>
      </c>
      <c r="N115" s="101">
        <v>0.45</v>
      </c>
      <c r="O115" s="101">
        <v>0.4</v>
      </c>
      <c r="P115" s="101">
        <v>0.45</v>
      </c>
      <c r="Q115" s="101">
        <v>0.4</v>
      </c>
      <c r="R115" s="101">
        <v>0.35</v>
      </c>
      <c r="S115" s="101">
        <v>0.3</v>
      </c>
      <c r="T115" s="101">
        <v>0.3</v>
      </c>
      <c r="U115" s="101">
        <v>0.3</v>
      </c>
      <c r="V115" s="101">
        <v>0.4</v>
      </c>
      <c r="W115" s="101">
        <v>0.55000000000000004</v>
      </c>
      <c r="X115" s="101">
        <v>0.6</v>
      </c>
      <c r="Y115" s="101">
        <v>0.5</v>
      </c>
      <c r="Z115" s="101">
        <v>0.55000000000000004</v>
      </c>
      <c r="AA115" s="101">
        <v>0.45</v>
      </c>
      <c r="AB115" s="101">
        <v>0.25</v>
      </c>
      <c r="AC115" s="242" t="s">
        <v>459</v>
      </c>
    </row>
    <row r="116" spans="2:29">
      <c r="B116" s="237"/>
      <c r="C116" s="245"/>
      <c r="D116" s="16" t="s">
        <v>293</v>
      </c>
      <c r="E116" s="101">
        <v>0.2</v>
      </c>
      <c r="F116" s="101">
        <v>0</v>
      </c>
      <c r="G116" s="101">
        <v>0</v>
      </c>
      <c r="H116" s="101">
        <v>0</v>
      </c>
      <c r="I116" s="101">
        <v>0</v>
      </c>
      <c r="J116" s="101">
        <v>0</v>
      </c>
      <c r="K116" s="101">
        <v>0.15</v>
      </c>
      <c r="L116" s="101">
        <v>0.15</v>
      </c>
      <c r="M116" s="101">
        <v>0.15</v>
      </c>
      <c r="N116" s="101">
        <v>0.5</v>
      </c>
      <c r="O116" s="101">
        <v>0.45</v>
      </c>
      <c r="P116" s="101">
        <v>0.5</v>
      </c>
      <c r="Q116" s="101">
        <v>0.5</v>
      </c>
      <c r="R116" s="101">
        <v>0.45</v>
      </c>
      <c r="S116" s="101">
        <v>0.4</v>
      </c>
      <c r="T116" s="101">
        <v>0.4</v>
      </c>
      <c r="U116" s="101">
        <v>0.35</v>
      </c>
      <c r="V116" s="101">
        <v>0.4</v>
      </c>
      <c r="W116" s="101">
        <v>0.55000000000000004</v>
      </c>
      <c r="X116" s="101">
        <v>0.55000000000000004</v>
      </c>
      <c r="Y116" s="101">
        <v>0.5</v>
      </c>
      <c r="Z116" s="101">
        <v>0.55000000000000004</v>
      </c>
      <c r="AA116" s="101">
        <v>0.4</v>
      </c>
      <c r="AB116" s="101">
        <v>0.3</v>
      </c>
      <c r="AC116" s="243"/>
    </row>
    <row r="117" spans="2:29">
      <c r="B117" s="238"/>
      <c r="C117" s="245"/>
      <c r="D117" s="16" t="s">
        <v>294</v>
      </c>
      <c r="E117" s="101">
        <v>0.25</v>
      </c>
      <c r="F117" s="101">
        <v>0</v>
      </c>
      <c r="G117" s="101">
        <v>0</v>
      </c>
      <c r="H117" s="101">
        <v>0</v>
      </c>
      <c r="I117" s="101">
        <v>0</v>
      </c>
      <c r="J117" s="101">
        <v>0</v>
      </c>
      <c r="K117" s="101">
        <v>0.15</v>
      </c>
      <c r="L117" s="101">
        <v>0.15</v>
      </c>
      <c r="M117" s="101">
        <v>0.15</v>
      </c>
      <c r="N117" s="101">
        <v>0.15</v>
      </c>
      <c r="O117" s="101">
        <v>0.5</v>
      </c>
      <c r="P117" s="101">
        <v>0.5</v>
      </c>
      <c r="Q117" s="101">
        <v>0.4</v>
      </c>
      <c r="R117" s="101">
        <v>0.4</v>
      </c>
      <c r="S117" s="101">
        <v>0.3</v>
      </c>
      <c r="T117" s="101">
        <v>0.3</v>
      </c>
      <c r="U117" s="101">
        <v>0.3</v>
      </c>
      <c r="V117" s="101">
        <v>0.4</v>
      </c>
      <c r="W117" s="101">
        <v>0.5</v>
      </c>
      <c r="X117" s="101">
        <v>0.5</v>
      </c>
      <c r="Y117" s="101">
        <v>0.4</v>
      </c>
      <c r="Z117" s="101">
        <v>0.5</v>
      </c>
      <c r="AA117" s="101">
        <v>0.4</v>
      </c>
      <c r="AB117" s="101">
        <v>0.2</v>
      </c>
      <c r="AC117" s="244"/>
    </row>
    <row r="118" spans="2:29" ht="15.75" customHeight="1">
      <c r="B118" s="236" t="str">
        <f>$B$112&amp;" - "&amp;C118</f>
        <v xml:space="preserve">Domestic Hot Water - </v>
      </c>
      <c r="C118" s="245"/>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42"/>
    </row>
    <row r="119" spans="2:29">
      <c r="B119" s="237"/>
      <c r="C119" s="245"/>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43"/>
    </row>
    <row r="120" spans="2:29">
      <c r="B120" s="238"/>
      <c r="C120" s="245"/>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44"/>
    </row>
    <row r="121" spans="2:29">
      <c r="B121" s="236" t="str">
        <f>$B$112&amp;" - "&amp;C121</f>
        <v xml:space="preserve">Domestic Hot Water - </v>
      </c>
      <c r="C121" s="24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42"/>
    </row>
    <row r="122" spans="2:29">
      <c r="B122" s="237"/>
      <c r="C122" s="245"/>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43"/>
    </row>
    <row r="123" spans="2:29">
      <c r="B123" s="238"/>
      <c r="C123" s="245"/>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44"/>
    </row>
    <row r="124" spans="2:29">
      <c r="B124" s="236" t="str">
        <f>$B$112&amp;" - "&amp;C124</f>
        <v xml:space="preserve">Domestic Hot Water - </v>
      </c>
      <c r="C124" s="239"/>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42"/>
    </row>
    <row r="125" spans="2:29">
      <c r="B125" s="237"/>
      <c r="C125" s="240"/>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43"/>
    </row>
    <row r="126" spans="2:29">
      <c r="B126" s="238"/>
      <c r="C126" s="241"/>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44"/>
    </row>
    <row r="127" spans="2:29">
      <c r="B127" s="236" t="str">
        <f>$B$112&amp;" - "&amp;C127</f>
        <v xml:space="preserve">Domestic Hot Water - </v>
      </c>
      <c r="C127" s="239"/>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42"/>
    </row>
    <row r="128" spans="2:29">
      <c r="B128" s="237"/>
      <c r="C128" s="240"/>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43"/>
    </row>
    <row r="129" spans="2:29">
      <c r="B129" s="238"/>
      <c r="C129" s="241"/>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44"/>
    </row>
    <row r="147" spans="2:30" ht="18.75">
      <c r="B147" s="206" t="s">
        <v>98</v>
      </c>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4">
        <v>0</v>
      </c>
    </row>
    <row r="150" spans="2:30" ht="15.75" customHeight="1">
      <c r="B150" s="236" t="str">
        <f>$B$147&amp;" - "&amp;C150</f>
        <v>Process Loads - Kitchen Exhaust Fan</v>
      </c>
      <c r="C150" s="245" t="s">
        <v>470</v>
      </c>
      <c r="D150" s="16" t="s">
        <v>292</v>
      </c>
      <c r="E150" s="101">
        <v>1</v>
      </c>
      <c r="F150" s="101">
        <v>0</v>
      </c>
      <c r="G150" s="101">
        <v>0</v>
      </c>
      <c r="H150" s="101">
        <v>0</v>
      </c>
      <c r="I150" s="101">
        <v>0</v>
      </c>
      <c r="J150" s="101">
        <v>1</v>
      </c>
      <c r="K150" s="101">
        <v>1</v>
      </c>
      <c r="L150" s="101">
        <v>1</v>
      </c>
      <c r="M150" s="101">
        <v>1</v>
      </c>
      <c r="N150" s="101">
        <v>1</v>
      </c>
      <c r="O150" s="101">
        <v>1</v>
      </c>
      <c r="P150" s="101">
        <v>1</v>
      </c>
      <c r="Q150" s="101">
        <v>1</v>
      </c>
      <c r="R150" s="101">
        <v>1</v>
      </c>
      <c r="S150" s="101">
        <v>1</v>
      </c>
      <c r="T150" s="101">
        <v>1</v>
      </c>
      <c r="U150" s="101">
        <v>1</v>
      </c>
      <c r="V150" s="101">
        <v>1</v>
      </c>
      <c r="W150" s="101">
        <v>1</v>
      </c>
      <c r="X150" s="101">
        <v>1</v>
      </c>
      <c r="Y150" s="101">
        <v>1</v>
      </c>
      <c r="Z150" s="101">
        <v>1</v>
      </c>
      <c r="AA150" s="101">
        <v>1</v>
      </c>
      <c r="AB150" s="101">
        <v>1</v>
      </c>
      <c r="AC150" s="242" t="s">
        <v>459</v>
      </c>
    </row>
    <row r="151" spans="2:30">
      <c r="B151" s="237"/>
      <c r="C151" s="245"/>
      <c r="D151" s="16" t="s">
        <v>293</v>
      </c>
      <c r="E151" s="101">
        <v>1</v>
      </c>
      <c r="F151" s="101">
        <v>0</v>
      </c>
      <c r="G151" s="101">
        <v>0</v>
      </c>
      <c r="H151" s="101">
        <v>0</v>
      </c>
      <c r="I151" s="101">
        <v>0</v>
      </c>
      <c r="J151" s="101">
        <v>1</v>
      </c>
      <c r="K151" s="101">
        <v>1</v>
      </c>
      <c r="L151" s="101">
        <v>1</v>
      </c>
      <c r="M151" s="101">
        <v>1</v>
      </c>
      <c r="N151" s="101">
        <v>1</v>
      </c>
      <c r="O151" s="101">
        <v>1</v>
      </c>
      <c r="P151" s="101">
        <v>1</v>
      </c>
      <c r="Q151" s="101">
        <v>1</v>
      </c>
      <c r="R151" s="101">
        <v>1</v>
      </c>
      <c r="S151" s="101">
        <v>1</v>
      </c>
      <c r="T151" s="101">
        <v>1</v>
      </c>
      <c r="U151" s="101">
        <v>1</v>
      </c>
      <c r="V151" s="101">
        <v>1</v>
      </c>
      <c r="W151" s="101">
        <v>1</v>
      </c>
      <c r="X151" s="101">
        <v>1</v>
      </c>
      <c r="Y151" s="101">
        <v>1</v>
      </c>
      <c r="Z151" s="101">
        <v>1</v>
      </c>
      <c r="AA151" s="101">
        <v>1</v>
      </c>
      <c r="AB151" s="101">
        <v>1</v>
      </c>
      <c r="AC151" s="243"/>
    </row>
    <row r="152" spans="2:30">
      <c r="B152" s="238"/>
      <c r="C152" s="245"/>
      <c r="D152" s="16" t="s">
        <v>294</v>
      </c>
      <c r="E152" s="101">
        <v>1</v>
      </c>
      <c r="F152" s="101">
        <v>0</v>
      </c>
      <c r="G152" s="101">
        <v>0</v>
      </c>
      <c r="H152" s="101">
        <v>0</v>
      </c>
      <c r="I152" s="101">
        <v>0</v>
      </c>
      <c r="J152" s="101">
        <v>1</v>
      </c>
      <c r="K152" s="101">
        <v>1</v>
      </c>
      <c r="L152" s="101">
        <v>1</v>
      </c>
      <c r="M152" s="101">
        <v>1</v>
      </c>
      <c r="N152" s="101">
        <v>1</v>
      </c>
      <c r="O152" s="101">
        <v>1</v>
      </c>
      <c r="P152" s="101">
        <v>1</v>
      </c>
      <c r="Q152" s="101">
        <v>1</v>
      </c>
      <c r="R152" s="101">
        <v>1</v>
      </c>
      <c r="S152" s="101">
        <v>1</v>
      </c>
      <c r="T152" s="101">
        <v>1</v>
      </c>
      <c r="U152" s="101">
        <v>1</v>
      </c>
      <c r="V152" s="101">
        <v>1</v>
      </c>
      <c r="W152" s="101">
        <v>1</v>
      </c>
      <c r="X152" s="101">
        <v>1</v>
      </c>
      <c r="Y152" s="101">
        <v>1</v>
      </c>
      <c r="Z152" s="101">
        <v>1</v>
      </c>
      <c r="AA152" s="101">
        <v>1</v>
      </c>
      <c r="AB152" s="101">
        <v>1</v>
      </c>
      <c r="AC152" s="244"/>
    </row>
    <row r="153" spans="2:30">
      <c r="B153" s="236" t="str">
        <f>$B$147&amp;" - "&amp;C153</f>
        <v xml:space="preserve">Process Loads - </v>
      </c>
      <c r="C153" s="245"/>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42"/>
    </row>
    <row r="154" spans="2:30">
      <c r="B154" s="237"/>
      <c r="C154" s="245"/>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43"/>
    </row>
    <row r="155" spans="2:30">
      <c r="B155" s="238"/>
      <c r="C155" s="245"/>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44"/>
    </row>
    <row r="156" spans="2:30">
      <c r="B156" s="236" t="str">
        <f>$B$147&amp;" - "&amp;C156</f>
        <v xml:space="preserve">Process Loads - </v>
      </c>
      <c r="C156" s="24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42"/>
    </row>
    <row r="157" spans="2:30">
      <c r="B157" s="237"/>
      <c r="C157" s="245"/>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43"/>
    </row>
    <row r="158" spans="2:30">
      <c r="B158" s="238"/>
      <c r="C158" s="245"/>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44"/>
    </row>
    <row r="159" spans="2:30">
      <c r="B159" s="236" t="str">
        <f>$B$147&amp;" - "&amp;C159</f>
        <v xml:space="preserve">Process Loads - </v>
      </c>
      <c r="C159" s="239"/>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42"/>
    </row>
    <row r="160" spans="2:30">
      <c r="B160" s="237"/>
      <c r="C160" s="240"/>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43"/>
    </row>
    <row r="161" spans="2:29">
      <c r="B161" s="238"/>
      <c r="C161" s="241"/>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44"/>
    </row>
    <row r="162" spans="2:29">
      <c r="B162" s="236" t="str">
        <f>$B$147&amp;" - "&amp;C162</f>
        <v xml:space="preserve">Process Loads - </v>
      </c>
      <c r="C162" s="239"/>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42"/>
    </row>
    <row r="163" spans="2:29">
      <c r="B163" s="237"/>
      <c r="C163" s="240"/>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43"/>
    </row>
    <row r="164" spans="2:29">
      <c r="B164" s="238"/>
      <c r="C164" s="241"/>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44"/>
    </row>
  </sheetData>
  <mergeCells count="83">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6:B88"/>
    <mergeCell ref="B51:B53"/>
    <mergeCell ref="C80:C82"/>
    <mergeCell ref="C83:C85"/>
    <mergeCell ref="B45:B47"/>
    <mergeCell ref="B48:B50"/>
    <mergeCell ref="B80:B82"/>
    <mergeCell ref="B83:B85"/>
    <mergeCell ref="AC22:AC24"/>
    <mergeCell ref="AC45:AC47"/>
    <mergeCell ref="AC48:AC50"/>
    <mergeCell ref="AC51:AC53"/>
    <mergeCell ref="AC54:AC56"/>
    <mergeCell ref="AC57:AC59"/>
    <mergeCell ref="AC80:AC82"/>
    <mergeCell ref="AC83:AC85"/>
    <mergeCell ref="AC86:AC88"/>
    <mergeCell ref="AC89:AC91"/>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62:B164"/>
    <mergeCell ref="C162:C164"/>
    <mergeCell ref="AC162:AC164"/>
    <mergeCell ref="B156:B158"/>
    <mergeCell ref="C156:C158"/>
    <mergeCell ref="AC156:AC158"/>
    <mergeCell ref="B159:B161"/>
    <mergeCell ref="C159:C161"/>
    <mergeCell ref="AC159:AC161"/>
  </mergeCells>
  <phoneticPr fontId="55" type="noConversion"/>
  <conditionalFormatting sqref="C16:C24">
    <cfRule type="containsText" dxfId="188" priority="62" operator="containsText" text="Example:">
      <formula>NOT(ISERROR(SEARCH("Example:",C16)))</formula>
    </cfRule>
  </conditionalFormatting>
  <conditionalFormatting sqref="C51:C59">
    <cfRule type="containsText" dxfId="187" priority="61" operator="containsText" text="Example:">
      <formula>NOT(ISERROR(SEARCH("Example:",C51)))</formula>
    </cfRule>
  </conditionalFormatting>
  <conditionalFormatting sqref="C86:C94">
    <cfRule type="containsText" dxfId="186" priority="60" operator="containsText" text="Example:">
      <formula>NOT(ISERROR(SEARCH("Example:",C86)))</formula>
    </cfRule>
  </conditionalFormatting>
  <conditionalFormatting sqref="AC16:AC18">
    <cfRule type="containsText" dxfId="185" priority="57" operator="containsText" text="Example">
      <formula>NOT(ISERROR(SEARCH("Example",AC16)))</formula>
    </cfRule>
  </conditionalFormatting>
  <conditionalFormatting sqref="AC19:AC21">
    <cfRule type="containsText" dxfId="184" priority="56" operator="containsText" text="Example">
      <formula>NOT(ISERROR(SEARCH("Example",AC19)))</formula>
    </cfRule>
  </conditionalFormatting>
  <conditionalFormatting sqref="AC22:AC24">
    <cfRule type="containsText" dxfId="183" priority="55" operator="containsText" text="Example">
      <formula>NOT(ISERROR(SEARCH("Example",AC22)))</formula>
    </cfRule>
  </conditionalFormatting>
  <conditionalFormatting sqref="AC51:AC53">
    <cfRule type="containsText" dxfId="182" priority="52" operator="containsText" text="Example">
      <formula>NOT(ISERROR(SEARCH("Example",AC51)))</formula>
    </cfRule>
  </conditionalFormatting>
  <conditionalFormatting sqref="AC54:AC56">
    <cfRule type="containsText" dxfId="181" priority="51" operator="containsText" text="Example">
      <formula>NOT(ISERROR(SEARCH("Example",AC54)))</formula>
    </cfRule>
  </conditionalFormatting>
  <conditionalFormatting sqref="AC57:AC59">
    <cfRule type="containsText" dxfId="180" priority="50" operator="containsText" text="Example">
      <formula>NOT(ISERROR(SEARCH("Example",AC57)))</formula>
    </cfRule>
  </conditionalFormatting>
  <conditionalFormatting sqref="AC86:AC88">
    <cfRule type="containsText" dxfId="179" priority="47" operator="containsText" text="Example">
      <formula>NOT(ISERROR(SEARCH("Example",AC86)))</formula>
    </cfRule>
  </conditionalFormatting>
  <conditionalFormatting sqref="AC89:AC91">
    <cfRule type="containsText" dxfId="178" priority="46" operator="containsText" text="Example">
      <formula>NOT(ISERROR(SEARCH("Example",AC89)))</formula>
    </cfRule>
  </conditionalFormatting>
  <conditionalFormatting sqref="AC92:AC94">
    <cfRule type="containsText" dxfId="177" priority="45" operator="containsText" text="Example">
      <formula>NOT(ISERROR(SEARCH("Example",AC92)))</formula>
    </cfRule>
  </conditionalFormatting>
  <conditionalFormatting sqref="C124:C129">
    <cfRule type="containsText" dxfId="176" priority="44" operator="containsText" text="Example:">
      <formula>NOT(ISERROR(SEARCH("Example:",C124)))</formula>
    </cfRule>
  </conditionalFormatting>
  <conditionalFormatting sqref="AC124:AC126">
    <cfRule type="containsText" dxfId="175" priority="40" operator="containsText" text="Example">
      <formula>NOT(ISERROR(SEARCH("Example",AC124)))</formula>
    </cfRule>
  </conditionalFormatting>
  <conditionalFormatting sqref="AC127:AC129">
    <cfRule type="containsText" dxfId="174" priority="39" operator="containsText" text="Example">
      <formula>NOT(ISERROR(SEARCH("Example",AC127)))</formula>
    </cfRule>
  </conditionalFormatting>
  <conditionalFormatting sqref="C159:C164">
    <cfRule type="containsText" dxfId="173" priority="38" operator="containsText" text="Example:">
      <formula>NOT(ISERROR(SEARCH("Example:",C159)))</formula>
    </cfRule>
  </conditionalFormatting>
  <conditionalFormatting sqref="AC159:AC161">
    <cfRule type="containsText" dxfId="172" priority="34" operator="containsText" text="Example">
      <formula>NOT(ISERROR(SEARCH("Example",AC159)))</formula>
    </cfRule>
  </conditionalFormatting>
  <conditionalFormatting sqref="AC162:AC164">
    <cfRule type="containsText" dxfId="171" priority="33" operator="containsText" text="Example">
      <formula>NOT(ISERROR(SEARCH("Example",AC162)))</formula>
    </cfRule>
  </conditionalFormatting>
  <conditionalFormatting sqref="C10:C12">
    <cfRule type="containsText" dxfId="170" priority="20" operator="containsText" text="Example:">
      <formula>NOT(ISERROR(SEARCH("Example:",C10)))</formula>
    </cfRule>
  </conditionalFormatting>
  <conditionalFormatting sqref="C13:C15">
    <cfRule type="containsText" dxfId="169" priority="19" operator="containsText" text="Example:">
      <formula>NOT(ISERROR(SEARCH("Example:",C13)))</formula>
    </cfRule>
  </conditionalFormatting>
  <conditionalFormatting sqref="AC10:AC12">
    <cfRule type="containsText" dxfId="168" priority="18" operator="containsText" text="Example">
      <formula>NOT(ISERROR(SEARCH("Example",AC10)))</formula>
    </cfRule>
  </conditionalFormatting>
  <conditionalFormatting sqref="AC13:AC15">
    <cfRule type="containsText" dxfId="167" priority="17" operator="containsText" text="Example">
      <formula>NOT(ISERROR(SEARCH("Example",AC13)))</formula>
    </cfRule>
  </conditionalFormatting>
  <conditionalFormatting sqref="C45:C47">
    <cfRule type="containsText" dxfId="166" priority="16" operator="containsText" text="Example:">
      <formula>NOT(ISERROR(SEARCH("Example:",C45)))</formula>
    </cfRule>
  </conditionalFormatting>
  <conditionalFormatting sqref="C48:C50">
    <cfRule type="containsText" dxfId="165" priority="15" operator="containsText" text="Example:">
      <formula>NOT(ISERROR(SEARCH("Example:",C48)))</formula>
    </cfRule>
  </conditionalFormatting>
  <conditionalFormatting sqref="AC45:AC50">
    <cfRule type="containsText" dxfId="164" priority="14" operator="containsText" text="Example">
      <formula>NOT(ISERROR(SEARCH("Example",AC45)))</formula>
    </cfRule>
  </conditionalFormatting>
  <conditionalFormatting sqref="C80:C82">
    <cfRule type="containsText" dxfId="163" priority="13" operator="containsText" text="Example:">
      <formula>NOT(ISERROR(SEARCH("Example:",C80)))</formula>
    </cfRule>
  </conditionalFormatting>
  <conditionalFormatting sqref="C83:C85">
    <cfRule type="containsText" dxfId="162" priority="12" operator="containsText" text="Example:">
      <formula>NOT(ISERROR(SEARCH("Example:",C83)))</formula>
    </cfRule>
  </conditionalFormatting>
  <conditionalFormatting sqref="AC80:AC82">
    <cfRule type="containsText" dxfId="161" priority="11" operator="containsText" text="Example">
      <formula>NOT(ISERROR(SEARCH("Example",AC80)))</formula>
    </cfRule>
  </conditionalFormatting>
  <conditionalFormatting sqref="AC83:AC85">
    <cfRule type="containsText" dxfId="160" priority="10" operator="containsText" text="Example">
      <formula>NOT(ISERROR(SEARCH("Example",AC83)))</formula>
    </cfRule>
  </conditionalFormatting>
  <conditionalFormatting sqref="AC121:AC123">
    <cfRule type="containsText" dxfId="159" priority="8" operator="containsText" text="Example">
      <formula>NOT(ISERROR(SEARCH("Example",AC121)))</formula>
    </cfRule>
  </conditionalFormatting>
  <conditionalFormatting sqref="C115:C117 C121:C123">
    <cfRule type="containsText" dxfId="158" priority="9" operator="containsText" text="Example:">
      <formula>NOT(ISERROR(SEARCH("Example:",C115)))</formula>
    </cfRule>
  </conditionalFormatting>
  <conditionalFormatting sqref="C118:C120">
    <cfRule type="containsText" dxfId="157" priority="7" operator="containsText" text="Example:">
      <formula>NOT(ISERROR(SEARCH("Example:",C118)))</formula>
    </cfRule>
  </conditionalFormatting>
  <conditionalFormatting sqref="AC118:AC120">
    <cfRule type="containsText" dxfId="156" priority="6" operator="containsText" text="Example">
      <formula>NOT(ISERROR(SEARCH("Example",AC118)))</formula>
    </cfRule>
  </conditionalFormatting>
  <conditionalFormatting sqref="AC115:AC117">
    <cfRule type="containsText" dxfId="155" priority="5" operator="containsText" text="Example">
      <formula>NOT(ISERROR(SEARCH("Example",AC115)))</formula>
    </cfRule>
  </conditionalFormatting>
  <conditionalFormatting sqref="C150:C158">
    <cfRule type="containsText" dxfId="154" priority="4" operator="containsText" text="Example:">
      <formula>NOT(ISERROR(SEARCH("Example:",C150)))</formula>
    </cfRule>
  </conditionalFormatting>
  <conditionalFormatting sqref="AC153:AC155">
    <cfRule type="containsText" dxfId="153" priority="3" operator="containsText" text="Example">
      <formula>NOT(ISERROR(SEARCH("Example",AC153)))</formula>
    </cfRule>
  </conditionalFormatting>
  <conditionalFormatting sqref="AC156:AC158">
    <cfRule type="containsText" dxfId="152" priority="2" operator="containsText" text="Example">
      <formula>NOT(ISERROR(SEARCH("Example",AC156)))</formula>
    </cfRule>
  </conditionalFormatting>
  <conditionalFormatting sqref="AC150:AC152">
    <cfRule type="containsText" dxfId="151" priority="1" operator="containsText" text="Example">
      <formula>NOT(ISERROR(SEARCH("Example",AC150)))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05" t="s">
        <v>267</v>
      </c>
      <c r="D2" s="205"/>
      <c r="E2" s="205"/>
      <c r="F2" s="205"/>
      <c r="G2" s="205"/>
      <c r="H2" s="205"/>
      <c r="I2" s="205"/>
      <c r="J2" s="205"/>
      <c r="AC2" s="246" t="str">
        <f>Project_Name</f>
        <v>Carbon Free Boston</v>
      </c>
      <c r="AD2" s="246"/>
    </row>
    <row r="3" spans="2:30" ht="15.75" customHeight="1">
      <c r="B3" s="131" t="str">
        <f>Project!B3</f>
        <v>Calculation</v>
      </c>
      <c r="C3" s="205"/>
      <c r="D3" s="205"/>
      <c r="E3" s="205"/>
      <c r="F3" s="205"/>
      <c r="G3" s="205"/>
      <c r="H3" s="205"/>
      <c r="I3" s="205"/>
      <c r="J3" s="205"/>
      <c r="AC3" s="246" t="str">
        <f>Project_Number</f>
        <v>259104-00</v>
      </c>
      <c r="AD3" s="246"/>
    </row>
    <row r="4" spans="2:30">
      <c r="B4" s="125" t="str">
        <f>Project!B4</f>
        <v>Notes</v>
      </c>
      <c r="C4" s="205"/>
      <c r="D4" s="205"/>
      <c r="E4" s="205"/>
      <c r="F4" s="205"/>
      <c r="G4" s="205"/>
      <c r="H4" s="205"/>
      <c r="I4" s="205"/>
      <c r="J4" s="20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6" t="s">
        <v>214</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c r="B10" s="248" t="str">
        <f>$B$7&amp;" - "&amp;C10</f>
        <v>Occupancy - Kitchen and Dining</v>
      </c>
      <c r="C10" s="245" t="s">
        <v>485</v>
      </c>
      <c r="D10" s="16" t="s">
        <v>292</v>
      </c>
      <c r="E10" s="101">
        <v>0.1</v>
      </c>
      <c r="F10" s="101">
        <v>0.1</v>
      </c>
      <c r="G10" s="101">
        <v>0.1</v>
      </c>
      <c r="H10" s="101">
        <v>0.1</v>
      </c>
      <c r="I10" s="101">
        <v>0.1</v>
      </c>
      <c r="J10" s="101">
        <v>0.05</v>
      </c>
      <c r="K10" s="101">
        <v>0.1</v>
      </c>
      <c r="L10" s="101">
        <v>0.4</v>
      </c>
      <c r="M10" s="101">
        <v>0.4</v>
      </c>
      <c r="N10" s="101">
        <v>0.4</v>
      </c>
      <c r="O10" s="101">
        <v>0.2</v>
      </c>
      <c r="P10" s="101">
        <v>0.5</v>
      </c>
      <c r="Q10" s="101">
        <v>0.8</v>
      </c>
      <c r="R10" s="101">
        <v>0.7</v>
      </c>
      <c r="S10" s="101">
        <v>0.4</v>
      </c>
      <c r="T10" s="101">
        <v>0.2</v>
      </c>
      <c r="U10" s="101">
        <v>0.25</v>
      </c>
      <c r="V10" s="101">
        <v>0.5</v>
      </c>
      <c r="W10" s="101">
        <v>0.8</v>
      </c>
      <c r="X10" s="101">
        <v>0.8</v>
      </c>
      <c r="Y10" s="101">
        <v>0.8</v>
      </c>
      <c r="Z10" s="101">
        <v>0.5</v>
      </c>
      <c r="AA10" s="101">
        <v>0.35</v>
      </c>
      <c r="AB10" s="101">
        <v>0.2</v>
      </c>
      <c r="AC10" s="242" t="s">
        <v>459</v>
      </c>
    </row>
    <row r="11" spans="2:30">
      <c r="B11" s="248"/>
      <c r="C11" s="245"/>
      <c r="D11" s="16" t="s">
        <v>293</v>
      </c>
      <c r="E11" s="101">
        <v>0.1</v>
      </c>
      <c r="F11" s="101">
        <v>0.1</v>
      </c>
      <c r="G11" s="101">
        <v>0.1</v>
      </c>
      <c r="H11" s="101">
        <v>0.1</v>
      </c>
      <c r="I11" s="101">
        <v>0.1</v>
      </c>
      <c r="J11" s="101">
        <v>0.1</v>
      </c>
      <c r="K11" s="101">
        <v>0.05</v>
      </c>
      <c r="L11" s="101">
        <v>0.5</v>
      </c>
      <c r="M11" s="101">
        <v>0.5</v>
      </c>
      <c r="N11" s="101">
        <v>0.4</v>
      </c>
      <c r="O11" s="101">
        <v>0.2</v>
      </c>
      <c r="P11" s="101">
        <v>0.45</v>
      </c>
      <c r="Q11" s="101">
        <v>0.5</v>
      </c>
      <c r="R11" s="101">
        <v>0.5</v>
      </c>
      <c r="S11" s="101">
        <v>0.35</v>
      </c>
      <c r="T11" s="101">
        <v>0.3</v>
      </c>
      <c r="U11" s="101">
        <v>0.3</v>
      </c>
      <c r="V11" s="101">
        <v>0.3</v>
      </c>
      <c r="W11" s="101">
        <v>0.7</v>
      </c>
      <c r="X11" s="101">
        <v>0.9</v>
      </c>
      <c r="Y11" s="101">
        <v>0.7</v>
      </c>
      <c r="Z11" s="101">
        <v>0.65</v>
      </c>
      <c r="AA11" s="101">
        <v>0.55000000000000004</v>
      </c>
      <c r="AB11" s="101">
        <v>0.35</v>
      </c>
      <c r="AC11" s="243"/>
    </row>
    <row r="12" spans="2:30">
      <c r="B12" s="248"/>
      <c r="C12" s="245"/>
      <c r="D12" s="16" t="s">
        <v>294</v>
      </c>
      <c r="E12" s="101">
        <v>0.1</v>
      </c>
      <c r="F12" s="101">
        <v>0.1</v>
      </c>
      <c r="G12" s="101">
        <v>0.1</v>
      </c>
      <c r="H12" s="101">
        <v>0.1</v>
      </c>
      <c r="I12" s="101">
        <v>0.1</v>
      </c>
      <c r="J12" s="101">
        <v>0.1</v>
      </c>
      <c r="K12" s="101">
        <v>0.05</v>
      </c>
      <c r="L12" s="101">
        <v>0.5</v>
      </c>
      <c r="M12" s="101">
        <v>0.5</v>
      </c>
      <c r="N12" s="101">
        <v>0.2</v>
      </c>
      <c r="O12" s="101">
        <v>0.2</v>
      </c>
      <c r="P12" s="101">
        <v>0.3</v>
      </c>
      <c r="Q12" s="101">
        <v>0.5</v>
      </c>
      <c r="R12" s="101">
        <v>0.5</v>
      </c>
      <c r="S12" s="101">
        <v>0.3</v>
      </c>
      <c r="T12" s="101">
        <v>0.2</v>
      </c>
      <c r="U12" s="101">
        <v>0.25</v>
      </c>
      <c r="V12" s="101">
        <v>0.35</v>
      </c>
      <c r="W12" s="101">
        <v>0.55000000000000004</v>
      </c>
      <c r="X12" s="101">
        <v>0.65</v>
      </c>
      <c r="Y12" s="101">
        <v>0.7</v>
      </c>
      <c r="Z12" s="101">
        <v>0.35</v>
      </c>
      <c r="AA12" s="101">
        <v>0.2</v>
      </c>
      <c r="AB12" s="101">
        <v>0.2</v>
      </c>
      <c r="AC12" s="244"/>
    </row>
    <row r="13" spans="2:30">
      <c r="B13" s="248" t="str">
        <f>$B$7&amp;" - "&amp;C13</f>
        <v xml:space="preserve">Occupancy - </v>
      </c>
      <c r="C13" s="24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42"/>
    </row>
    <row r="14" spans="2:30">
      <c r="B14" s="248"/>
      <c r="C14" s="245"/>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43"/>
    </row>
    <row r="15" spans="2:30">
      <c r="B15" s="248"/>
      <c r="C15" s="245"/>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44"/>
    </row>
    <row r="16" spans="2:30">
      <c r="B16" s="248" t="str">
        <f>$B$7&amp;" - "&amp;C16</f>
        <v xml:space="preserve">Occupancy - </v>
      </c>
      <c r="C16" s="24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42"/>
    </row>
    <row r="17" spans="2:29">
      <c r="B17" s="248"/>
      <c r="C17" s="245"/>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43"/>
    </row>
    <row r="18" spans="2:29">
      <c r="B18" s="248"/>
      <c r="C18" s="245"/>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44"/>
    </row>
    <row r="19" spans="2:29">
      <c r="B19" s="248" t="str">
        <f>$B$7&amp;" - "&amp;C19</f>
        <v xml:space="preserve">Occupancy - </v>
      </c>
      <c r="C19" s="24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42"/>
    </row>
    <row r="20" spans="2:29">
      <c r="B20" s="248"/>
      <c r="C20" s="245"/>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43"/>
    </row>
    <row r="21" spans="2:29">
      <c r="B21" s="248"/>
      <c r="C21" s="245"/>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44"/>
    </row>
    <row r="22" spans="2:29">
      <c r="B22" s="248" t="str">
        <f>$B$7&amp;" - "&amp;C22</f>
        <v xml:space="preserve">Occupancy - </v>
      </c>
      <c r="C22" s="24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42"/>
    </row>
    <row r="23" spans="2:29">
      <c r="B23" s="248"/>
      <c r="C23" s="245"/>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43"/>
    </row>
    <row r="24" spans="2:29">
      <c r="B24" s="248"/>
      <c r="C24" s="245"/>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44"/>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6" t="s">
        <v>295</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48" t="str">
        <f>$B$42&amp;" - "&amp;C45</f>
        <v>Lighting - Ktichen and Dining</v>
      </c>
      <c r="C45" s="245" t="s">
        <v>494</v>
      </c>
      <c r="D45" s="16" t="s">
        <v>292</v>
      </c>
      <c r="E45" s="101">
        <v>0.45</v>
      </c>
      <c r="F45" s="101">
        <v>0.15</v>
      </c>
      <c r="G45" s="101">
        <v>0.15</v>
      </c>
      <c r="H45" s="101">
        <v>0.15</v>
      </c>
      <c r="I45" s="101">
        <v>0.15</v>
      </c>
      <c r="J45" s="101">
        <v>0.45</v>
      </c>
      <c r="K45" s="101">
        <v>0.9</v>
      </c>
      <c r="L45" s="101">
        <v>0.9</v>
      </c>
      <c r="M45" s="101">
        <v>0.9</v>
      </c>
      <c r="N45" s="101">
        <v>0.9</v>
      </c>
      <c r="O45" s="101">
        <v>0.9</v>
      </c>
      <c r="P45" s="101">
        <v>0.9</v>
      </c>
      <c r="Q45" s="101">
        <v>0.9</v>
      </c>
      <c r="R45" s="101">
        <v>0.9</v>
      </c>
      <c r="S45" s="101">
        <v>0.9</v>
      </c>
      <c r="T45" s="101">
        <v>0.9</v>
      </c>
      <c r="U45" s="101">
        <v>0.9</v>
      </c>
      <c r="V45" s="101">
        <v>0.9</v>
      </c>
      <c r="W45" s="101">
        <v>0.9</v>
      </c>
      <c r="X45" s="101">
        <v>0.9</v>
      </c>
      <c r="Y45" s="101">
        <v>0.9</v>
      </c>
      <c r="Z45" s="101">
        <v>0.9</v>
      </c>
      <c r="AA45" s="101">
        <v>0.9</v>
      </c>
      <c r="AB45" s="101">
        <v>0.9</v>
      </c>
      <c r="AC45" s="242" t="s">
        <v>459</v>
      </c>
    </row>
    <row r="46" spans="2:30">
      <c r="B46" s="248"/>
      <c r="C46" s="245"/>
      <c r="D46" s="16" t="s">
        <v>293</v>
      </c>
      <c r="E46" s="101">
        <v>0.45</v>
      </c>
      <c r="F46" s="101">
        <v>0.15</v>
      </c>
      <c r="G46" s="101">
        <v>0.15</v>
      </c>
      <c r="H46" s="101">
        <v>0.15</v>
      </c>
      <c r="I46" s="101">
        <v>0.15</v>
      </c>
      <c r="J46" s="101">
        <v>0.45</v>
      </c>
      <c r="K46" s="101">
        <v>0.9</v>
      </c>
      <c r="L46" s="101">
        <v>0.9</v>
      </c>
      <c r="M46" s="101">
        <v>0.9</v>
      </c>
      <c r="N46" s="101">
        <v>0.9</v>
      </c>
      <c r="O46" s="101">
        <v>0.9</v>
      </c>
      <c r="P46" s="101">
        <v>0.9</v>
      </c>
      <c r="Q46" s="101">
        <v>0.9</v>
      </c>
      <c r="R46" s="101">
        <v>0.9</v>
      </c>
      <c r="S46" s="101">
        <v>0.9</v>
      </c>
      <c r="T46" s="101">
        <v>0.9</v>
      </c>
      <c r="U46" s="101">
        <v>0.9</v>
      </c>
      <c r="V46" s="101">
        <v>0.9</v>
      </c>
      <c r="W46" s="101">
        <v>0.9</v>
      </c>
      <c r="X46" s="101">
        <v>0.9</v>
      </c>
      <c r="Y46" s="101">
        <v>0.9</v>
      </c>
      <c r="Z46" s="101">
        <v>0.9</v>
      </c>
      <c r="AA46" s="101">
        <v>0.9</v>
      </c>
      <c r="AB46" s="101">
        <v>0.9</v>
      </c>
      <c r="AC46" s="243"/>
    </row>
    <row r="47" spans="2:30">
      <c r="B47" s="248"/>
      <c r="C47" s="245"/>
      <c r="D47" s="16" t="s">
        <v>294</v>
      </c>
      <c r="E47" s="101">
        <v>0.45</v>
      </c>
      <c r="F47" s="101">
        <v>0.15</v>
      </c>
      <c r="G47" s="101">
        <v>0.15</v>
      </c>
      <c r="H47" s="101">
        <v>0.15</v>
      </c>
      <c r="I47" s="101">
        <v>0.15</v>
      </c>
      <c r="J47" s="101">
        <v>0.45</v>
      </c>
      <c r="K47" s="101">
        <v>0.9</v>
      </c>
      <c r="L47" s="101">
        <v>0.9</v>
      </c>
      <c r="M47" s="101">
        <v>0.9</v>
      </c>
      <c r="N47" s="101">
        <v>0.9</v>
      </c>
      <c r="O47" s="101">
        <v>0.9</v>
      </c>
      <c r="P47" s="101">
        <v>0.9</v>
      </c>
      <c r="Q47" s="101">
        <v>0.9</v>
      </c>
      <c r="R47" s="101">
        <v>0.9</v>
      </c>
      <c r="S47" s="101">
        <v>0.9</v>
      </c>
      <c r="T47" s="101">
        <v>0.9</v>
      </c>
      <c r="U47" s="101">
        <v>0.9</v>
      </c>
      <c r="V47" s="101">
        <v>0.9</v>
      </c>
      <c r="W47" s="101">
        <v>0.9</v>
      </c>
      <c r="X47" s="101">
        <v>0.9</v>
      </c>
      <c r="Y47" s="101">
        <v>0.9</v>
      </c>
      <c r="Z47" s="101">
        <v>0.9</v>
      </c>
      <c r="AA47" s="101">
        <v>0.9</v>
      </c>
      <c r="AB47" s="101">
        <v>0.9</v>
      </c>
      <c r="AC47" s="244"/>
    </row>
    <row r="48" spans="2:30">
      <c r="B48" s="248" t="str">
        <f>$B$42&amp;" - "&amp;C48</f>
        <v xml:space="preserve">Lighting - </v>
      </c>
      <c r="C48" s="24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42"/>
    </row>
    <row r="49" spans="2:29">
      <c r="B49" s="248"/>
      <c r="C49" s="245"/>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43"/>
    </row>
    <row r="50" spans="2:29">
      <c r="B50" s="248"/>
      <c r="C50" s="245"/>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44"/>
    </row>
    <row r="51" spans="2:29">
      <c r="B51" s="248" t="str">
        <f>$B$42&amp;" - "&amp;C51</f>
        <v xml:space="preserve">Lighting - </v>
      </c>
      <c r="C51" s="24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42"/>
    </row>
    <row r="52" spans="2:29">
      <c r="B52" s="248"/>
      <c r="C52" s="245"/>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43"/>
    </row>
    <row r="53" spans="2:29">
      <c r="B53" s="248"/>
      <c r="C53" s="245"/>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44"/>
    </row>
    <row r="54" spans="2:29">
      <c r="B54" s="248" t="str">
        <f>$B$42&amp;" - "&amp;C54</f>
        <v xml:space="preserve">Lighting - </v>
      </c>
      <c r="C54" s="24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42"/>
    </row>
    <row r="55" spans="2:29">
      <c r="B55" s="248"/>
      <c r="C55" s="245"/>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43"/>
    </row>
    <row r="56" spans="2:29">
      <c r="B56" s="248"/>
      <c r="C56" s="245"/>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44"/>
    </row>
    <row r="57" spans="2:29">
      <c r="B57" s="248" t="str">
        <f>$B$42&amp;" - "&amp;C57</f>
        <v xml:space="preserve">Lighting - </v>
      </c>
      <c r="C57" s="24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42"/>
    </row>
    <row r="58" spans="2:29">
      <c r="B58" s="248"/>
      <c r="C58" s="245"/>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43"/>
    </row>
    <row r="59" spans="2:29">
      <c r="B59" s="248"/>
      <c r="C59" s="245"/>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44"/>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6" t="s">
        <v>296</v>
      </c>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48" t="str">
        <f>$B$77&amp;" - "&amp;C80</f>
        <v>Receptacles - Electric Equipment</v>
      </c>
      <c r="C80" s="245" t="s">
        <v>486</v>
      </c>
      <c r="D80" s="16" t="s">
        <v>292</v>
      </c>
      <c r="E80" s="101">
        <v>0.1</v>
      </c>
      <c r="F80" s="101">
        <v>0.1</v>
      </c>
      <c r="G80" s="101">
        <v>0.1</v>
      </c>
      <c r="H80" s="101">
        <v>0.1</v>
      </c>
      <c r="I80" s="101">
        <v>0.1</v>
      </c>
      <c r="J80" s="101">
        <v>0.1</v>
      </c>
      <c r="K80" s="101">
        <v>0.25</v>
      </c>
      <c r="L80" s="101">
        <v>0.35</v>
      </c>
      <c r="M80" s="101">
        <v>0.35</v>
      </c>
      <c r="N80" s="101">
        <v>0.25</v>
      </c>
      <c r="O80" s="101">
        <v>0.35</v>
      </c>
      <c r="P80" s="101">
        <v>0.35</v>
      </c>
      <c r="Q80" s="101">
        <v>0.35</v>
      </c>
      <c r="R80" s="101">
        <v>0.25</v>
      </c>
      <c r="S80" s="101">
        <v>0.25</v>
      </c>
      <c r="T80" s="101">
        <v>0.25</v>
      </c>
      <c r="U80" s="101">
        <v>0.35</v>
      </c>
      <c r="V80" s="101">
        <v>0.35</v>
      </c>
      <c r="W80" s="101">
        <v>0.35</v>
      </c>
      <c r="X80" s="101">
        <v>0.25</v>
      </c>
      <c r="Y80" s="101">
        <v>0.25</v>
      </c>
      <c r="Z80" s="101">
        <v>0.25</v>
      </c>
      <c r="AA80" s="101">
        <v>0.25</v>
      </c>
      <c r="AB80" s="101">
        <v>0.25</v>
      </c>
      <c r="AC80" s="242" t="s">
        <v>459</v>
      </c>
    </row>
    <row r="81" spans="2:29">
      <c r="B81" s="248"/>
      <c r="C81" s="245"/>
      <c r="D81" s="16" t="s">
        <v>293</v>
      </c>
      <c r="E81" s="101">
        <v>0.1</v>
      </c>
      <c r="F81" s="101">
        <v>0.1</v>
      </c>
      <c r="G81" s="101">
        <v>0.1</v>
      </c>
      <c r="H81" s="101">
        <v>0.1</v>
      </c>
      <c r="I81" s="101">
        <v>0.1</v>
      </c>
      <c r="J81" s="101">
        <v>0.1</v>
      </c>
      <c r="K81" s="101">
        <v>0.25</v>
      </c>
      <c r="L81" s="101">
        <v>0.35</v>
      </c>
      <c r="M81" s="101">
        <v>0.35</v>
      </c>
      <c r="N81" s="101">
        <v>0.25</v>
      </c>
      <c r="O81" s="101">
        <v>0.35</v>
      </c>
      <c r="P81" s="101">
        <v>0.35</v>
      </c>
      <c r="Q81" s="101">
        <v>0.35</v>
      </c>
      <c r="R81" s="101">
        <v>0.25</v>
      </c>
      <c r="S81" s="101">
        <v>0.25</v>
      </c>
      <c r="T81" s="101">
        <v>0.25</v>
      </c>
      <c r="U81" s="101">
        <v>0.35</v>
      </c>
      <c r="V81" s="101">
        <v>0.35</v>
      </c>
      <c r="W81" s="101">
        <v>0.35</v>
      </c>
      <c r="X81" s="101">
        <v>0.25</v>
      </c>
      <c r="Y81" s="101">
        <v>0.25</v>
      </c>
      <c r="Z81" s="101">
        <v>0.25</v>
      </c>
      <c r="AA81" s="101">
        <v>0.25</v>
      </c>
      <c r="AB81" s="101">
        <v>0.25</v>
      </c>
      <c r="AC81" s="243"/>
    </row>
    <row r="82" spans="2:29">
      <c r="B82" s="248"/>
      <c r="C82" s="245"/>
      <c r="D82" s="16" t="s">
        <v>294</v>
      </c>
      <c r="E82" s="101">
        <v>0.1</v>
      </c>
      <c r="F82" s="101">
        <v>0.1</v>
      </c>
      <c r="G82" s="101">
        <v>0.1</v>
      </c>
      <c r="H82" s="101">
        <v>0.1</v>
      </c>
      <c r="I82" s="101">
        <v>0.1</v>
      </c>
      <c r="J82" s="101">
        <v>0.1</v>
      </c>
      <c r="K82" s="101">
        <v>0.25</v>
      </c>
      <c r="L82" s="101">
        <v>0.35</v>
      </c>
      <c r="M82" s="101">
        <v>0.35</v>
      </c>
      <c r="N82" s="101">
        <v>0.25</v>
      </c>
      <c r="O82" s="101">
        <v>0.35</v>
      </c>
      <c r="P82" s="101">
        <v>0.35</v>
      </c>
      <c r="Q82" s="101">
        <v>0.35</v>
      </c>
      <c r="R82" s="101">
        <v>0.25</v>
      </c>
      <c r="S82" s="101">
        <v>0.25</v>
      </c>
      <c r="T82" s="101">
        <v>0.25</v>
      </c>
      <c r="U82" s="101">
        <v>0.35</v>
      </c>
      <c r="V82" s="101">
        <v>0.35</v>
      </c>
      <c r="W82" s="101">
        <v>0.35</v>
      </c>
      <c r="X82" s="101">
        <v>0.25</v>
      </c>
      <c r="Y82" s="101">
        <v>0.25</v>
      </c>
      <c r="Z82" s="101">
        <v>0.25</v>
      </c>
      <c r="AA82" s="101">
        <v>0.25</v>
      </c>
      <c r="AB82" s="101">
        <v>0.25</v>
      </c>
      <c r="AC82" s="244"/>
    </row>
    <row r="83" spans="2:29">
      <c r="B83" s="248" t="str">
        <f>$B$77&amp;" - "&amp;C83</f>
        <v>Receptacles - Gas Equipment</v>
      </c>
      <c r="C83" s="245" t="s">
        <v>487</v>
      </c>
      <c r="D83" s="16" t="s">
        <v>292</v>
      </c>
      <c r="E83" s="101">
        <v>0.02</v>
      </c>
      <c r="F83" s="101">
        <v>0.02</v>
      </c>
      <c r="G83" s="101">
        <v>0.02</v>
      </c>
      <c r="H83" s="101">
        <v>0.02</v>
      </c>
      <c r="I83" s="101">
        <v>0.02</v>
      </c>
      <c r="J83" s="101">
        <v>0.05</v>
      </c>
      <c r="K83" s="101">
        <v>0.1</v>
      </c>
      <c r="L83" s="101">
        <v>0.15</v>
      </c>
      <c r="M83" s="101">
        <v>0.2</v>
      </c>
      <c r="N83" s="101">
        <v>0.15</v>
      </c>
      <c r="O83" s="101">
        <v>0.25</v>
      </c>
      <c r="P83" s="101">
        <v>0.25</v>
      </c>
      <c r="Q83" s="101">
        <v>0.25</v>
      </c>
      <c r="R83" s="101">
        <v>0.2</v>
      </c>
      <c r="S83" s="101">
        <v>0.15</v>
      </c>
      <c r="T83" s="101">
        <v>0.2</v>
      </c>
      <c r="U83" s="101">
        <v>0.3</v>
      </c>
      <c r="V83" s="101">
        <v>0.3</v>
      </c>
      <c r="W83" s="101">
        <v>0.3</v>
      </c>
      <c r="X83" s="101">
        <v>0.2</v>
      </c>
      <c r="Y83" s="101">
        <v>0.2</v>
      </c>
      <c r="Z83" s="101">
        <v>0.15</v>
      </c>
      <c r="AA83" s="101">
        <v>0.1</v>
      </c>
      <c r="AB83" s="101">
        <v>0.05</v>
      </c>
      <c r="AC83" s="242" t="s">
        <v>459</v>
      </c>
    </row>
    <row r="84" spans="2:29">
      <c r="B84" s="248"/>
      <c r="C84" s="245"/>
      <c r="D84" s="16" t="s">
        <v>293</v>
      </c>
      <c r="E84" s="101">
        <v>0.02</v>
      </c>
      <c r="F84" s="101">
        <v>0.02</v>
      </c>
      <c r="G84" s="101">
        <v>0.02</v>
      </c>
      <c r="H84" s="101">
        <v>0.02</v>
      </c>
      <c r="I84" s="101">
        <v>0.02</v>
      </c>
      <c r="J84" s="101">
        <v>0.05</v>
      </c>
      <c r="K84" s="101">
        <v>0.1</v>
      </c>
      <c r="L84" s="101">
        <v>0.15</v>
      </c>
      <c r="M84" s="101">
        <v>0.2</v>
      </c>
      <c r="N84" s="101">
        <v>0.15</v>
      </c>
      <c r="O84" s="101">
        <v>0.25</v>
      </c>
      <c r="P84" s="101">
        <v>0.25</v>
      </c>
      <c r="Q84" s="101">
        <v>0.25</v>
      </c>
      <c r="R84" s="101">
        <v>0.2</v>
      </c>
      <c r="S84" s="101">
        <v>0.15</v>
      </c>
      <c r="T84" s="101">
        <v>0.2</v>
      </c>
      <c r="U84" s="101">
        <v>0.3</v>
      </c>
      <c r="V84" s="101">
        <v>0.3</v>
      </c>
      <c r="W84" s="101">
        <v>0.3</v>
      </c>
      <c r="X84" s="101">
        <v>0.2</v>
      </c>
      <c r="Y84" s="101">
        <v>0.2</v>
      </c>
      <c r="Z84" s="101">
        <v>0.15</v>
      </c>
      <c r="AA84" s="101">
        <v>0.1</v>
      </c>
      <c r="AB84" s="101">
        <v>0.05</v>
      </c>
      <c r="AC84" s="243"/>
    </row>
    <row r="85" spans="2:29">
      <c r="B85" s="248"/>
      <c r="C85" s="245"/>
      <c r="D85" s="16" t="s">
        <v>294</v>
      </c>
      <c r="E85" s="101">
        <v>0.02</v>
      </c>
      <c r="F85" s="101">
        <v>0.02</v>
      </c>
      <c r="G85" s="101">
        <v>0.02</v>
      </c>
      <c r="H85" s="101">
        <v>0.02</v>
      </c>
      <c r="I85" s="101">
        <v>0.02</v>
      </c>
      <c r="J85" s="101">
        <v>0.05</v>
      </c>
      <c r="K85" s="101">
        <v>0.1</v>
      </c>
      <c r="L85" s="101">
        <v>0.15</v>
      </c>
      <c r="M85" s="101">
        <v>0.2</v>
      </c>
      <c r="N85" s="101">
        <v>0.15</v>
      </c>
      <c r="O85" s="101">
        <v>0.25</v>
      </c>
      <c r="P85" s="101">
        <v>0.25</v>
      </c>
      <c r="Q85" s="101">
        <v>0.25</v>
      </c>
      <c r="R85" s="101">
        <v>0.2</v>
      </c>
      <c r="S85" s="101">
        <v>0.15</v>
      </c>
      <c r="T85" s="101">
        <v>0.2</v>
      </c>
      <c r="U85" s="101">
        <v>0.3</v>
      </c>
      <c r="V85" s="101">
        <v>0.3</v>
      </c>
      <c r="W85" s="101">
        <v>0.3</v>
      </c>
      <c r="X85" s="101">
        <v>0.2</v>
      </c>
      <c r="Y85" s="101">
        <v>0.2</v>
      </c>
      <c r="Z85" s="101">
        <v>0.15</v>
      </c>
      <c r="AA85" s="101">
        <v>0.1</v>
      </c>
      <c r="AB85" s="101">
        <v>0.05</v>
      </c>
      <c r="AC85" s="244"/>
    </row>
    <row r="86" spans="2:29">
      <c r="B86" s="248" t="str">
        <f>$B$77&amp;" - "&amp;C86</f>
        <v xml:space="preserve">Receptacles - </v>
      </c>
      <c r="C86" s="24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42"/>
    </row>
    <row r="87" spans="2:29">
      <c r="B87" s="248"/>
      <c r="C87" s="245"/>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43"/>
    </row>
    <row r="88" spans="2:29">
      <c r="B88" s="248"/>
      <c r="C88" s="245"/>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44"/>
    </row>
    <row r="89" spans="2:29">
      <c r="B89" s="248" t="str">
        <f>$B$77&amp;" - "&amp;C89</f>
        <v xml:space="preserve">Receptacles - </v>
      </c>
      <c r="C89" s="24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42"/>
    </row>
    <row r="90" spans="2:29">
      <c r="B90" s="248"/>
      <c r="C90" s="245"/>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43"/>
    </row>
    <row r="91" spans="2:29">
      <c r="B91" s="248"/>
      <c r="C91" s="245"/>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44"/>
    </row>
    <row r="92" spans="2:29">
      <c r="B92" s="248" t="str">
        <f>$B$77&amp;" - "&amp;C92</f>
        <v xml:space="preserve">Receptacles - </v>
      </c>
      <c r="C92" s="245"/>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42"/>
    </row>
    <row r="93" spans="2:29">
      <c r="B93" s="248"/>
      <c r="C93" s="245"/>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43"/>
    </row>
    <row r="94" spans="2:29">
      <c r="B94" s="248"/>
      <c r="C94" s="245"/>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44"/>
    </row>
    <row r="95" spans="2:29" ht="15.75" customHeight="1">
      <c r="B95" s="248" t="str">
        <f>$B$77&amp;" - "&amp;C95</f>
        <v xml:space="preserve">Receptacles - </v>
      </c>
      <c r="C95" s="245"/>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42"/>
    </row>
    <row r="96" spans="2:29">
      <c r="B96" s="248"/>
      <c r="C96" s="245"/>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43"/>
    </row>
    <row r="97" spans="2:29">
      <c r="B97" s="248"/>
      <c r="C97" s="245"/>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44"/>
    </row>
    <row r="115" spans="2:30" ht="18.75">
      <c r="B115" s="206" t="s">
        <v>297</v>
      </c>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48" t="str">
        <f>$B$115&amp;" - "&amp;C118</f>
        <v>Domestic Hot Water - Kitchen</v>
      </c>
      <c r="C118" s="245" t="s">
        <v>468</v>
      </c>
      <c r="D118" s="16" t="s">
        <v>292</v>
      </c>
      <c r="E118" s="101">
        <v>0.2</v>
      </c>
      <c r="F118" s="101">
        <v>0</v>
      </c>
      <c r="G118" s="101">
        <v>0</v>
      </c>
      <c r="H118" s="101">
        <v>0</v>
      </c>
      <c r="I118" s="101">
        <v>0</v>
      </c>
      <c r="J118" s="101">
        <v>0</v>
      </c>
      <c r="K118" s="101">
        <v>0.15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42" t="s">
        <v>459</v>
      </c>
    </row>
    <row r="119" spans="2:30">
      <c r="B119" s="248"/>
      <c r="C119" s="245"/>
      <c r="D119" s="16" t="s">
        <v>293</v>
      </c>
      <c r="E119" s="101">
        <v>0.2</v>
      </c>
      <c r="F119" s="101">
        <v>0</v>
      </c>
      <c r="G119" s="101">
        <v>0</v>
      </c>
      <c r="H119" s="101">
        <v>0</v>
      </c>
      <c r="I119" s="101">
        <v>0</v>
      </c>
      <c r="J119" s="101">
        <v>0</v>
      </c>
      <c r="K119" s="101">
        <v>0.15</v>
      </c>
      <c r="L119" s="101">
        <v>0.15</v>
      </c>
      <c r="M119" s="101">
        <v>0.15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43"/>
    </row>
    <row r="120" spans="2:30">
      <c r="B120" s="248"/>
      <c r="C120" s="245"/>
      <c r="D120" s="16" t="s">
        <v>294</v>
      </c>
      <c r="E120" s="101">
        <v>0.25</v>
      </c>
      <c r="F120" s="101">
        <v>0</v>
      </c>
      <c r="G120" s="101">
        <v>0</v>
      </c>
      <c r="H120" s="101">
        <v>0</v>
      </c>
      <c r="I120" s="101">
        <v>0</v>
      </c>
      <c r="J120" s="101">
        <v>0</v>
      </c>
      <c r="K120" s="101">
        <v>0.15</v>
      </c>
      <c r="L120" s="101">
        <v>0.15</v>
      </c>
      <c r="M120" s="101">
        <v>0.15</v>
      </c>
      <c r="N120" s="101">
        <v>0.15</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44"/>
    </row>
    <row r="121" spans="2:30">
      <c r="B121" s="248" t="str">
        <f>$B$115&amp;" - "&amp;C121</f>
        <v xml:space="preserve">Domestic Hot Water - </v>
      </c>
      <c r="C121" s="24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42"/>
    </row>
    <row r="122" spans="2:30">
      <c r="B122" s="248"/>
      <c r="C122" s="245"/>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43"/>
    </row>
    <row r="123" spans="2:30">
      <c r="B123" s="248"/>
      <c r="C123" s="245"/>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44"/>
    </row>
    <row r="124" spans="2:30">
      <c r="B124" s="248" t="str">
        <f>$B$115&amp;" - "&amp;C124</f>
        <v xml:space="preserve">Domestic Hot Water - </v>
      </c>
      <c r="C124" s="24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42"/>
    </row>
    <row r="125" spans="2:30">
      <c r="B125" s="248"/>
      <c r="C125" s="245"/>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43"/>
    </row>
    <row r="126" spans="2:30">
      <c r="B126" s="248"/>
      <c r="C126" s="245"/>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44"/>
    </row>
    <row r="127" spans="2:30">
      <c r="B127" s="248" t="str">
        <f>$B$115&amp;" - "&amp;C127</f>
        <v xml:space="preserve">Domestic Hot Water - </v>
      </c>
      <c r="C127" s="24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42"/>
    </row>
    <row r="128" spans="2:30">
      <c r="B128" s="248"/>
      <c r="C128" s="245"/>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43"/>
    </row>
    <row r="129" spans="2:29">
      <c r="B129" s="248"/>
      <c r="C129" s="245"/>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44"/>
    </row>
    <row r="130" spans="2:29">
      <c r="B130" s="248" t="str">
        <f>$B$115&amp;" - "&amp;C130</f>
        <v xml:space="preserve">Domestic Hot Water - </v>
      </c>
      <c r="C130" s="245"/>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42"/>
    </row>
    <row r="131" spans="2:29">
      <c r="B131" s="248"/>
      <c r="C131" s="245"/>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43"/>
    </row>
    <row r="132" spans="2:29">
      <c r="B132" s="248"/>
      <c r="C132" s="245"/>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44"/>
    </row>
    <row r="150" spans="2:30" ht="18.75">
      <c r="B150" s="206" t="s">
        <v>98</v>
      </c>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48" t="str">
        <f>$B$150&amp;" - "&amp;C153</f>
        <v>Process Loads - Kitchen Exhaust Fan</v>
      </c>
      <c r="C153" s="245" t="s">
        <v>470</v>
      </c>
      <c r="D153" s="16" t="s">
        <v>292</v>
      </c>
      <c r="E153" s="101">
        <v>1</v>
      </c>
      <c r="F153" s="101">
        <v>0</v>
      </c>
      <c r="G153" s="101">
        <v>0</v>
      </c>
      <c r="H153" s="101">
        <v>0</v>
      </c>
      <c r="I153" s="101">
        <v>0</v>
      </c>
      <c r="J153" s="101">
        <v>1</v>
      </c>
      <c r="K153" s="101">
        <v>1</v>
      </c>
      <c r="L153" s="101">
        <v>1</v>
      </c>
      <c r="M153" s="101">
        <v>1</v>
      </c>
      <c r="N153" s="101">
        <v>1</v>
      </c>
      <c r="O153" s="101">
        <v>1</v>
      </c>
      <c r="P153" s="101">
        <v>1</v>
      </c>
      <c r="Q153" s="101">
        <v>1</v>
      </c>
      <c r="R153" s="101">
        <v>1</v>
      </c>
      <c r="S153" s="101">
        <v>1</v>
      </c>
      <c r="T153" s="101">
        <v>1</v>
      </c>
      <c r="U153" s="101">
        <v>1</v>
      </c>
      <c r="V153" s="101">
        <v>1</v>
      </c>
      <c r="W153" s="101">
        <v>1</v>
      </c>
      <c r="X153" s="101">
        <v>1</v>
      </c>
      <c r="Y153" s="101">
        <v>1</v>
      </c>
      <c r="Z153" s="101">
        <v>1</v>
      </c>
      <c r="AA153" s="101">
        <v>1</v>
      </c>
      <c r="AB153" s="101">
        <v>1</v>
      </c>
      <c r="AC153" s="242" t="s">
        <v>459</v>
      </c>
    </row>
    <row r="154" spans="2:30">
      <c r="B154" s="248"/>
      <c r="C154" s="245"/>
      <c r="D154" s="16" t="s">
        <v>293</v>
      </c>
      <c r="E154" s="101">
        <v>1</v>
      </c>
      <c r="F154" s="101">
        <v>0</v>
      </c>
      <c r="G154" s="101">
        <v>0</v>
      </c>
      <c r="H154" s="101">
        <v>0</v>
      </c>
      <c r="I154" s="101">
        <v>0</v>
      </c>
      <c r="J154" s="101">
        <v>1</v>
      </c>
      <c r="K154" s="101">
        <v>1</v>
      </c>
      <c r="L154" s="101">
        <v>1</v>
      </c>
      <c r="M154" s="101">
        <v>1</v>
      </c>
      <c r="N154" s="101">
        <v>1</v>
      </c>
      <c r="O154" s="101">
        <v>1</v>
      </c>
      <c r="P154" s="101">
        <v>1</v>
      </c>
      <c r="Q154" s="101">
        <v>1</v>
      </c>
      <c r="R154" s="101">
        <v>1</v>
      </c>
      <c r="S154" s="101">
        <v>1</v>
      </c>
      <c r="T154" s="101">
        <v>1</v>
      </c>
      <c r="U154" s="101">
        <v>1</v>
      </c>
      <c r="V154" s="101">
        <v>1</v>
      </c>
      <c r="W154" s="101">
        <v>1</v>
      </c>
      <c r="X154" s="101">
        <v>1</v>
      </c>
      <c r="Y154" s="101">
        <v>1</v>
      </c>
      <c r="Z154" s="101">
        <v>1</v>
      </c>
      <c r="AA154" s="101">
        <v>1</v>
      </c>
      <c r="AB154" s="101">
        <v>1</v>
      </c>
      <c r="AC154" s="243"/>
    </row>
    <row r="155" spans="2:30">
      <c r="B155" s="248"/>
      <c r="C155" s="245"/>
      <c r="D155" s="16" t="s">
        <v>294</v>
      </c>
      <c r="E155" s="101">
        <v>1</v>
      </c>
      <c r="F155" s="101">
        <v>0</v>
      </c>
      <c r="G155" s="101">
        <v>0</v>
      </c>
      <c r="H155" s="101">
        <v>0</v>
      </c>
      <c r="I155" s="101">
        <v>0</v>
      </c>
      <c r="J155" s="101">
        <v>1</v>
      </c>
      <c r="K155" s="101">
        <v>1</v>
      </c>
      <c r="L155" s="101">
        <v>1</v>
      </c>
      <c r="M155" s="101">
        <v>1</v>
      </c>
      <c r="N155" s="101">
        <v>1</v>
      </c>
      <c r="O155" s="101">
        <v>1</v>
      </c>
      <c r="P155" s="101">
        <v>1</v>
      </c>
      <c r="Q155" s="101">
        <v>1</v>
      </c>
      <c r="R155" s="101">
        <v>1</v>
      </c>
      <c r="S155" s="101">
        <v>1</v>
      </c>
      <c r="T155" s="101">
        <v>1</v>
      </c>
      <c r="U155" s="101">
        <v>1</v>
      </c>
      <c r="V155" s="101">
        <v>1</v>
      </c>
      <c r="W155" s="101">
        <v>1</v>
      </c>
      <c r="X155" s="101">
        <v>1</v>
      </c>
      <c r="Y155" s="101">
        <v>1</v>
      </c>
      <c r="Z155" s="101">
        <v>1</v>
      </c>
      <c r="AA155" s="101">
        <v>1</v>
      </c>
      <c r="AB155" s="101">
        <v>1</v>
      </c>
      <c r="AC155" s="244"/>
    </row>
    <row r="156" spans="2:30">
      <c r="B156" s="248" t="str">
        <f>$B$150&amp;" - "&amp;C156</f>
        <v xml:space="preserve">Process Loads - </v>
      </c>
      <c r="C156" s="24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42"/>
    </row>
    <row r="157" spans="2:30">
      <c r="B157" s="248"/>
      <c r="C157" s="245"/>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43"/>
    </row>
    <row r="158" spans="2:30">
      <c r="B158" s="248"/>
      <c r="C158" s="245"/>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44"/>
    </row>
    <row r="159" spans="2:30">
      <c r="B159" s="248" t="str">
        <f>$B$150&amp;" - "&amp;C159</f>
        <v xml:space="preserve">Process Loads - </v>
      </c>
      <c r="C159" s="24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42"/>
    </row>
    <row r="160" spans="2:30">
      <c r="B160" s="248"/>
      <c r="C160" s="245"/>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43"/>
    </row>
    <row r="161" spans="2:29">
      <c r="B161" s="248"/>
      <c r="C161" s="245"/>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44"/>
    </row>
    <row r="162" spans="2:29">
      <c r="B162" s="248" t="str">
        <f>$B$150&amp;" - "&amp;C162</f>
        <v xml:space="preserve">Process Loads - </v>
      </c>
      <c r="C162" s="24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42"/>
    </row>
    <row r="163" spans="2:29">
      <c r="B163" s="248"/>
      <c r="C163" s="245"/>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43"/>
    </row>
    <row r="164" spans="2:29">
      <c r="B164" s="248"/>
      <c r="C164" s="245"/>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44"/>
    </row>
    <row r="165" spans="2:29">
      <c r="B165" s="248" t="str">
        <f>$B$150&amp;" - "&amp;C165</f>
        <v xml:space="preserve">Process Loads - </v>
      </c>
      <c r="C165" s="245"/>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42"/>
    </row>
    <row r="166" spans="2:29">
      <c r="B166" s="248"/>
      <c r="C166" s="245"/>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43"/>
    </row>
    <row r="167" spans="2:29">
      <c r="B167" s="248"/>
      <c r="C167" s="245"/>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44"/>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50" priority="45" operator="containsText" text="Example:">
      <formula>NOT(ISERROR(SEARCH("Example:",C10)))</formula>
    </cfRule>
  </conditionalFormatting>
  <conditionalFormatting sqref="C16:C24">
    <cfRule type="containsText" dxfId="149" priority="44" operator="containsText" text="Example:">
      <formula>NOT(ISERROR(SEARCH("Example:",C16)))</formula>
    </cfRule>
  </conditionalFormatting>
  <conditionalFormatting sqref="C45:C47 C51:C59">
    <cfRule type="containsText" dxfId="148" priority="43" operator="containsText" text="Example:">
      <formula>NOT(ISERROR(SEARCH("Example:",C45)))</formula>
    </cfRule>
  </conditionalFormatting>
  <conditionalFormatting sqref="C80:C82 C86:C94">
    <cfRule type="containsText" dxfId="147" priority="42" operator="containsText" text="Example:">
      <formula>NOT(ISERROR(SEARCH("Example:",C80)))</formula>
    </cfRule>
  </conditionalFormatting>
  <conditionalFormatting sqref="AC16:AC18">
    <cfRule type="containsText" dxfId="146" priority="40" operator="containsText" text="Example">
      <formula>NOT(ISERROR(SEARCH("Example",AC16)))</formula>
    </cfRule>
  </conditionalFormatting>
  <conditionalFormatting sqref="AC19:AC21">
    <cfRule type="containsText" dxfId="145" priority="39" operator="containsText" text="Example">
      <formula>NOT(ISERROR(SEARCH("Example",AC19)))</formula>
    </cfRule>
  </conditionalFormatting>
  <conditionalFormatting sqref="AC22:AC24">
    <cfRule type="containsText" dxfId="144" priority="38" operator="containsText" text="Example">
      <formula>NOT(ISERROR(SEARCH("Example",AC22)))</formula>
    </cfRule>
  </conditionalFormatting>
  <conditionalFormatting sqref="AC51:AC53">
    <cfRule type="containsText" dxfId="143" priority="37" operator="containsText" text="Example">
      <formula>NOT(ISERROR(SEARCH("Example",AC51)))</formula>
    </cfRule>
  </conditionalFormatting>
  <conditionalFormatting sqref="AC54:AC56">
    <cfRule type="containsText" dxfId="142" priority="36" operator="containsText" text="Example">
      <formula>NOT(ISERROR(SEARCH("Example",AC54)))</formula>
    </cfRule>
  </conditionalFormatting>
  <conditionalFormatting sqref="AC57:AC59">
    <cfRule type="containsText" dxfId="141" priority="35" operator="containsText" text="Example">
      <formula>NOT(ISERROR(SEARCH("Example",AC57)))</formula>
    </cfRule>
  </conditionalFormatting>
  <conditionalFormatting sqref="AC124:AC126">
    <cfRule type="containsText" dxfId="140" priority="30" operator="containsText" text="Example">
      <formula>NOT(ISERROR(SEARCH("Example",AC124)))</formula>
    </cfRule>
  </conditionalFormatting>
  <conditionalFormatting sqref="C118:C120 C124:C132">
    <cfRule type="containsText" dxfId="139" priority="31" operator="containsText" text="Example:">
      <formula>NOT(ISERROR(SEARCH("Example:",C118)))</formula>
    </cfRule>
  </conditionalFormatting>
  <conditionalFormatting sqref="AC127:AC129">
    <cfRule type="containsText" dxfId="138" priority="29" operator="containsText" text="Example">
      <formula>NOT(ISERROR(SEARCH("Example",AC127)))</formula>
    </cfRule>
  </conditionalFormatting>
  <conditionalFormatting sqref="AC130:AC132">
    <cfRule type="containsText" dxfId="137" priority="28" operator="containsText" text="Example">
      <formula>NOT(ISERROR(SEARCH("Example",AC130)))</formula>
    </cfRule>
  </conditionalFormatting>
  <conditionalFormatting sqref="C153:C167">
    <cfRule type="containsText" dxfId="136" priority="27" operator="containsText" text="Example:">
      <formula>NOT(ISERROR(SEARCH("Example:",C153)))</formula>
    </cfRule>
  </conditionalFormatting>
  <conditionalFormatting sqref="AC156:AC158">
    <cfRule type="containsText" dxfId="135" priority="26" operator="containsText" text="Example">
      <formula>NOT(ISERROR(SEARCH("Example",AC156)))</formula>
    </cfRule>
  </conditionalFormatting>
  <conditionalFormatting sqref="AC159:AC161">
    <cfRule type="containsText" dxfId="134" priority="25" operator="containsText" text="Example">
      <formula>NOT(ISERROR(SEARCH("Example",AC159)))</formula>
    </cfRule>
  </conditionalFormatting>
  <conditionalFormatting sqref="AC162:AC164">
    <cfRule type="containsText" dxfId="133" priority="24" operator="containsText" text="Example">
      <formula>NOT(ISERROR(SEARCH("Example",AC162)))</formula>
    </cfRule>
  </conditionalFormatting>
  <conditionalFormatting sqref="AC165:AC167">
    <cfRule type="containsText" dxfId="132" priority="23" operator="containsText" text="Example">
      <formula>NOT(ISERROR(SEARCH("Example",AC165)))</formula>
    </cfRule>
  </conditionalFormatting>
  <conditionalFormatting sqref="C13:C15">
    <cfRule type="containsText" dxfId="131" priority="18" operator="containsText" text="Example:">
      <formula>NOT(ISERROR(SEARCH("Example:",C13)))</formula>
    </cfRule>
  </conditionalFormatting>
  <conditionalFormatting sqref="C48:C50">
    <cfRule type="containsText" dxfId="130" priority="16" operator="containsText" text="Example:">
      <formula>NOT(ISERROR(SEARCH("Example:",C48)))</formula>
    </cfRule>
  </conditionalFormatting>
  <conditionalFormatting sqref="C83:C85">
    <cfRule type="containsText" dxfId="129" priority="15" operator="containsText" text="Example:">
      <formula>NOT(ISERROR(SEARCH("Example:",C83)))</formula>
    </cfRule>
  </conditionalFormatting>
  <conditionalFormatting sqref="C121:C123">
    <cfRule type="containsText" dxfId="128" priority="14" operator="containsText" text="Example:">
      <formula>NOT(ISERROR(SEARCH("Example:",C121)))</formula>
    </cfRule>
  </conditionalFormatting>
  <conditionalFormatting sqref="AC121:AC123">
    <cfRule type="containsText" dxfId="127" priority="13" operator="containsText" text="Example">
      <formula>NOT(ISERROR(SEARCH("Example",AC121)))</formula>
    </cfRule>
  </conditionalFormatting>
  <conditionalFormatting sqref="AC153:AC155">
    <cfRule type="containsText" dxfId="126" priority="10" operator="containsText" text="Example">
      <formula>NOT(ISERROR(SEARCH("Example",AC153)))</formula>
    </cfRule>
  </conditionalFormatting>
  <conditionalFormatting sqref="AC118:AC120">
    <cfRule type="containsText" dxfId="125" priority="9" operator="containsText" text="Example">
      <formula>NOT(ISERROR(SEARCH("Example",AC118)))</formula>
    </cfRule>
  </conditionalFormatting>
  <conditionalFormatting sqref="AC80:AC82">
    <cfRule type="containsText" dxfId="124" priority="8" operator="containsText" text="Example">
      <formula>NOT(ISERROR(SEARCH("Example",AC80)))</formula>
    </cfRule>
  </conditionalFormatting>
  <conditionalFormatting sqref="AC10:AC12">
    <cfRule type="containsText" dxfId="123" priority="6" operator="containsText" text="Example">
      <formula>NOT(ISERROR(SEARCH("Example",AC10)))</formula>
    </cfRule>
  </conditionalFormatting>
  <conditionalFormatting sqref="AC13:AC15">
    <cfRule type="containsText" dxfId="122" priority="5" operator="containsText" text="Example">
      <formula>NOT(ISERROR(SEARCH("Example",AC13)))</formula>
    </cfRule>
  </conditionalFormatting>
  <conditionalFormatting sqref="AC83:AC97">
    <cfRule type="containsText" dxfId="121" priority="2" operator="containsText" text="Example">
      <formula>NOT(ISERROR(SEARCH("Example",AC83)))</formula>
    </cfRule>
  </conditionalFormatting>
  <conditionalFormatting sqref="AC45:AC50">
    <cfRule type="containsText" dxfId="120" priority="1" operator="containsText" text="Example">
      <formula>NOT(ISERROR(SEARCH("Example",AC45)))</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4" operator="containsText" text="Example:" id="{4A912AC8-08BB-40BD-8B97-8719FFB774DD}">
            <xm:f>NOT(ISERROR(SEARCH("Example:",'Post-2000 Schedules'!C95)))</xm:f>
            <x14:dxf>
              <font>
                <color theme="0" tint="-0.34998626667073579"/>
              </font>
            </x14:dxf>
          </x14:cfRule>
          <xm:sqref>C95:C97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Props1.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2.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B6A20F-9AF2-4D10-A112-C4815F1885F8}">
  <ds:schemaRefs>
    <ds:schemaRef ds:uri="http://purl.org/dc/terms/"/>
    <ds:schemaRef ds:uri="http://schemas.microsoft.com/office/infopath/2007/PartnerControls"/>
    <ds:schemaRef ds:uri="http://schemas.microsoft.com/office/2006/documentManagement/types"/>
    <ds:schemaRef ds:uri="232c94ed-ed3c-49c8-92ac-e0a693860585"/>
    <ds:schemaRef ds:uri="0f333701-128c-4d8a-833f-c30df131bb3c"/>
    <ds:schemaRef ds:uri="http://purl.org/dc/elements/1.1/"/>
    <ds:schemaRef ds:uri="http://schemas.microsoft.com/office/2006/metadata/properties"/>
    <ds:schemaRef ds:uri="http://schemas.microsoft.com/sharepoint/v3"/>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2018-09-18T06:18:17Z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adfbe8b9-64bd-40b7-8f4b-6e5fabd94c1f</vt:lpwstr>
  </property>
</Properties>
</file>