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theme/themeOverride1.xml" ContentType="application/vnd.openxmlformats-officedocument.themeOverrid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theme/themeOverride2.xml" ContentType="application/vnd.openxmlformats-officedocument.themeOverrid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theme/themeOverride3.xml" ContentType="application/vnd.openxmlformats-officedocument.themeOverrid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theme/themeOverride4.xml" ContentType="application/vnd.openxmlformats-officedocument.themeOverrid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theme/themeOverride5.xml" ContentType="application/vnd.openxmlformats-officedocument.themeOverrid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theme/themeOverride6.xml" ContentType="application/vnd.openxmlformats-officedocument.themeOverrid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theme/themeOverride7.xml" ContentType="application/vnd.openxmlformats-officedocument.themeOverrid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theme/themeOverride8.xml" ContentType="application/vnd.openxmlformats-officedocument.themeOverrid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theme/themeOverride9.xml" ContentType="application/vnd.openxmlformats-officedocument.themeOverrid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theme/themeOverride10.xml" ContentType="application/vnd.openxmlformats-officedocument.themeOverrid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theme/themeOverride11.xml" ContentType="application/vnd.openxmlformats-officedocument.themeOverrid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theme/themeOverride12.xml" ContentType="application/vnd.openxmlformats-officedocument.themeOverride+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theme/themeOverride13.xml" ContentType="application/vnd.openxmlformats-officedocument.themeOverride+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theme/themeOverride14.xml" ContentType="application/vnd.openxmlformats-officedocument.themeOverrid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theme/themeOverride15.xml" ContentType="application/vnd.openxmlformats-officedocument.themeOverrid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theme/themeOverride16.xml" ContentType="application/vnd.openxmlformats-officedocument.themeOverrid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theme/themeOverride17.xml" ContentType="application/vnd.openxmlformats-officedocument.themeOverrid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theme/themeOverride18.xml" ContentType="application/vnd.openxmlformats-officedocument.themeOverrid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theme/themeOverride19.xml" ContentType="application/vnd.openxmlformats-officedocument.themeOverride+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theme/themeOverride20.xml" ContentType="application/vnd.openxmlformats-officedocument.themeOverride+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theme/themeOverride21.xml" ContentType="application/vnd.openxmlformats-officedocument.themeOverride+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theme/themeOverride22.xml" ContentType="application/vnd.openxmlformats-officedocument.themeOverride+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theme/themeOverride23.xml" ContentType="application/vnd.openxmlformats-officedocument.themeOverrid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theme/themeOverride24.xml" ContentType="application/vnd.openxmlformats-officedocument.themeOverrid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theme/themeOverride25.xml" ContentType="application/vnd.openxmlformats-officedocument.themeOverride+xml"/>
  <Override PartName="/xl/drawings/drawing3.xml" ContentType="application/vnd.openxmlformats-officedocument.drawing+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theme/themeOverride26.xml" ContentType="application/vnd.openxmlformats-officedocument.themeOverrid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theme/themeOverride27.xml" ContentType="application/vnd.openxmlformats-officedocument.themeOverride+xml"/>
  <Override PartName="/xl/charts/chart30.xml" ContentType="application/vnd.openxmlformats-officedocument.drawingml.chart+xml"/>
  <Override PartName="/xl/charts/style30.xml" ContentType="application/vnd.ms-office.chartstyle+xml"/>
  <Override PartName="/xl/charts/colors30.xml" ContentType="application/vnd.ms-office.chartcolorstyle+xml"/>
  <Override PartName="/xl/theme/themeOverride28.xml" ContentType="application/vnd.openxmlformats-officedocument.themeOverride+xml"/>
  <Override PartName="/xl/charts/chart31.xml" ContentType="application/vnd.openxmlformats-officedocument.drawingml.chart+xml"/>
  <Override PartName="/xl/charts/style31.xml" ContentType="application/vnd.ms-office.chartstyle+xml"/>
  <Override PartName="/xl/charts/colors31.xml" ContentType="application/vnd.ms-office.chartcolorstyle+xml"/>
  <Override PartName="/xl/theme/themeOverride29.xml" ContentType="application/vnd.openxmlformats-officedocument.themeOverride+xml"/>
  <Override PartName="/xl/charts/chart32.xml" ContentType="application/vnd.openxmlformats-officedocument.drawingml.chart+xml"/>
  <Override PartName="/xl/charts/style32.xml" ContentType="application/vnd.ms-office.chartstyle+xml"/>
  <Override PartName="/xl/charts/colors32.xml" ContentType="application/vnd.ms-office.chartcolorstyle+xml"/>
  <Override PartName="/xl/theme/themeOverride30.xml" ContentType="application/vnd.openxmlformats-officedocument.themeOverride+xml"/>
  <Override PartName="/xl/charts/chart33.xml" ContentType="application/vnd.openxmlformats-officedocument.drawingml.chart+xml"/>
  <Override PartName="/xl/charts/style33.xml" ContentType="application/vnd.ms-office.chartstyle+xml"/>
  <Override PartName="/xl/charts/colors33.xml" ContentType="application/vnd.ms-office.chartcolorstyle+xml"/>
  <Override PartName="/xl/theme/themeOverride31.xml" ContentType="application/vnd.openxmlformats-officedocument.themeOverride+xml"/>
  <Override PartName="/xl/charts/chart34.xml" ContentType="application/vnd.openxmlformats-officedocument.drawingml.chart+xml"/>
  <Override PartName="/xl/charts/style34.xml" ContentType="application/vnd.ms-office.chartstyle+xml"/>
  <Override PartName="/xl/charts/colors34.xml" ContentType="application/vnd.ms-office.chartcolorstyle+xml"/>
  <Override PartName="/xl/theme/themeOverride32.xml" ContentType="application/vnd.openxmlformats-officedocument.themeOverride+xml"/>
  <Override PartName="/xl/charts/chart35.xml" ContentType="application/vnd.openxmlformats-officedocument.drawingml.chart+xml"/>
  <Override PartName="/xl/charts/style35.xml" ContentType="application/vnd.ms-office.chartstyle+xml"/>
  <Override PartName="/xl/charts/colors35.xml" ContentType="application/vnd.ms-office.chartcolorstyle+xml"/>
  <Override PartName="/xl/theme/themeOverride33.xml" ContentType="application/vnd.openxmlformats-officedocument.themeOverride+xml"/>
  <Override PartName="/xl/charts/chart36.xml" ContentType="application/vnd.openxmlformats-officedocument.drawingml.chart+xml"/>
  <Override PartName="/xl/charts/style36.xml" ContentType="application/vnd.ms-office.chartstyle+xml"/>
  <Override PartName="/xl/charts/colors36.xml" ContentType="application/vnd.ms-office.chartcolorstyle+xml"/>
  <Override PartName="/xl/theme/themeOverride34.xml" ContentType="application/vnd.openxmlformats-officedocument.themeOverride+xml"/>
  <Override PartName="/xl/charts/chart37.xml" ContentType="application/vnd.openxmlformats-officedocument.drawingml.chart+xml"/>
  <Override PartName="/xl/charts/style37.xml" ContentType="application/vnd.ms-office.chartstyle+xml"/>
  <Override PartName="/xl/charts/colors37.xml" ContentType="application/vnd.ms-office.chartcolorstyle+xml"/>
  <Override PartName="/xl/theme/themeOverride35.xml" ContentType="application/vnd.openxmlformats-officedocument.themeOverride+xml"/>
  <Override PartName="/xl/charts/chart38.xml" ContentType="application/vnd.openxmlformats-officedocument.drawingml.chart+xml"/>
  <Override PartName="/xl/charts/style38.xml" ContentType="application/vnd.ms-office.chartstyle+xml"/>
  <Override PartName="/xl/charts/colors38.xml" ContentType="application/vnd.ms-office.chartcolorstyle+xml"/>
  <Override PartName="/xl/theme/themeOverride36.xml" ContentType="application/vnd.openxmlformats-officedocument.themeOverride+xml"/>
  <Override PartName="/xl/charts/chart39.xml" ContentType="application/vnd.openxmlformats-officedocument.drawingml.chart+xml"/>
  <Override PartName="/xl/charts/style39.xml" ContentType="application/vnd.ms-office.chartstyle+xml"/>
  <Override PartName="/xl/charts/colors39.xml" ContentType="application/vnd.ms-office.chartcolorstyle+xml"/>
  <Override PartName="/xl/theme/themeOverride37.xml" ContentType="application/vnd.openxmlformats-officedocument.themeOverride+xml"/>
  <Override PartName="/xl/charts/chart40.xml" ContentType="application/vnd.openxmlformats-officedocument.drawingml.chart+xml"/>
  <Override PartName="/xl/charts/style40.xml" ContentType="application/vnd.ms-office.chartstyle+xml"/>
  <Override PartName="/xl/charts/colors40.xml" ContentType="application/vnd.ms-office.chartcolorstyle+xml"/>
  <Override PartName="/xl/theme/themeOverride38.xml" ContentType="application/vnd.openxmlformats-officedocument.themeOverride+xml"/>
  <Override PartName="/xl/charts/chart41.xml" ContentType="application/vnd.openxmlformats-officedocument.drawingml.chart+xml"/>
  <Override PartName="/xl/charts/style41.xml" ContentType="application/vnd.ms-office.chartstyle+xml"/>
  <Override PartName="/xl/charts/colors41.xml" ContentType="application/vnd.ms-office.chartcolorstyle+xml"/>
  <Override PartName="/xl/theme/themeOverride39.xml" ContentType="application/vnd.openxmlformats-officedocument.themeOverride+xml"/>
  <Override PartName="/xl/charts/chart42.xml" ContentType="application/vnd.openxmlformats-officedocument.drawingml.chart+xml"/>
  <Override PartName="/xl/charts/style42.xml" ContentType="application/vnd.ms-office.chartstyle+xml"/>
  <Override PartName="/xl/charts/colors42.xml" ContentType="application/vnd.ms-office.chartcolorstyle+xml"/>
  <Override PartName="/xl/theme/themeOverride40.xml" ContentType="application/vnd.openxmlformats-officedocument.themeOverride+xml"/>
  <Override PartName="/xl/charts/chart43.xml" ContentType="application/vnd.openxmlformats-officedocument.drawingml.chart+xml"/>
  <Override PartName="/xl/charts/style43.xml" ContentType="application/vnd.ms-office.chartstyle+xml"/>
  <Override PartName="/xl/charts/colors43.xml" ContentType="application/vnd.ms-office.chartcolorstyle+xml"/>
  <Override PartName="/xl/theme/themeOverride41.xml" ContentType="application/vnd.openxmlformats-officedocument.themeOverride+xml"/>
  <Override PartName="/xl/charts/chart44.xml" ContentType="application/vnd.openxmlformats-officedocument.drawingml.chart+xml"/>
  <Override PartName="/xl/charts/style44.xml" ContentType="application/vnd.ms-office.chartstyle+xml"/>
  <Override PartName="/xl/charts/colors44.xml" ContentType="application/vnd.ms-office.chartcolorstyle+xml"/>
  <Override PartName="/xl/theme/themeOverride42.xml" ContentType="application/vnd.openxmlformats-officedocument.themeOverride+xml"/>
  <Override PartName="/xl/charts/chart45.xml" ContentType="application/vnd.openxmlformats-officedocument.drawingml.chart+xml"/>
  <Override PartName="/xl/charts/style45.xml" ContentType="application/vnd.ms-office.chartstyle+xml"/>
  <Override PartName="/xl/charts/colors45.xml" ContentType="application/vnd.ms-office.chartcolorstyle+xml"/>
  <Override PartName="/xl/theme/themeOverride43.xml" ContentType="application/vnd.openxmlformats-officedocument.themeOverride+xml"/>
  <Override PartName="/xl/charts/chart46.xml" ContentType="application/vnd.openxmlformats-officedocument.drawingml.chart+xml"/>
  <Override PartName="/xl/charts/style46.xml" ContentType="application/vnd.ms-office.chartstyle+xml"/>
  <Override PartName="/xl/charts/colors46.xml" ContentType="application/vnd.ms-office.chartcolorstyle+xml"/>
  <Override PartName="/xl/theme/themeOverride44.xml" ContentType="application/vnd.openxmlformats-officedocument.themeOverride+xml"/>
  <Override PartName="/xl/charts/chart47.xml" ContentType="application/vnd.openxmlformats-officedocument.drawingml.chart+xml"/>
  <Override PartName="/xl/charts/style47.xml" ContentType="application/vnd.ms-office.chartstyle+xml"/>
  <Override PartName="/xl/charts/colors47.xml" ContentType="application/vnd.ms-office.chartcolorstyle+xml"/>
  <Override PartName="/xl/theme/themeOverride45.xml" ContentType="application/vnd.openxmlformats-officedocument.themeOverride+xml"/>
  <Override PartName="/xl/charts/chart48.xml" ContentType="application/vnd.openxmlformats-officedocument.drawingml.chart+xml"/>
  <Override PartName="/xl/charts/style48.xml" ContentType="application/vnd.ms-office.chartstyle+xml"/>
  <Override PartName="/xl/charts/colors48.xml" ContentType="application/vnd.ms-office.chartcolorstyle+xml"/>
  <Override PartName="/xl/theme/themeOverride46.xml" ContentType="application/vnd.openxmlformats-officedocument.themeOverride+xml"/>
  <Override PartName="/xl/charts/chart49.xml" ContentType="application/vnd.openxmlformats-officedocument.drawingml.chart+xml"/>
  <Override PartName="/xl/charts/style49.xml" ContentType="application/vnd.ms-office.chartstyle+xml"/>
  <Override PartName="/xl/charts/colors49.xml" ContentType="application/vnd.ms-office.chartcolorstyle+xml"/>
  <Override PartName="/xl/theme/themeOverride47.xml" ContentType="application/vnd.openxmlformats-officedocument.themeOverride+xml"/>
  <Override PartName="/xl/charts/chart50.xml" ContentType="application/vnd.openxmlformats-officedocument.drawingml.chart+xml"/>
  <Override PartName="/xl/charts/style50.xml" ContentType="application/vnd.ms-office.chartstyle+xml"/>
  <Override PartName="/xl/charts/colors50.xml" ContentType="application/vnd.ms-office.chartcolorstyle+xml"/>
  <Override PartName="/xl/theme/themeOverride48.xml" ContentType="application/vnd.openxmlformats-officedocument.themeOverride+xml"/>
  <Override PartName="/xl/charts/chart51.xml" ContentType="application/vnd.openxmlformats-officedocument.drawingml.chart+xml"/>
  <Override PartName="/xl/charts/style51.xml" ContentType="application/vnd.ms-office.chartstyle+xml"/>
  <Override PartName="/xl/charts/colors51.xml" ContentType="application/vnd.ms-office.chartcolorstyle+xml"/>
  <Override PartName="/xl/theme/themeOverride49.xml" ContentType="application/vnd.openxmlformats-officedocument.themeOverride+xml"/>
  <Override PartName="/xl/charts/chart52.xml" ContentType="application/vnd.openxmlformats-officedocument.drawingml.chart+xml"/>
  <Override PartName="/xl/charts/style52.xml" ContentType="application/vnd.ms-office.chartstyle+xml"/>
  <Override PartName="/xl/charts/colors52.xml" ContentType="application/vnd.ms-office.chartcolorstyle+xml"/>
  <Override PartName="/xl/theme/themeOverride50.xml" ContentType="application/vnd.openxmlformats-officedocument.themeOverride+xml"/>
  <Override PartName="/xl/drawings/drawing4.xml" ContentType="application/vnd.openxmlformats-officedocument.drawing+xml"/>
  <Override PartName="/xl/charts/chart53.xml" ContentType="application/vnd.openxmlformats-officedocument.drawingml.chart+xml"/>
  <Override PartName="/xl/charts/style53.xml" ContentType="application/vnd.ms-office.chartstyle+xml"/>
  <Override PartName="/xl/charts/colors53.xml" ContentType="application/vnd.ms-office.chartcolorstyle+xml"/>
  <Override PartName="/xl/charts/chart54.xml" ContentType="application/vnd.openxmlformats-officedocument.drawingml.chart+xml"/>
  <Override PartName="/xl/charts/style54.xml" ContentType="application/vnd.ms-office.chartstyle+xml"/>
  <Override PartName="/xl/charts/colors54.xml" ContentType="application/vnd.ms-office.chartcolorstyle+xml"/>
  <Override PartName="/xl/theme/themeOverride51.xml" ContentType="application/vnd.openxmlformats-officedocument.themeOverride+xml"/>
  <Override PartName="/xl/charts/chart55.xml" ContentType="application/vnd.openxmlformats-officedocument.drawingml.chart+xml"/>
  <Override PartName="/xl/charts/style55.xml" ContentType="application/vnd.ms-office.chartstyle+xml"/>
  <Override PartName="/xl/charts/colors55.xml" ContentType="application/vnd.ms-office.chartcolorstyle+xml"/>
  <Override PartName="/xl/theme/themeOverride52.xml" ContentType="application/vnd.openxmlformats-officedocument.themeOverride+xml"/>
  <Override PartName="/xl/charts/chart56.xml" ContentType="application/vnd.openxmlformats-officedocument.drawingml.chart+xml"/>
  <Override PartName="/xl/charts/style56.xml" ContentType="application/vnd.ms-office.chartstyle+xml"/>
  <Override PartName="/xl/charts/colors56.xml" ContentType="application/vnd.ms-office.chartcolorstyle+xml"/>
  <Override PartName="/xl/theme/themeOverride53.xml" ContentType="application/vnd.openxmlformats-officedocument.themeOverride+xml"/>
  <Override PartName="/xl/charts/chart57.xml" ContentType="application/vnd.openxmlformats-officedocument.drawingml.chart+xml"/>
  <Override PartName="/xl/charts/style57.xml" ContentType="application/vnd.ms-office.chartstyle+xml"/>
  <Override PartName="/xl/charts/colors57.xml" ContentType="application/vnd.ms-office.chartcolorstyle+xml"/>
  <Override PartName="/xl/theme/themeOverride54.xml" ContentType="application/vnd.openxmlformats-officedocument.themeOverride+xml"/>
  <Override PartName="/xl/charts/chart58.xml" ContentType="application/vnd.openxmlformats-officedocument.drawingml.chart+xml"/>
  <Override PartName="/xl/charts/style58.xml" ContentType="application/vnd.ms-office.chartstyle+xml"/>
  <Override PartName="/xl/charts/colors58.xml" ContentType="application/vnd.ms-office.chartcolorstyle+xml"/>
  <Override PartName="/xl/theme/themeOverride55.xml" ContentType="application/vnd.openxmlformats-officedocument.themeOverride+xml"/>
  <Override PartName="/xl/charts/chart59.xml" ContentType="application/vnd.openxmlformats-officedocument.drawingml.chart+xml"/>
  <Override PartName="/xl/charts/style59.xml" ContentType="application/vnd.ms-office.chartstyle+xml"/>
  <Override PartName="/xl/charts/colors59.xml" ContentType="application/vnd.ms-office.chartcolorstyle+xml"/>
  <Override PartName="/xl/theme/themeOverride56.xml" ContentType="application/vnd.openxmlformats-officedocument.themeOverride+xml"/>
  <Override PartName="/xl/charts/chart60.xml" ContentType="application/vnd.openxmlformats-officedocument.drawingml.chart+xml"/>
  <Override PartName="/xl/charts/style60.xml" ContentType="application/vnd.ms-office.chartstyle+xml"/>
  <Override PartName="/xl/charts/colors60.xml" ContentType="application/vnd.ms-office.chartcolorstyle+xml"/>
  <Override PartName="/xl/theme/themeOverride57.xml" ContentType="application/vnd.openxmlformats-officedocument.themeOverride+xml"/>
  <Override PartName="/xl/charts/chart61.xml" ContentType="application/vnd.openxmlformats-officedocument.drawingml.chart+xml"/>
  <Override PartName="/xl/charts/style61.xml" ContentType="application/vnd.ms-office.chartstyle+xml"/>
  <Override PartName="/xl/charts/colors61.xml" ContentType="application/vnd.ms-office.chartcolorstyle+xml"/>
  <Override PartName="/xl/theme/themeOverride58.xml" ContentType="application/vnd.openxmlformats-officedocument.themeOverride+xml"/>
  <Override PartName="/xl/charts/chart62.xml" ContentType="application/vnd.openxmlformats-officedocument.drawingml.chart+xml"/>
  <Override PartName="/xl/charts/style62.xml" ContentType="application/vnd.ms-office.chartstyle+xml"/>
  <Override PartName="/xl/charts/colors62.xml" ContentType="application/vnd.ms-office.chartcolorstyle+xml"/>
  <Override PartName="/xl/theme/themeOverride59.xml" ContentType="application/vnd.openxmlformats-officedocument.themeOverride+xml"/>
  <Override PartName="/xl/charts/chart63.xml" ContentType="application/vnd.openxmlformats-officedocument.drawingml.chart+xml"/>
  <Override PartName="/xl/charts/style63.xml" ContentType="application/vnd.ms-office.chartstyle+xml"/>
  <Override PartName="/xl/charts/colors63.xml" ContentType="application/vnd.ms-office.chartcolorstyle+xml"/>
  <Override PartName="/xl/theme/themeOverride60.xml" ContentType="application/vnd.openxmlformats-officedocument.themeOverride+xml"/>
  <Override PartName="/xl/charts/chart64.xml" ContentType="application/vnd.openxmlformats-officedocument.drawingml.chart+xml"/>
  <Override PartName="/xl/charts/style64.xml" ContentType="application/vnd.ms-office.chartstyle+xml"/>
  <Override PartName="/xl/charts/colors64.xml" ContentType="application/vnd.ms-office.chartcolorstyle+xml"/>
  <Override PartName="/xl/theme/themeOverride61.xml" ContentType="application/vnd.openxmlformats-officedocument.themeOverride+xml"/>
  <Override PartName="/xl/charts/chart65.xml" ContentType="application/vnd.openxmlformats-officedocument.drawingml.chart+xml"/>
  <Override PartName="/xl/charts/style65.xml" ContentType="application/vnd.ms-office.chartstyle+xml"/>
  <Override PartName="/xl/charts/colors65.xml" ContentType="application/vnd.ms-office.chartcolorstyle+xml"/>
  <Override PartName="/xl/theme/themeOverride62.xml" ContentType="application/vnd.openxmlformats-officedocument.themeOverride+xml"/>
  <Override PartName="/xl/charts/chart66.xml" ContentType="application/vnd.openxmlformats-officedocument.drawingml.chart+xml"/>
  <Override PartName="/xl/charts/style66.xml" ContentType="application/vnd.ms-office.chartstyle+xml"/>
  <Override PartName="/xl/charts/colors66.xml" ContentType="application/vnd.ms-office.chartcolorstyle+xml"/>
  <Override PartName="/xl/theme/themeOverride63.xml" ContentType="application/vnd.openxmlformats-officedocument.themeOverride+xml"/>
  <Override PartName="/xl/charts/chart67.xml" ContentType="application/vnd.openxmlformats-officedocument.drawingml.chart+xml"/>
  <Override PartName="/xl/charts/style67.xml" ContentType="application/vnd.ms-office.chartstyle+xml"/>
  <Override PartName="/xl/charts/colors67.xml" ContentType="application/vnd.ms-office.chartcolorstyle+xml"/>
  <Override PartName="/xl/theme/themeOverride64.xml" ContentType="application/vnd.openxmlformats-officedocument.themeOverride+xml"/>
  <Override PartName="/xl/charts/chart68.xml" ContentType="application/vnd.openxmlformats-officedocument.drawingml.chart+xml"/>
  <Override PartName="/xl/charts/style68.xml" ContentType="application/vnd.ms-office.chartstyle+xml"/>
  <Override PartName="/xl/charts/colors68.xml" ContentType="application/vnd.ms-office.chartcolorstyle+xml"/>
  <Override PartName="/xl/theme/themeOverride65.xml" ContentType="application/vnd.openxmlformats-officedocument.themeOverride+xml"/>
  <Override PartName="/xl/charts/chart69.xml" ContentType="application/vnd.openxmlformats-officedocument.drawingml.chart+xml"/>
  <Override PartName="/xl/charts/style69.xml" ContentType="application/vnd.ms-office.chartstyle+xml"/>
  <Override PartName="/xl/charts/colors69.xml" ContentType="application/vnd.ms-office.chartcolorstyle+xml"/>
  <Override PartName="/xl/theme/themeOverride66.xml" ContentType="application/vnd.openxmlformats-officedocument.themeOverride+xml"/>
  <Override PartName="/xl/charts/chart70.xml" ContentType="application/vnd.openxmlformats-officedocument.drawingml.chart+xml"/>
  <Override PartName="/xl/charts/style70.xml" ContentType="application/vnd.ms-office.chartstyle+xml"/>
  <Override PartName="/xl/charts/colors70.xml" ContentType="application/vnd.ms-office.chartcolorstyle+xml"/>
  <Override PartName="/xl/theme/themeOverride67.xml" ContentType="application/vnd.openxmlformats-officedocument.themeOverride+xml"/>
  <Override PartName="/xl/charts/chart71.xml" ContentType="application/vnd.openxmlformats-officedocument.drawingml.chart+xml"/>
  <Override PartName="/xl/charts/style71.xml" ContentType="application/vnd.ms-office.chartstyle+xml"/>
  <Override PartName="/xl/charts/colors71.xml" ContentType="application/vnd.ms-office.chartcolorstyle+xml"/>
  <Override PartName="/xl/theme/themeOverride68.xml" ContentType="application/vnd.openxmlformats-officedocument.themeOverride+xml"/>
  <Override PartName="/xl/charts/chart72.xml" ContentType="application/vnd.openxmlformats-officedocument.drawingml.chart+xml"/>
  <Override PartName="/xl/charts/style72.xml" ContentType="application/vnd.ms-office.chartstyle+xml"/>
  <Override PartName="/xl/charts/colors72.xml" ContentType="application/vnd.ms-office.chartcolorstyle+xml"/>
  <Override PartName="/xl/theme/themeOverride69.xml" ContentType="application/vnd.openxmlformats-officedocument.themeOverride+xml"/>
  <Override PartName="/xl/charts/chart73.xml" ContentType="application/vnd.openxmlformats-officedocument.drawingml.chart+xml"/>
  <Override PartName="/xl/charts/style73.xml" ContentType="application/vnd.ms-office.chartstyle+xml"/>
  <Override PartName="/xl/charts/colors73.xml" ContentType="application/vnd.ms-office.chartcolorstyle+xml"/>
  <Override PartName="/xl/theme/themeOverride70.xml" ContentType="application/vnd.openxmlformats-officedocument.themeOverride+xml"/>
  <Override PartName="/xl/charts/chart74.xml" ContentType="application/vnd.openxmlformats-officedocument.drawingml.chart+xml"/>
  <Override PartName="/xl/charts/style74.xml" ContentType="application/vnd.ms-office.chartstyle+xml"/>
  <Override PartName="/xl/charts/colors74.xml" ContentType="application/vnd.ms-office.chartcolorstyle+xml"/>
  <Override PartName="/xl/theme/themeOverride71.xml" ContentType="application/vnd.openxmlformats-officedocument.themeOverride+xml"/>
  <Override PartName="/xl/charts/chart75.xml" ContentType="application/vnd.openxmlformats-officedocument.drawingml.chart+xml"/>
  <Override PartName="/xl/charts/style75.xml" ContentType="application/vnd.ms-office.chartstyle+xml"/>
  <Override PartName="/xl/charts/colors75.xml" ContentType="application/vnd.ms-office.chartcolorstyle+xml"/>
  <Override PartName="/xl/theme/themeOverride72.xml" ContentType="application/vnd.openxmlformats-officedocument.themeOverride+xml"/>
  <Override PartName="/xl/charts/chart76.xml" ContentType="application/vnd.openxmlformats-officedocument.drawingml.chart+xml"/>
  <Override PartName="/xl/charts/style76.xml" ContentType="application/vnd.ms-office.chartstyle+xml"/>
  <Override PartName="/xl/charts/colors76.xml" ContentType="application/vnd.ms-office.chartcolorstyle+xml"/>
  <Override PartName="/xl/theme/themeOverride73.xml" ContentType="application/vnd.openxmlformats-officedocument.themeOverride+xml"/>
  <Override PartName="/xl/charts/chart77.xml" ContentType="application/vnd.openxmlformats-officedocument.drawingml.chart+xml"/>
  <Override PartName="/xl/charts/style77.xml" ContentType="application/vnd.ms-office.chartstyle+xml"/>
  <Override PartName="/xl/charts/colors77.xml" ContentType="application/vnd.ms-office.chartcolorstyle+xml"/>
  <Override PartName="/xl/theme/themeOverride74.xml" ContentType="application/vnd.openxmlformats-officedocument.themeOverride+xml"/>
  <Override PartName="/xl/charts/chart78.xml" ContentType="application/vnd.openxmlformats-officedocument.drawingml.chart+xml"/>
  <Override PartName="/xl/charts/style78.xml" ContentType="application/vnd.ms-office.chartstyle+xml"/>
  <Override PartName="/xl/charts/colors78.xml" ContentType="application/vnd.ms-office.chartcolorstyle+xml"/>
  <Override PartName="/xl/theme/themeOverride75.xml" ContentType="application/vnd.openxmlformats-officedocument.themeOverride+xml"/>
  <Override PartName="/xl/drawings/drawing5.xml" ContentType="application/vnd.openxmlformats-officedocument.drawing+xml"/>
  <Override PartName="/xl/charts/chart79.xml" ContentType="application/vnd.openxmlformats-officedocument.drawingml.chart+xml"/>
  <Override PartName="/xl/charts/style79.xml" ContentType="application/vnd.ms-office.chartstyle+xml"/>
  <Override PartName="/xl/charts/colors79.xml" ContentType="application/vnd.ms-office.chartcolorstyle+xml"/>
  <Override PartName="/xl/charts/chart80.xml" ContentType="application/vnd.openxmlformats-officedocument.drawingml.chart+xml"/>
  <Override PartName="/xl/charts/style80.xml" ContentType="application/vnd.ms-office.chartstyle+xml"/>
  <Override PartName="/xl/charts/colors80.xml" ContentType="application/vnd.ms-office.chartcolorstyle+xml"/>
  <Override PartName="/xl/theme/themeOverride76.xml" ContentType="application/vnd.openxmlformats-officedocument.themeOverride+xml"/>
  <Override PartName="/xl/charts/chart81.xml" ContentType="application/vnd.openxmlformats-officedocument.drawingml.chart+xml"/>
  <Override PartName="/xl/charts/style81.xml" ContentType="application/vnd.ms-office.chartstyle+xml"/>
  <Override PartName="/xl/charts/colors81.xml" ContentType="application/vnd.ms-office.chartcolorstyle+xml"/>
  <Override PartName="/xl/theme/themeOverride77.xml" ContentType="application/vnd.openxmlformats-officedocument.themeOverride+xml"/>
  <Override PartName="/xl/charts/chart82.xml" ContentType="application/vnd.openxmlformats-officedocument.drawingml.chart+xml"/>
  <Override PartName="/xl/charts/style82.xml" ContentType="application/vnd.ms-office.chartstyle+xml"/>
  <Override PartName="/xl/charts/colors82.xml" ContentType="application/vnd.ms-office.chartcolorstyle+xml"/>
  <Override PartName="/xl/theme/themeOverride78.xml" ContentType="application/vnd.openxmlformats-officedocument.themeOverride+xml"/>
  <Override PartName="/xl/charts/chart83.xml" ContentType="application/vnd.openxmlformats-officedocument.drawingml.chart+xml"/>
  <Override PartName="/xl/charts/style83.xml" ContentType="application/vnd.ms-office.chartstyle+xml"/>
  <Override PartName="/xl/charts/colors83.xml" ContentType="application/vnd.ms-office.chartcolorstyle+xml"/>
  <Override PartName="/xl/theme/themeOverride79.xml" ContentType="application/vnd.openxmlformats-officedocument.themeOverride+xml"/>
  <Override PartName="/xl/charts/chart84.xml" ContentType="application/vnd.openxmlformats-officedocument.drawingml.chart+xml"/>
  <Override PartName="/xl/charts/style84.xml" ContentType="application/vnd.ms-office.chartstyle+xml"/>
  <Override PartName="/xl/charts/colors84.xml" ContentType="application/vnd.ms-office.chartcolorstyle+xml"/>
  <Override PartName="/xl/theme/themeOverride80.xml" ContentType="application/vnd.openxmlformats-officedocument.themeOverride+xml"/>
  <Override PartName="/xl/charts/chart85.xml" ContentType="application/vnd.openxmlformats-officedocument.drawingml.chart+xml"/>
  <Override PartName="/xl/charts/style85.xml" ContentType="application/vnd.ms-office.chartstyle+xml"/>
  <Override PartName="/xl/charts/colors85.xml" ContentType="application/vnd.ms-office.chartcolorstyle+xml"/>
  <Override PartName="/xl/theme/themeOverride81.xml" ContentType="application/vnd.openxmlformats-officedocument.themeOverride+xml"/>
  <Override PartName="/xl/charts/chart86.xml" ContentType="application/vnd.openxmlformats-officedocument.drawingml.chart+xml"/>
  <Override PartName="/xl/charts/style86.xml" ContentType="application/vnd.ms-office.chartstyle+xml"/>
  <Override PartName="/xl/charts/colors86.xml" ContentType="application/vnd.ms-office.chartcolorstyle+xml"/>
  <Override PartName="/xl/theme/themeOverride82.xml" ContentType="application/vnd.openxmlformats-officedocument.themeOverride+xml"/>
  <Override PartName="/xl/charts/chart87.xml" ContentType="application/vnd.openxmlformats-officedocument.drawingml.chart+xml"/>
  <Override PartName="/xl/charts/style87.xml" ContentType="application/vnd.ms-office.chartstyle+xml"/>
  <Override PartName="/xl/charts/colors87.xml" ContentType="application/vnd.ms-office.chartcolorstyle+xml"/>
  <Override PartName="/xl/theme/themeOverride83.xml" ContentType="application/vnd.openxmlformats-officedocument.themeOverride+xml"/>
  <Override PartName="/xl/charts/chart88.xml" ContentType="application/vnd.openxmlformats-officedocument.drawingml.chart+xml"/>
  <Override PartName="/xl/charts/style88.xml" ContentType="application/vnd.ms-office.chartstyle+xml"/>
  <Override PartName="/xl/charts/colors88.xml" ContentType="application/vnd.ms-office.chartcolorstyle+xml"/>
  <Override PartName="/xl/theme/themeOverride84.xml" ContentType="application/vnd.openxmlformats-officedocument.themeOverride+xml"/>
  <Override PartName="/xl/charts/chart89.xml" ContentType="application/vnd.openxmlformats-officedocument.drawingml.chart+xml"/>
  <Override PartName="/xl/charts/style89.xml" ContentType="application/vnd.ms-office.chartstyle+xml"/>
  <Override PartName="/xl/charts/colors89.xml" ContentType="application/vnd.ms-office.chartcolorstyle+xml"/>
  <Override PartName="/xl/theme/themeOverride85.xml" ContentType="application/vnd.openxmlformats-officedocument.themeOverride+xml"/>
  <Override PartName="/xl/charts/chart90.xml" ContentType="application/vnd.openxmlformats-officedocument.drawingml.chart+xml"/>
  <Override PartName="/xl/charts/style90.xml" ContentType="application/vnd.ms-office.chartstyle+xml"/>
  <Override PartName="/xl/charts/colors90.xml" ContentType="application/vnd.ms-office.chartcolorstyle+xml"/>
  <Override PartName="/xl/theme/themeOverride86.xml" ContentType="application/vnd.openxmlformats-officedocument.themeOverride+xml"/>
  <Override PartName="/xl/charts/chart91.xml" ContentType="application/vnd.openxmlformats-officedocument.drawingml.chart+xml"/>
  <Override PartName="/xl/charts/style91.xml" ContentType="application/vnd.ms-office.chartstyle+xml"/>
  <Override PartName="/xl/charts/colors91.xml" ContentType="application/vnd.ms-office.chartcolorstyle+xml"/>
  <Override PartName="/xl/theme/themeOverride87.xml" ContentType="application/vnd.openxmlformats-officedocument.themeOverride+xml"/>
  <Override PartName="/xl/charts/chart92.xml" ContentType="application/vnd.openxmlformats-officedocument.drawingml.chart+xml"/>
  <Override PartName="/xl/charts/style92.xml" ContentType="application/vnd.ms-office.chartstyle+xml"/>
  <Override PartName="/xl/charts/colors92.xml" ContentType="application/vnd.ms-office.chartcolorstyle+xml"/>
  <Override PartName="/xl/theme/themeOverride88.xml" ContentType="application/vnd.openxmlformats-officedocument.themeOverride+xml"/>
  <Override PartName="/xl/charts/chart93.xml" ContentType="application/vnd.openxmlformats-officedocument.drawingml.chart+xml"/>
  <Override PartName="/xl/charts/style93.xml" ContentType="application/vnd.ms-office.chartstyle+xml"/>
  <Override PartName="/xl/charts/colors93.xml" ContentType="application/vnd.ms-office.chartcolorstyle+xml"/>
  <Override PartName="/xl/theme/themeOverride89.xml" ContentType="application/vnd.openxmlformats-officedocument.themeOverride+xml"/>
  <Override PartName="/xl/charts/chart94.xml" ContentType="application/vnd.openxmlformats-officedocument.drawingml.chart+xml"/>
  <Override PartName="/xl/charts/style94.xml" ContentType="application/vnd.ms-office.chartstyle+xml"/>
  <Override PartName="/xl/charts/colors94.xml" ContentType="application/vnd.ms-office.chartcolorstyle+xml"/>
  <Override PartName="/xl/theme/themeOverride90.xml" ContentType="application/vnd.openxmlformats-officedocument.themeOverride+xml"/>
  <Override PartName="/xl/charts/chart95.xml" ContentType="application/vnd.openxmlformats-officedocument.drawingml.chart+xml"/>
  <Override PartName="/xl/charts/style95.xml" ContentType="application/vnd.ms-office.chartstyle+xml"/>
  <Override PartName="/xl/charts/colors95.xml" ContentType="application/vnd.ms-office.chartcolorstyle+xml"/>
  <Override PartName="/xl/theme/themeOverride91.xml" ContentType="application/vnd.openxmlformats-officedocument.themeOverride+xml"/>
  <Override PartName="/xl/charts/chart96.xml" ContentType="application/vnd.openxmlformats-officedocument.drawingml.chart+xml"/>
  <Override PartName="/xl/charts/style96.xml" ContentType="application/vnd.ms-office.chartstyle+xml"/>
  <Override PartName="/xl/charts/colors96.xml" ContentType="application/vnd.ms-office.chartcolorstyle+xml"/>
  <Override PartName="/xl/theme/themeOverride92.xml" ContentType="application/vnd.openxmlformats-officedocument.themeOverride+xml"/>
  <Override PartName="/xl/charts/chart97.xml" ContentType="application/vnd.openxmlformats-officedocument.drawingml.chart+xml"/>
  <Override PartName="/xl/charts/style97.xml" ContentType="application/vnd.ms-office.chartstyle+xml"/>
  <Override PartName="/xl/charts/colors97.xml" ContentType="application/vnd.ms-office.chartcolorstyle+xml"/>
  <Override PartName="/xl/theme/themeOverride93.xml" ContentType="application/vnd.openxmlformats-officedocument.themeOverride+xml"/>
  <Override PartName="/xl/charts/chart98.xml" ContentType="application/vnd.openxmlformats-officedocument.drawingml.chart+xml"/>
  <Override PartName="/xl/charts/style98.xml" ContentType="application/vnd.ms-office.chartstyle+xml"/>
  <Override PartName="/xl/charts/colors98.xml" ContentType="application/vnd.ms-office.chartcolorstyle+xml"/>
  <Override PartName="/xl/theme/themeOverride94.xml" ContentType="application/vnd.openxmlformats-officedocument.themeOverride+xml"/>
  <Override PartName="/xl/charts/chart99.xml" ContentType="application/vnd.openxmlformats-officedocument.drawingml.chart+xml"/>
  <Override PartName="/xl/charts/style99.xml" ContentType="application/vnd.ms-office.chartstyle+xml"/>
  <Override PartName="/xl/charts/colors99.xml" ContentType="application/vnd.ms-office.chartcolorstyle+xml"/>
  <Override PartName="/xl/theme/themeOverride95.xml" ContentType="application/vnd.openxmlformats-officedocument.themeOverride+xml"/>
  <Override PartName="/xl/charts/chart100.xml" ContentType="application/vnd.openxmlformats-officedocument.drawingml.chart+xml"/>
  <Override PartName="/xl/charts/style100.xml" ContentType="application/vnd.ms-office.chartstyle+xml"/>
  <Override PartName="/xl/charts/colors100.xml" ContentType="application/vnd.ms-office.chartcolorstyle+xml"/>
  <Override PartName="/xl/theme/themeOverride96.xml" ContentType="application/vnd.openxmlformats-officedocument.themeOverride+xml"/>
  <Override PartName="/xl/charts/chart101.xml" ContentType="application/vnd.openxmlformats-officedocument.drawingml.chart+xml"/>
  <Override PartName="/xl/charts/style101.xml" ContentType="application/vnd.ms-office.chartstyle+xml"/>
  <Override PartName="/xl/charts/colors101.xml" ContentType="application/vnd.ms-office.chartcolorstyle+xml"/>
  <Override PartName="/xl/theme/themeOverride97.xml" ContentType="application/vnd.openxmlformats-officedocument.themeOverride+xml"/>
  <Override PartName="/xl/charts/chart102.xml" ContentType="application/vnd.openxmlformats-officedocument.drawingml.chart+xml"/>
  <Override PartName="/xl/charts/style102.xml" ContentType="application/vnd.ms-office.chartstyle+xml"/>
  <Override PartName="/xl/charts/colors102.xml" ContentType="application/vnd.ms-office.chartcolorstyle+xml"/>
  <Override PartName="/xl/theme/themeOverride98.xml" ContentType="application/vnd.openxmlformats-officedocument.themeOverride+xml"/>
  <Override PartName="/xl/charts/chart103.xml" ContentType="application/vnd.openxmlformats-officedocument.drawingml.chart+xml"/>
  <Override PartName="/xl/charts/style103.xml" ContentType="application/vnd.ms-office.chartstyle+xml"/>
  <Override PartName="/xl/charts/colors103.xml" ContentType="application/vnd.ms-office.chartcolorstyle+xml"/>
  <Override PartName="/xl/theme/themeOverride99.xml" ContentType="application/vnd.openxmlformats-officedocument.themeOverride+xml"/>
  <Override PartName="/xl/charts/chart104.xml" ContentType="application/vnd.openxmlformats-officedocument.drawingml.chart+xml"/>
  <Override PartName="/xl/charts/style104.xml" ContentType="application/vnd.ms-office.chartstyle+xml"/>
  <Override PartName="/xl/charts/colors104.xml" ContentType="application/vnd.ms-office.chartcolorstyle+xml"/>
  <Override PartName="/xl/theme/themeOverride100.xml" ContentType="application/vnd.openxmlformats-officedocument.themeOverride+xml"/>
  <Override PartName="/xl/drawings/drawing6.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C:\Users\rob.best\Documents\Carbon Free Boston\Model generation\Carbon Free Boston\"/>
    </mc:Choice>
  </mc:AlternateContent>
  <bookViews>
    <workbookView xWindow="-15" yWindow="-15" windowWidth="16020" windowHeight="5865" tabRatio="799" activeTab="3"/>
  </bookViews>
  <sheets>
    <sheet name="Project" sheetId="6" r:id="rId1"/>
    <sheet name="Units" sheetId="19" r:id="rId2"/>
    <sheet name="Input Summary" sheetId="18" r:id="rId3"/>
    <sheet name="Pre-1950 Space Conditioning" sheetId="15" r:id="rId4"/>
    <sheet name="1950-1980 Space Conditioning" sheetId="22" r:id="rId5"/>
    <sheet name="1980-2000 Space Conditioning" sheetId="23" r:id="rId6"/>
    <sheet name="Post-2000 Space Conditioning" sheetId="24" r:id="rId7"/>
    <sheet name="Pre-1950 Schedules" sheetId="31" r:id="rId8"/>
    <sheet name="1950-1980 Schedules" sheetId="32" r:id="rId9"/>
    <sheet name="1980-2000 Schedules" sheetId="33" r:id="rId10"/>
    <sheet name="Post-2000 Schedules" sheetId="34" r:id="rId11"/>
    <sheet name="Review" sheetId="9" r:id="rId12"/>
  </sheets>
  <externalReferences>
    <externalReference r:id="rId13"/>
  </externalReferences>
  <definedNames>
    <definedName name="_SSPC_90.1">'[1]SSPC-90.1'!$A$2:$H$37</definedName>
    <definedName name="Air_Change">Units!$C$21</definedName>
    <definedName name="Airflow">Units!$C$23</definedName>
    <definedName name="Area">Units!$C$22</definedName>
    <definedName name="Area_Ventilation">Units!$C$20</definedName>
    <definedName name="Capacity">Units!$C$25</definedName>
    <definedName name="DHW_Demand">Units!$C$18</definedName>
    <definedName name="Glazing_Conduction">Units!$C$10</definedName>
    <definedName name="Glazing_Solar_Heat_Gain">Units!$C$11</definedName>
    <definedName name="Infiltration">Units!$C$12</definedName>
    <definedName name="Internal_Heat_Gains">Units!$C$15</definedName>
    <definedName name="Occupant_Density">Units!$C$13</definedName>
    <definedName name="Occupant_Heat_Gain">Units!$C$14</definedName>
    <definedName name="Occupant_Ventilation">Units!$C$19</definedName>
    <definedName name="Opaque_Construction">Units!$C$8</definedName>
    <definedName name="Process_Loads">Units!$C$16</definedName>
    <definedName name="Project_Name">Project!$C$8</definedName>
    <definedName name="Project_Number">Project!$C$9</definedName>
    <definedName name="Slab_on_Grade_Constructions">Units!$C$9</definedName>
    <definedName name="Temperature">Units!$C$17</definedName>
    <definedName name="Water_flow">Units!$C$24</definedName>
    <definedName name="Z_FA433F4C_6E8D_45F7_A793_314DA9DB3CC9_.wvu.PrintTitles" localSheetId="2" hidden="1">'Input Summary'!#REF!</definedName>
    <definedName name="Z_FA433F4C_6E8D_45F7_A793_314DA9DB3CC9_.wvu.PrintTitles" localSheetId="11" hidden="1">Review!#REF!</definedName>
  </definedNames>
  <calcPr calcId="152511"/>
</workbook>
</file>

<file path=xl/calcChain.xml><?xml version="1.0" encoding="utf-8"?>
<calcChain xmlns="http://schemas.openxmlformats.org/spreadsheetml/2006/main">
  <c r="B165" i="34" l="1"/>
  <c r="B162" i="34"/>
  <c r="B159" i="34"/>
  <c r="B156" i="34"/>
  <c r="B153" i="34"/>
  <c r="B130" i="34"/>
  <c r="B127" i="34"/>
  <c r="B124" i="34"/>
  <c r="B121" i="34"/>
  <c r="B118" i="34"/>
  <c r="B95" i="34"/>
  <c r="B92" i="34"/>
  <c r="B89" i="34"/>
  <c r="B86" i="34"/>
  <c r="B83" i="34"/>
  <c r="B80" i="34"/>
  <c r="B57" i="34"/>
  <c r="B54" i="34"/>
  <c r="B51" i="34"/>
  <c r="B48" i="34"/>
  <c r="B45" i="34"/>
  <c r="B22" i="34"/>
  <c r="B19" i="34"/>
  <c r="B16" i="34"/>
  <c r="B13" i="34"/>
  <c r="B10" i="34"/>
  <c r="B4" i="34"/>
  <c r="AC3" i="34"/>
  <c r="B3" i="34"/>
  <c r="AC2" i="34"/>
  <c r="B2" i="34"/>
  <c r="B165" i="33"/>
  <c r="B162" i="33"/>
  <c r="B159" i="33"/>
  <c r="B156" i="33"/>
  <c r="B153" i="33"/>
  <c r="B130" i="33"/>
  <c r="B127" i="33"/>
  <c r="B124" i="33"/>
  <c r="B121" i="33"/>
  <c r="B118" i="33"/>
  <c r="B95" i="33"/>
  <c r="B92" i="33"/>
  <c r="B89" i="33"/>
  <c r="B86" i="33"/>
  <c r="B83" i="33"/>
  <c r="B80" i="33"/>
  <c r="B57" i="33"/>
  <c r="B54" i="33"/>
  <c r="B51" i="33"/>
  <c r="B48" i="33"/>
  <c r="B45" i="33"/>
  <c r="B22" i="33"/>
  <c r="B19" i="33"/>
  <c r="B16" i="33"/>
  <c r="B13" i="33"/>
  <c r="B10" i="33"/>
  <c r="B4" i="33"/>
  <c r="AC3" i="33"/>
  <c r="B3" i="33"/>
  <c r="AC2" i="33"/>
  <c r="B2" i="33"/>
  <c r="B165" i="32"/>
  <c r="B162" i="32"/>
  <c r="B159" i="32"/>
  <c r="B156" i="32"/>
  <c r="B153" i="32"/>
  <c r="B130" i="32"/>
  <c r="B127" i="32"/>
  <c r="B124" i="32"/>
  <c r="B121" i="32"/>
  <c r="B118" i="32"/>
  <c r="B95" i="32"/>
  <c r="B92" i="32"/>
  <c r="B89" i="32"/>
  <c r="B86" i="32"/>
  <c r="B83" i="32"/>
  <c r="B80" i="32"/>
  <c r="B57" i="32"/>
  <c r="B54" i="32"/>
  <c r="B51" i="32"/>
  <c r="B48" i="32"/>
  <c r="B45" i="32"/>
  <c r="B22" i="32"/>
  <c r="B19" i="32"/>
  <c r="B16" i="32"/>
  <c r="B13" i="32"/>
  <c r="B10" i="32"/>
  <c r="B4" i="32"/>
  <c r="AC3" i="32"/>
  <c r="B3" i="32"/>
  <c r="AC2" i="32"/>
  <c r="B2" i="32"/>
  <c r="C26" i="18" l="1"/>
  <c r="C12" i="18"/>
  <c r="C18" i="18" l="1"/>
  <c r="C16" i="18"/>
  <c r="C11" i="18"/>
  <c r="C14" i="18"/>
  <c r="C13" i="18"/>
  <c r="C10" i="18"/>
  <c r="D29" i="18" l="1"/>
  <c r="B165" i="31" l="1"/>
  <c r="B162" i="31"/>
  <c r="B159" i="31"/>
  <c r="B156" i="31"/>
  <c r="B153" i="31"/>
  <c r="B130" i="31"/>
  <c r="B127" i="31"/>
  <c r="B124" i="31"/>
  <c r="B121" i="31"/>
  <c r="B118" i="31"/>
  <c r="B95" i="31"/>
  <c r="B92" i="31"/>
  <c r="B89" i="31"/>
  <c r="B86" i="31"/>
  <c r="B83" i="31"/>
  <c r="B80" i="31"/>
  <c r="B57" i="31"/>
  <c r="B54" i="31"/>
  <c r="B51" i="31"/>
  <c r="B48" i="31"/>
  <c r="B45" i="31"/>
  <c r="B22" i="31"/>
  <c r="B19" i="31"/>
  <c r="B16" i="31"/>
  <c r="B13" i="31"/>
  <c r="B10" i="31"/>
  <c r="B4" i="31"/>
  <c r="AC3" i="31"/>
  <c r="B3" i="31"/>
  <c r="AC2" i="31"/>
  <c r="B2" i="31"/>
  <c r="C22" i="6" l="1"/>
  <c r="C20" i="6"/>
  <c r="C19" i="6"/>
  <c r="J65" i="18" l="1"/>
  <c r="H65" i="18"/>
  <c r="F65" i="18"/>
  <c r="D65" i="18"/>
  <c r="J61" i="18"/>
  <c r="H61" i="18"/>
  <c r="F61" i="18"/>
  <c r="D61" i="18"/>
  <c r="J51" i="18"/>
  <c r="H51" i="18"/>
  <c r="F51" i="18"/>
  <c r="D51" i="18"/>
  <c r="H57" i="18" l="1"/>
  <c r="F57" i="18"/>
  <c r="H45" i="18"/>
  <c r="F45" i="18"/>
  <c r="H36" i="18"/>
  <c r="F36" i="18"/>
  <c r="H29" i="18"/>
  <c r="F29" i="18"/>
  <c r="H26" i="18"/>
  <c r="H23" i="18"/>
  <c r="H22" i="18"/>
  <c r="H18" i="18"/>
  <c r="H16" i="18"/>
  <c r="H13" i="18"/>
  <c r="H12" i="18"/>
  <c r="H11" i="18"/>
  <c r="H10" i="18"/>
  <c r="F26" i="18"/>
  <c r="F23" i="18"/>
  <c r="F22" i="18"/>
  <c r="F18" i="18"/>
  <c r="F16" i="18"/>
  <c r="F13" i="18"/>
  <c r="F12" i="18"/>
  <c r="F11" i="18"/>
  <c r="F10" i="18"/>
  <c r="O9" i="24" l="1"/>
  <c r="N9" i="24"/>
  <c r="M9" i="24"/>
  <c r="L9" i="24"/>
  <c r="K9" i="24"/>
  <c r="H9" i="24"/>
  <c r="G9" i="24"/>
  <c r="F9" i="24"/>
  <c r="E9" i="24"/>
  <c r="B4" i="24"/>
  <c r="AD3" i="24"/>
  <c r="B3" i="24"/>
  <c r="AD2" i="24"/>
  <c r="B2" i="24"/>
  <c r="O9" i="23"/>
  <c r="N9" i="23"/>
  <c r="M9" i="23"/>
  <c r="L9" i="23"/>
  <c r="K9" i="23"/>
  <c r="H9" i="23"/>
  <c r="G9" i="23"/>
  <c r="F9" i="23"/>
  <c r="E9" i="23"/>
  <c r="B4" i="23"/>
  <c r="AD3" i="23"/>
  <c r="B3" i="23"/>
  <c r="AD2" i="23"/>
  <c r="B2" i="23"/>
  <c r="O9" i="22"/>
  <c r="N9" i="22"/>
  <c r="M9" i="22"/>
  <c r="L9" i="22"/>
  <c r="K9" i="22"/>
  <c r="H9" i="22"/>
  <c r="G9" i="22"/>
  <c r="F9" i="22"/>
  <c r="E9" i="22"/>
  <c r="B4" i="22"/>
  <c r="AD3" i="22"/>
  <c r="B3" i="22"/>
  <c r="AD2" i="22"/>
  <c r="B2" i="22"/>
  <c r="O9" i="15" l="1"/>
  <c r="R3" i="18"/>
  <c r="R2" i="18"/>
  <c r="B20" i="18"/>
  <c r="B18" i="18"/>
  <c r="F27" i="9"/>
  <c r="F26" i="9"/>
  <c r="F25" i="9"/>
  <c r="F24" i="9"/>
  <c r="F23" i="9"/>
  <c r="F18" i="19"/>
  <c r="F12" i="19"/>
  <c r="F19" i="19"/>
  <c r="F11" i="19"/>
  <c r="J74" i="18"/>
  <c r="J75" i="18"/>
  <c r="J76" i="18"/>
  <c r="J77" i="18"/>
  <c r="J78" i="18"/>
  <c r="J79" i="18"/>
  <c r="J80" i="18"/>
  <c r="J81" i="18"/>
  <c r="J82" i="18"/>
  <c r="J83" i="18"/>
  <c r="J84" i="18"/>
  <c r="J85" i="18"/>
  <c r="J86" i="18"/>
  <c r="J87" i="18"/>
  <c r="J88" i="18"/>
  <c r="J89" i="18"/>
  <c r="J90" i="18"/>
  <c r="C74" i="18"/>
  <c r="I74" i="18" s="1"/>
  <c r="C75" i="18"/>
  <c r="I75" i="18" s="1"/>
  <c r="C76" i="18"/>
  <c r="I76" i="18" s="1"/>
  <c r="C77" i="18"/>
  <c r="I77" i="18" s="1"/>
  <c r="C78" i="18"/>
  <c r="I78" i="18" s="1"/>
  <c r="C79" i="18"/>
  <c r="I79" i="18" s="1"/>
  <c r="C80" i="18"/>
  <c r="I80" i="18" s="1"/>
  <c r="C81" i="18"/>
  <c r="I81" i="18" s="1"/>
  <c r="C82" i="18"/>
  <c r="I82" i="18" s="1"/>
  <c r="C83" i="18"/>
  <c r="I83" i="18" s="1"/>
  <c r="C84" i="18"/>
  <c r="I84" i="18" s="1"/>
  <c r="C85" i="18"/>
  <c r="I85" i="18" s="1"/>
  <c r="C86" i="18"/>
  <c r="I86" i="18" s="1"/>
  <c r="C87" i="18"/>
  <c r="I87" i="18" s="1"/>
  <c r="C88" i="18"/>
  <c r="I88" i="18" s="1"/>
  <c r="C89" i="18"/>
  <c r="I89" i="18" s="1"/>
  <c r="C90" i="18"/>
  <c r="I90" i="18" s="1"/>
  <c r="J29" i="18"/>
  <c r="N9" i="15"/>
  <c r="M9" i="15"/>
  <c r="L9" i="15"/>
  <c r="K9" i="15"/>
  <c r="H9" i="15"/>
  <c r="G9" i="15"/>
  <c r="F9" i="15"/>
  <c r="E9" i="15"/>
  <c r="D10" i="18"/>
  <c r="G2" i="19"/>
  <c r="G3" i="19"/>
  <c r="J57" i="18"/>
  <c r="J45" i="18"/>
  <c r="J36" i="18"/>
  <c r="J26" i="18"/>
  <c r="J23" i="18"/>
  <c r="J22" i="18"/>
  <c r="J18" i="18"/>
  <c r="J16" i="18"/>
  <c r="J13" i="18"/>
  <c r="J12" i="18"/>
  <c r="J11" i="18"/>
  <c r="J10" i="18"/>
  <c r="D57" i="18"/>
  <c r="D45" i="18"/>
  <c r="D36" i="18"/>
  <c r="D26" i="18"/>
  <c r="D23" i="18"/>
  <c r="D22" i="18"/>
  <c r="D18" i="18"/>
  <c r="D16" i="18"/>
  <c r="D12" i="18"/>
  <c r="D13" i="18"/>
  <c r="D11" i="18"/>
  <c r="G3" i="6"/>
  <c r="B4" i="18"/>
  <c r="B3" i="18"/>
  <c r="B2" i="18"/>
  <c r="B4" i="9"/>
  <c r="B3" i="9"/>
  <c r="B2" i="9"/>
  <c r="B4" i="15"/>
  <c r="B3" i="15"/>
  <c r="B2" i="15"/>
  <c r="G3" i="9"/>
  <c r="G2" i="9"/>
  <c r="AD3" i="15"/>
  <c r="AD2" i="15"/>
  <c r="G2" i="6"/>
</calcChain>
</file>

<file path=xl/comments1.xml><?xml version="1.0" encoding="utf-8"?>
<comments xmlns="http://schemas.openxmlformats.org/spreadsheetml/2006/main">
  <authors>
    <author>Holly Lattin</author>
  </authors>
  <commentList>
    <comment ref="B10" authorId="0" shapeId="0">
      <text>
        <r>
          <rPr>
            <sz val="10.5"/>
            <color indexed="81"/>
            <rFont val="Times New Roman"/>
            <family val="1"/>
          </rPr>
          <t>Condensed reviews are recommended for earlier project phases. Detailed reviews are recommended for later project phases and/or review of a beginner energy modeler's work.</t>
        </r>
      </text>
    </comment>
  </commentList>
</comments>
</file>

<file path=xl/sharedStrings.xml><?xml version="1.0" encoding="utf-8"?>
<sst xmlns="http://schemas.openxmlformats.org/spreadsheetml/2006/main" count="2280" uniqueCount="596">
  <si>
    <t>Input</t>
  </si>
  <si>
    <t>General Information</t>
  </si>
  <si>
    <t>Whole Building Energy Modelling Calculation Plan</t>
  </si>
  <si>
    <t>Calculation</t>
  </si>
  <si>
    <t>Date of last update: 8/28/2017</t>
  </si>
  <si>
    <t>Notes</t>
  </si>
  <si>
    <t>By: Holly Lattin / Ben Brannon</t>
  </si>
  <si>
    <t>Project Overview</t>
  </si>
  <si>
    <t>Source/Comments</t>
  </si>
  <si>
    <t>Project Name</t>
  </si>
  <si>
    <t>Project Number</t>
  </si>
  <si>
    <t>Project Description</t>
  </si>
  <si>
    <t>Modelling Scope</t>
  </si>
  <si>
    <t>Software, Version</t>
  </si>
  <si>
    <t>Project Start Date</t>
  </si>
  <si>
    <t>Project Completion Date</t>
  </si>
  <si>
    <t>General Data</t>
  </si>
  <si>
    <t>Project Vintage</t>
  </si>
  <si>
    <t>Principal Building Type</t>
  </si>
  <si>
    <t>Actual Floor Area (Gross)</t>
  </si>
  <si>
    <t>Actual Floor Area (Net)</t>
  </si>
  <si>
    <t>Modelled Floor Area (Gross)</t>
  </si>
  <si>
    <t>Modelled Floor Area (Net)</t>
  </si>
  <si>
    <t>Benchmark Site Energy Use Intensity (EUI)</t>
  </si>
  <si>
    <t>Sustainability Targets</t>
  </si>
  <si>
    <t>Codes &amp; Standards</t>
  </si>
  <si>
    <t>Applicable Codes &amp; Standards</t>
  </si>
  <si>
    <t>Energy Code Compliance Path</t>
  </si>
  <si>
    <t>Geography</t>
  </si>
  <si>
    <t>Project Location</t>
  </si>
  <si>
    <t>Weather File</t>
  </si>
  <si>
    <t>Heating and Cooling Design Conditions</t>
  </si>
  <si>
    <t>Site Elevation</t>
  </si>
  <si>
    <t>Project Climate Zone(s)</t>
  </si>
  <si>
    <t>Building Orientation</t>
  </si>
  <si>
    <t>Site Shading</t>
  </si>
  <si>
    <t>Model Image</t>
  </si>
  <si>
    <t>Utility rates</t>
  </si>
  <si>
    <t>Electricity Rate/Structure</t>
  </si>
  <si>
    <t>Natural Gas Rate/Structure</t>
  </si>
  <si>
    <t>District Heating Rate/Structure</t>
  </si>
  <si>
    <t>District Cooling Rate/Structure</t>
  </si>
  <si>
    <t>Other Utility Rates</t>
  </si>
  <si>
    <t>Carbon Emission Factors</t>
  </si>
  <si>
    <t>Electricity (grid-supplied)</t>
  </si>
  <si>
    <t>Electricity (grid-displaced)</t>
  </si>
  <si>
    <t>Natural Gas</t>
  </si>
  <si>
    <t>Other Carbon Emission Factors</t>
  </si>
  <si>
    <t>Record of Model Files /Runs</t>
  </si>
  <si>
    <t>At a minimum, file locations should be documented here for each major project milestone.</t>
  </si>
  <si>
    <t>File Name</t>
  </si>
  <si>
    <t>Description</t>
  </si>
  <si>
    <t>File Reference Location</t>
  </si>
  <si>
    <t>Date Created</t>
  </si>
  <si>
    <t>Created By</t>
  </si>
  <si>
    <t>Example: Iris 1</t>
  </si>
  <si>
    <t>Example: Primary model, backups along the way stored at:</t>
  </si>
  <si>
    <t>Example: \\global.arup.com\americas\Jobs\S-F\240000\245844-00\4 Internal Project Data\4-04 Calculations\Mech\Energy Modeling\Models</t>
  </si>
  <si>
    <t>Example: 2/2/2007</t>
  </si>
  <si>
    <t>Example: Ben Brannon</t>
  </si>
  <si>
    <t>Example: Iris 2</t>
  </si>
  <si>
    <t>Example: Backup of work progress - Basement Complete</t>
  </si>
  <si>
    <t>Example: C:\...</t>
  </si>
  <si>
    <t>Example: 3/6/2008</t>
  </si>
  <si>
    <t>Example: Iris 3</t>
  </si>
  <si>
    <t>Example: Backup of work progress - Bldg A L1 and L2 geometry complete</t>
  </si>
  <si>
    <t>Example: Iris 4</t>
  </si>
  <si>
    <t>Example: Backup of work progress- Building A Geometry complete</t>
  </si>
  <si>
    <t>Example: 3/9/2008</t>
  </si>
  <si>
    <t>Example: …</t>
  </si>
  <si>
    <t>Units &amp; Filing Structure</t>
  </si>
  <si>
    <t>Model Units (Auto fills to other tabs)</t>
  </si>
  <si>
    <t>Common Unit Conversions</t>
  </si>
  <si>
    <t>Opaque Construction U-Value</t>
  </si>
  <si>
    <t>Divide</t>
  </si>
  <si>
    <t>by</t>
  </si>
  <si>
    <t>To Obtain</t>
  </si>
  <si>
    <t>Slab-on-Grade U-Value / F-Factor</t>
  </si>
  <si>
    <t>Btu/hr-ft²-F</t>
  </si>
  <si>
    <t>W/m²-K</t>
  </si>
  <si>
    <t>Glazing Construction U-Value</t>
  </si>
  <si>
    <t>SHGC</t>
  </si>
  <si>
    <t>SC</t>
  </si>
  <si>
    <t>Glazing Solar Heat Gain</t>
  </si>
  <si>
    <t>cfm/ft²</t>
  </si>
  <si>
    <t xml:space="preserve">L/s/m² </t>
  </si>
  <si>
    <t>Infiltration / Air Permeability</t>
  </si>
  <si>
    <t>ft²</t>
  </si>
  <si>
    <t>m²</t>
  </si>
  <si>
    <t>Occupant Density</t>
  </si>
  <si>
    <t>ft</t>
  </si>
  <si>
    <t>m</t>
  </si>
  <si>
    <t>Occupant Heat Gain</t>
  </si>
  <si>
    <t>Btu/h</t>
  </si>
  <si>
    <t>W</t>
  </si>
  <si>
    <t>Lighting &amp; Equipment Heat Gains</t>
  </si>
  <si>
    <t>gal</t>
  </si>
  <si>
    <t>liters</t>
  </si>
  <si>
    <t>Process Loads</t>
  </si>
  <si>
    <t>gpm</t>
  </si>
  <si>
    <t>L/s</t>
  </si>
  <si>
    <t>Temperature</t>
  </si>
  <si>
    <t>cfm</t>
  </si>
  <si>
    <t>DHW Demand</t>
  </si>
  <si>
    <r>
      <t>ft H</t>
    </r>
    <r>
      <rPr>
        <vertAlign val="subscript"/>
        <sz val="10"/>
        <rFont val="Times New Roman"/>
        <family val="1"/>
      </rPr>
      <t>2</t>
    </r>
    <r>
      <rPr>
        <sz val="10"/>
        <rFont val="Times New Roman"/>
        <family val="1"/>
      </rPr>
      <t>O</t>
    </r>
  </si>
  <si>
    <t>psi</t>
  </si>
  <si>
    <t>Occupant-Based Ventilation</t>
  </si>
  <si>
    <t>kPa</t>
  </si>
  <si>
    <t>Area-Based Ventilation</t>
  </si>
  <si>
    <t>Pa</t>
  </si>
  <si>
    <t>in wg</t>
  </si>
  <si>
    <t>Air Change Requirement</t>
  </si>
  <si>
    <t>EER</t>
  </si>
  <si>
    <t>COP</t>
  </si>
  <si>
    <t>Area</t>
  </si>
  <si>
    <t>kW</t>
  </si>
  <si>
    <t>tons</t>
  </si>
  <si>
    <t>Airflow</t>
  </si>
  <si>
    <t>Water flow</t>
  </si>
  <si>
    <t>HP</t>
  </si>
  <si>
    <t>Heating and Cooling Capacity</t>
  </si>
  <si>
    <t>Multiply</t>
  </si>
  <si>
    <t>Temperature Conversion</t>
  </si>
  <si>
    <t>Recommended Filing Structure [Link]</t>
  </si>
  <si>
    <r>
      <t>T</t>
    </r>
    <r>
      <rPr>
        <vertAlign val="subscript"/>
        <sz val="12"/>
        <color theme="1"/>
        <rFont val="Times New Roman"/>
        <family val="1"/>
      </rPr>
      <t>(°C)</t>
    </r>
    <r>
      <rPr>
        <sz val="12"/>
        <color theme="1"/>
        <rFont val="Times New Roman"/>
        <family val="1"/>
      </rPr>
      <t xml:space="preserve"> = [T</t>
    </r>
    <r>
      <rPr>
        <vertAlign val="subscript"/>
        <sz val="12"/>
        <color theme="1"/>
        <rFont val="Times New Roman"/>
        <family val="1"/>
      </rPr>
      <t>(°F)</t>
    </r>
    <r>
      <rPr>
        <sz val="12"/>
        <color theme="1"/>
        <rFont val="Times New Roman"/>
        <family val="1"/>
      </rPr>
      <t xml:space="preserve"> - 32] × 5/9</t>
    </r>
  </si>
  <si>
    <t>01 Correspondence Specific to Energy Modelling</t>
  </si>
  <si>
    <r>
      <t>T</t>
    </r>
    <r>
      <rPr>
        <vertAlign val="subscript"/>
        <sz val="12"/>
        <color theme="1"/>
        <rFont val="Times New Roman"/>
        <family val="1"/>
      </rPr>
      <t>(°F)</t>
    </r>
    <r>
      <rPr>
        <sz val="12"/>
        <color theme="1"/>
        <rFont val="Times New Roman"/>
        <family val="1"/>
      </rPr>
      <t xml:space="preserve"> = T</t>
    </r>
    <r>
      <rPr>
        <vertAlign val="subscript"/>
        <sz val="12"/>
        <color theme="1"/>
        <rFont val="Times New Roman"/>
        <family val="1"/>
      </rPr>
      <t>(°C)</t>
    </r>
    <r>
      <rPr>
        <sz val="12"/>
        <color theme="1"/>
        <rFont val="Times New Roman"/>
        <family val="1"/>
      </rPr>
      <t xml:space="preserve"> × 9/5 + 32 </t>
    </r>
  </si>
  <si>
    <t>02 Calculation Plan</t>
  </si>
  <si>
    <t>03 Input Data</t>
  </si>
  <si>
    <t xml:space="preserve">     01 Weather Data</t>
  </si>
  <si>
    <t xml:space="preserve">     02 Zoning Diagram</t>
  </si>
  <si>
    <t xml:space="preserve">     03 Envelope Data</t>
  </si>
  <si>
    <t xml:space="preserve">     04 Lighting Data</t>
  </si>
  <si>
    <t xml:space="preserve">     05 Equipment and Other Internal Gains</t>
  </si>
  <si>
    <t xml:space="preserve">     06 Service Hot Water</t>
  </si>
  <si>
    <t xml:space="preserve">     07 Airside System Data</t>
  </si>
  <si>
    <t xml:space="preserve">     08 Waterside System Data</t>
  </si>
  <si>
    <t xml:space="preserve">     09 Utility Data</t>
  </si>
  <si>
    <t xml:space="preserve">     10 Special Systems</t>
  </si>
  <si>
    <t xml:space="preserve">     11 Equipment Submetering</t>
  </si>
  <si>
    <t>04 Model Files</t>
  </si>
  <si>
    <t>05 Results</t>
  </si>
  <si>
    <t>06 Reference Documents</t>
  </si>
  <si>
    <t>Opaque Construction Units</t>
  </si>
  <si>
    <t>Btu/hr-ft²-F (U-Value)</t>
  </si>
  <si>
    <t>hr-ft²-F/Btu (R-Value)</t>
  </si>
  <si>
    <t>W/m²-K (U-Value)</t>
  </si>
  <si>
    <t>m²-K/W (R-Value)</t>
  </si>
  <si>
    <t>Slab-on-grade Units</t>
  </si>
  <si>
    <t>Btu/hr-ft-F</t>
  </si>
  <si>
    <t>W/m-K</t>
  </si>
  <si>
    <t>Solar Heat Gain Units</t>
  </si>
  <si>
    <t>G-Value</t>
  </si>
  <si>
    <t>Infiltration / Air Permeability Units</t>
  </si>
  <si>
    <t>(cfm/ft² facade)</t>
  </si>
  <si>
    <t>(L/s/m² facade)</t>
  </si>
  <si>
    <t>(cfm/ft² floor area)</t>
  </si>
  <si>
    <t>(L/s/m² floor area)</t>
  </si>
  <si>
    <t>ACH</t>
  </si>
  <si>
    <t>(m³/h-m²)</t>
  </si>
  <si>
    <t>Occupant Density Units</t>
  </si>
  <si>
    <t>(ft²/person)</t>
  </si>
  <si>
    <t>(people/1000 ft²)</t>
  </si>
  <si>
    <t>(m²/person)</t>
  </si>
  <si>
    <t>(people/100 m²)</t>
  </si>
  <si>
    <t>(# of people)</t>
  </si>
  <si>
    <t>Occupant Heat Gain Units</t>
  </si>
  <si>
    <t>(Btu/h/person)</t>
  </si>
  <si>
    <t>(W/person)</t>
  </si>
  <si>
    <t>Internal Gain Units</t>
  </si>
  <si>
    <t>(W/ft²)</t>
  </si>
  <si>
    <t>(W/m²)</t>
  </si>
  <si>
    <t>Process Load Units</t>
  </si>
  <si>
    <t>(Btu/h)</t>
  </si>
  <si>
    <t>(W)</t>
  </si>
  <si>
    <t>Temperature Units</t>
  </si>
  <si>
    <t>(°F)</t>
  </si>
  <si>
    <t>(°C)</t>
  </si>
  <si>
    <t>DHW Demand Units</t>
  </si>
  <si>
    <t>(gal/person/hour)</t>
  </si>
  <si>
    <t>(gal/person/day)</t>
  </si>
  <si>
    <t>(L/person/hour)</t>
  </si>
  <si>
    <t>(L/person/day)</t>
  </si>
  <si>
    <t>Occupant-Based Ventilation Units</t>
  </si>
  <si>
    <t>(cfm/person)</t>
  </si>
  <si>
    <t>(L/s/person)</t>
  </si>
  <si>
    <t>Area-Based Ventilation Units</t>
  </si>
  <si>
    <t>(cfm/ft²)</t>
  </si>
  <si>
    <t>(L/s/m²)</t>
  </si>
  <si>
    <t>(ACH)</t>
  </si>
  <si>
    <t>Air-Change Requirements</t>
  </si>
  <si>
    <t>(cfm)</t>
  </si>
  <si>
    <t>(L/s)</t>
  </si>
  <si>
    <t>(ft²)</t>
  </si>
  <si>
    <t>(m²)</t>
  </si>
  <si>
    <r>
      <t>m</t>
    </r>
    <r>
      <rPr>
        <sz val="10"/>
        <color theme="0" tint="-0.499984740745262"/>
        <rFont val="Calibri"/>
        <family val="2"/>
      </rPr>
      <t>³</t>
    </r>
    <r>
      <rPr>
        <sz val="10"/>
        <color theme="0" tint="-0.499984740745262"/>
        <rFont val="Times New Roman"/>
        <family val="1"/>
      </rPr>
      <t>/s</t>
    </r>
  </si>
  <si>
    <t>Water Flow</t>
  </si>
  <si>
    <t>L/min</t>
  </si>
  <si>
    <t>kBtu/h</t>
  </si>
  <si>
    <t>Input Summary</t>
  </si>
  <si>
    <t>Copy columns as needed for each model variant. Columns that have been superseded may be hidden.</t>
  </si>
  <si>
    <t>Source / Comments</t>
  </si>
  <si>
    <t>Envelope</t>
  </si>
  <si>
    <t>Value</t>
  </si>
  <si>
    <t>Units</t>
  </si>
  <si>
    <t>Window to Wall Ratio</t>
  </si>
  <si>
    <t>%</t>
  </si>
  <si>
    <t>Glazing Assembly Solar Heat Gain</t>
  </si>
  <si>
    <t>Glazing Assembly VLT</t>
  </si>
  <si>
    <t>Skylight to Roof Ratio</t>
  </si>
  <si>
    <t>Skylight U-Value</t>
  </si>
  <si>
    <t>Skylight Solar Heat Gain</t>
  </si>
  <si>
    <t>Skylight VLT</t>
  </si>
  <si>
    <t>Local Shading Devices</t>
  </si>
  <si>
    <t>Occupancy</t>
  </si>
  <si>
    <t>Space Type</t>
  </si>
  <si>
    <t>Lighting &amp; Receptacles</t>
  </si>
  <si>
    <t>Interior Lighting Power Density</t>
  </si>
  <si>
    <t>Lighting Power Density</t>
  </si>
  <si>
    <t>Daylighting Controls</t>
  </si>
  <si>
    <t>Other Lighting Control Credits</t>
  </si>
  <si>
    <t xml:space="preserve">Receptacle Equipment Power Density </t>
  </si>
  <si>
    <t>Equipment Power Density</t>
  </si>
  <si>
    <t>Process Load Type</t>
  </si>
  <si>
    <t>Equipment Load</t>
  </si>
  <si>
    <t>Schedules</t>
  </si>
  <si>
    <t>Internal Gain Schedules</t>
  </si>
  <si>
    <t>Schedule</t>
  </si>
  <si>
    <t>Example: Lobby</t>
  </si>
  <si>
    <t>Example: Office</t>
  </si>
  <si>
    <t>Example: Kitchen</t>
  </si>
  <si>
    <t>Process Load Schedules</t>
  </si>
  <si>
    <t>Building Hours of Operation</t>
  </si>
  <si>
    <t>HVAC Airside</t>
  </si>
  <si>
    <t>Primary HVAC System Type - Dominant space type</t>
  </si>
  <si>
    <t>Other HVAC System Type(s)</t>
  </si>
  <si>
    <t>System Parameters and Controls (Economizer, DCV, energy recovery, etc.)</t>
  </si>
  <si>
    <t>HVAC Waterside</t>
  </si>
  <si>
    <t>Cooling Source Parameters</t>
  </si>
  <si>
    <t>Chilled Water Loop &amp; Pump Parameters</t>
  </si>
  <si>
    <t>Condenser Water Loop &amp; Pump Parameters</t>
  </si>
  <si>
    <t>Cooling tower Parameters</t>
  </si>
  <si>
    <t>Heating Source Parameters</t>
  </si>
  <si>
    <t>Hot Water Loop &amp; Pump Parameters</t>
  </si>
  <si>
    <t>Service Hot Water</t>
  </si>
  <si>
    <t>Domestic Hot Water System Parameters</t>
  </si>
  <si>
    <t>Renewable Energy Systems</t>
  </si>
  <si>
    <t>Renewable Energy System Description and Parameters</t>
  </si>
  <si>
    <t>General Notes</t>
  </si>
  <si>
    <t>Space Conditioning &amp; Ventilation</t>
  </si>
  <si>
    <t>Zone Types</t>
  </si>
  <si>
    <t>Name</t>
  </si>
  <si>
    <t>Conditioned</t>
  </si>
  <si>
    <t>Thermostat Schedule</t>
  </si>
  <si>
    <t>Heating Setback</t>
  </si>
  <si>
    <t>Heating Setpoint</t>
  </si>
  <si>
    <t>Cooling Setpoint</t>
  </si>
  <si>
    <t>Cooling Setback</t>
  </si>
  <si>
    <t>Min Relative Humidity</t>
  </si>
  <si>
    <t>Max Relative Humidity</t>
  </si>
  <si>
    <t>Area-Based Exhaust</t>
  </si>
  <si>
    <t>Minimum Air Change Requirements</t>
  </si>
  <si>
    <t>Zone Level
DCV</t>
  </si>
  <si>
    <t>DCV Setpoint</t>
  </si>
  <si>
    <t>(Y/N)</t>
  </si>
  <si>
    <t>(%)</t>
  </si>
  <si>
    <t>(ppm)</t>
  </si>
  <si>
    <t>Schedules (optional)</t>
  </si>
  <si>
    <t>Day of Week</t>
  </si>
  <si>
    <t>1:00</t>
  </si>
  <si>
    <t>2:00</t>
  </si>
  <si>
    <t>3:00</t>
  </si>
  <si>
    <t>4:00</t>
  </si>
  <si>
    <t>5:00</t>
  </si>
  <si>
    <t>6:00</t>
  </si>
  <si>
    <t>7:00</t>
  </si>
  <si>
    <t>8:00</t>
  </si>
  <si>
    <t>9:00</t>
  </si>
  <si>
    <t>10:00</t>
  </si>
  <si>
    <t>11:00</t>
  </si>
  <si>
    <t>12:00</t>
  </si>
  <si>
    <t>13:00</t>
  </si>
  <si>
    <t>14:00</t>
  </si>
  <si>
    <t>15:00</t>
  </si>
  <si>
    <t>16:00</t>
  </si>
  <si>
    <t>17:00</t>
  </si>
  <si>
    <t>18:00</t>
  </si>
  <si>
    <t>19:00</t>
  </si>
  <si>
    <t>20:00</t>
  </si>
  <si>
    <t>21:00</t>
  </si>
  <si>
    <t>22:00</t>
  </si>
  <si>
    <t>23:00</t>
  </si>
  <si>
    <t>Weekday</t>
  </si>
  <si>
    <t>Sat</t>
  </si>
  <si>
    <t>Sun/Holiday</t>
  </si>
  <si>
    <t>Lighting</t>
  </si>
  <si>
    <t>Receptacles</t>
  </si>
  <si>
    <t>Domestic Hot Water</t>
  </si>
  <si>
    <t>N/A</t>
  </si>
  <si>
    <t>Yes</t>
  </si>
  <si>
    <t>No</t>
  </si>
  <si>
    <t>Review</t>
  </si>
  <si>
    <t>Notes:</t>
  </si>
  <si>
    <t>- Create a copy of the Review tab for each model review</t>
  </si>
  <si>
    <t>- The reviewer should review the model itself, and not rely on what is documented in the Calc Plan</t>
  </si>
  <si>
    <t>Modeller</t>
  </si>
  <si>
    <t>Reviewer</t>
  </si>
  <si>
    <t>Reviewed by:</t>
  </si>
  <si>
    <t>Date of review:</t>
  </si>
  <si>
    <t>Review type:</t>
  </si>
  <si>
    <t>Project Information (section to be filled out by modeller prior to review)</t>
  </si>
  <si>
    <t>Project phase &amp; modelling protocol:</t>
  </si>
  <si>
    <t>Example: 100% Design Development, ASHRAE 90.1-2010 proposed and baseline model</t>
  </si>
  <si>
    <t>Link to archived model file:</t>
  </si>
  <si>
    <t>Link to zoning diagram:</t>
  </si>
  <si>
    <t>Link to relevant drawing set:</t>
  </si>
  <si>
    <t>Link to current results:</t>
  </si>
  <si>
    <t>Link to energy model report:</t>
  </si>
  <si>
    <t>Self-review of model is complete (Column G)</t>
  </si>
  <si>
    <t>If "No", please indicate why self-review has not been performed:</t>
  </si>
  <si>
    <t>Questions for reviewer and/or comments about model</t>
  </si>
  <si>
    <t>Model Metrics</t>
  </si>
  <si>
    <t>Proposed</t>
  </si>
  <si>
    <t>Baseline</t>
  </si>
  <si>
    <t>Benchmark (if known)</t>
  </si>
  <si>
    <t>Energy Use Intensity (EUI)</t>
  </si>
  <si>
    <t>Heating Plant Capacity</t>
  </si>
  <si>
    <t>Cooling Plant Capacity</t>
  </si>
  <si>
    <t>Total Design Supply Airflow</t>
  </si>
  <si>
    <t>Total Outdoor Airflow</t>
  </si>
  <si>
    <t>Documentation and file storage</t>
  </si>
  <si>
    <t>Inputs documented in this workbook or elsewhere</t>
  </si>
  <si>
    <t>Files archived and saved in appropriate location on network</t>
  </si>
  <si>
    <t xml:space="preserve">Detailed calculations (in support of input values) are documented and saved </t>
  </si>
  <si>
    <t>Comments</t>
  </si>
  <si>
    <t>Weather</t>
  </si>
  <si>
    <t>Appropriate and correct weather file is used. A copy is saved on the network in the "Weather Data" folder.</t>
  </si>
  <si>
    <t>Climate zone is correct for project location</t>
  </si>
  <si>
    <t>Appropriate and correct Design Day data is used (check against Basis of Design report)</t>
  </si>
  <si>
    <t>Geometry and Shading</t>
  </si>
  <si>
    <t>Building compass orientation is correct</t>
  </si>
  <si>
    <t>Building elevation above sea level is correct</t>
  </si>
  <si>
    <t>Overhangs and/or other shading devices, or site shading, if modelled, are correctly configured in the software</t>
  </si>
  <si>
    <t>Zoning</t>
  </si>
  <si>
    <t>The number of zones in the model is appropriate for the desired level of analysis. Rooms of a similar type and internal load density with the same exposure may be zoned together.</t>
  </si>
  <si>
    <t xml:space="preserve">Zoning is the same between model variants, unless variation is justified by an evaluated measure </t>
  </si>
  <si>
    <t>Envelope and Construction</t>
  </si>
  <si>
    <t>Window to gross wall ratio seems reasonable for the building and matches design drawings</t>
  </si>
  <si>
    <t>Construction types are correctly assigned to proposed and baseline models</t>
  </si>
  <si>
    <t>Window U-values, SHGC/G-values, and VLT are whole-assembly values (including framing impacts) and are input as required by the software</t>
  </si>
  <si>
    <t>Opaque U-values are whole-assembly values and are input as required by the software. Insulation values of steel or wood-framed walls are appropriately de-rated in accordance with ASHRAE Appendix A or other reference standard.</t>
  </si>
  <si>
    <t>U-values of horizontal constructions and glazing are derated for horizontal convection (U-values should be worse than vertical assemblies)</t>
  </si>
  <si>
    <t>For natural ventilation models: window opening sizes, opening positions and the ventilation methodology are correct</t>
  </si>
  <si>
    <t xml:space="preserve">Model accounts for an appropriate level of thermal mass. (Check that construction layer build-up reasonably matches design, or room mass settings are appropriate for the building construction type.) </t>
  </si>
  <si>
    <t>Modelled infiltration rates are reasonable and identical between model variants, unless modification is justified for a measure evaluation</t>
  </si>
  <si>
    <t>Internal Loads</t>
  </si>
  <si>
    <t>Interior lighting power densities are reasonable given the building use(s)</t>
  </si>
  <si>
    <t>Decorative lighting is accounted for in lighting power density values or separately, as appropriate</t>
  </si>
  <si>
    <t>Daylight control is included where appropriate</t>
  </si>
  <si>
    <t>Credit is taken for reduced lighting power due to occupancy sensors where appropriate</t>
  </si>
  <si>
    <t>Receptacle loads and occupant densities are the same for all model variants, unless modification is justified for a measure evaluation</t>
  </si>
  <si>
    <t>Peak and scheduled equipment loads represent anticipated actual draws from the equipment rather than nameplate values</t>
  </si>
  <si>
    <t>Electrical room: entire building switchgear capacity is not assigned as an electric load</t>
  </si>
  <si>
    <t>Schedules are the same for all model variants, unless modification is justified for a measure evaluation</t>
  </si>
  <si>
    <t>Internal load schedules set the load to 100% on for the cooling design condition and 100% off for the heating design condition</t>
  </si>
  <si>
    <t>Internal gain schedules vary throughout the day appropriately</t>
  </si>
  <si>
    <t>Schedules used are reasonable (i.e. taken from a reference standard, and/or informed by conversation with building owner)</t>
  </si>
  <si>
    <t>Any continuous loads have an appropriate schedule applied (e.g. escalators, process equipment)</t>
  </si>
  <si>
    <t>Elevator schedule is included, if applicable</t>
  </si>
  <si>
    <t>Exterior lighting schedule or photocell control is included, if applicable</t>
  </si>
  <si>
    <t>Space Conditioning</t>
  </si>
  <si>
    <t>All conditioned zones are assigned to HVAC systems</t>
  </si>
  <si>
    <t>Any included unconditioned zones are set to be unconditioned in the model</t>
  </si>
  <si>
    <t>Thermostat setpoints and driftpoints are correct</t>
  </si>
  <si>
    <t>Airside Systems</t>
  </si>
  <si>
    <t>Airside systems reasonably approximate the designed systems</t>
  </si>
  <si>
    <t>Supply air temperatures and control strategies (e.g. SAT reset, economizer control) match the proposed design and baseline requirements</t>
  </si>
  <si>
    <t>System schedules are consistent with design (e.g. fan schedules align with occupancy schedules such that the HVAC systems are enabled during occupied hours)</t>
  </si>
  <si>
    <t>Ventilation is included per the design intent. Ventilation rates meet applicable codes.</t>
  </si>
  <si>
    <t>Ventilation design flow rates and schedules are identical between model variants unless modification is justified</t>
  </si>
  <si>
    <t>Exhaust is properly accounted for within the capabilities of the software tool. Room exhaust is distinguished from system level exhaust.</t>
  </si>
  <si>
    <t>Schedules set the ventilation flows to 100% for the heating and cooling design conditions</t>
  </si>
  <si>
    <t>Ventilation is scheduled ON during occupied hours and OFF during unoccupied hours, or otherwise according to the design sequence of operation</t>
  </si>
  <si>
    <t>Demand controlled ventilation is modelled if applicable</t>
  </si>
  <si>
    <t>Proposed fan power is correctly modelled per the design brake horsepowers and motor efficiencies. Baseline fan power includes any applicable pressure drop adjustments. Any included return and exhaust fan power is accounted for.</t>
  </si>
  <si>
    <t>Fan drives are modelled correctly as either variable or constant speed</t>
  </si>
  <si>
    <t>Pressure drop across heat recovery devices is accounted for (and not double counted)</t>
  </si>
  <si>
    <t>Waterside Systems and Plant Equipment</t>
  </si>
  <si>
    <t>Equipment types and efficiencies match the proposed design and baseline requirements</t>
  </si>
  <si>
    <t>Part-load curves are based on actual equipment data or reasonably approximate part-load performance</t>
  </si>
  <si>
    <t>Capacity of heating and cooling plants is reasonable (check SF/capacity)</t>
  </si>
  <si>
    <t>Pumps and heat rejection fans are modelled correctly as either variable or constant speed</t>
  </si>
  <si>
    <t>Control of the plant equipment in the model reasonably approximates the design sequence of operations (e.g. boiler and chiller staging, loop temperatures and reset controls)</t>
  </si>
  <si>
    <t>If packaged equipment is used, efficiencies of equipment are broken out into supply fan, condenser fan, and compressor</t>
  </si>
  <si>
    <t>Domestic hot water has been included for both models, as appropriate</t>
  </si>
  <si>
    <t>Utility Rates</t>
  </si>
  <si>
    <t>Rates are included.  They are the same for all model variants, unless modification is justified</t>
  </si>
  <si>
    <t>If Peak and Off-Peak rates apply, they are correctly implemented</t>
  </si>
  <si>
    <t>Utility rates change often. Documentation of the utility rate(s) used for the analysis has been saved with the model files.</t>
  </si>
  <si>
    <t>Metrics Checks</t>
  </si>
  <si>
    <t>Building predicted annual energy costs are reasonable</t>
  </si>
  <si>
    <t xml:space="preserve">Building EUI (Energy Use Index, energy use per square foot) is relatively close to benchmarks for your building type. Refer to the BEM Toolkit for sources of benchmarking data. </t>
  </si>
  <si>
    <t>Annual cooling and heating load profiles make sense</t>
  </si>
  <si>
    <t>The HVAC systems effectively satisfy the building loads (i.e. any "unmet" load hours are acceptable for the analysis). If high unmet loads occur, investigate and revise the model to resolve any problems</t>
  </si>
  <si>
    <t>Energy Results by End Use</t>
  </si>
  <si>
    <t>Differences in energy used by end use category between model variants can be explained by actual measures</t>
  </si>
  <si>
    <t>Fan and pump power differences between model variants are roughly proportional to cooling and heating differences</t>
  </si>
  <si>
    <t>Correct and consistent units are used when reporting the energy results</t>
  </si>
  <si>
    <t>Energy uses which should be the same between variant models (e.g. plug loads) are indeed the same</t>
  </si>
  <si>
    <t>Percentage of energy used by various end uses is reasonable given the building use(s)</t>
  </si>
  <si>
    <t>Review Close-Out</t>
  </si>
  <si>
    <t>Do the results of the energy model make sense according to experiential expertise, engineering judgment, and rules of thumb? If not, review the results again after the modeller has addressed the review comments.</t>
  </si>
  <si>
    <t>LEED Specific Review Items</t>
  </si>
  <si>
    <t>LEED Minimum Energy Performance Calculator is complete and highlighted comments on the Performance Outputs tab have been addressed.</t>
  </si>
  <si>
    <t>Modelled floor area and space types are consistent with information reported in PIf3: Occupant and Usage Data.</t>
  </si>
  <si>
    <t>Modelled system parameters align with the mechanical schedules provided for PIf4: Schedule and Overview Documents.</t>
  </si>
  <si>
    <t>Modelled outdoor airflow is consistent with design OA reported in IEQp1 62.1 Calculator and AHU schedules.</t>
  </si>
  <si>
    <t>Outdoor air is modelled per the design in the proposed, and per Appendix G requirements in the baseline.</t>
  </si>
  <si>
    <t xml:space="preserve">Whenever credit is taken for demand control ventilation in the Proposed Case, the outside air ventilation rates for the Baseline Case are modelled using minimum ASHRAE 62.1 rates. </t>
  </si>
  <si>
    <t>Any exceptional calculations have been documented in the LEED Minimum Energy Performance Calculator and a supplemental detailed narrative has been provided.</t>
  </si>
  <si>
    <t>Any LEED CIRs related to the project have been clearly referenced in the documentation.</t>
  </si>
  <si>
    <t>Core &amp; shell projects: Model follows LEED C&amp;S Appendices guidance. All unfinished spaces are included and modelled identically in the baseline and proposed, unless tenant lease agreement requires improvement over baseline requirements.</t>
  </si>
  <si>
    <t>Utility rates are sourced from the same place (either EIA rates or actual utility rates for the project).</t>
  </si>
  <si>
    <r>
      <t xml:space="preserve">District energy systems are modelled per the guidance in the reference manual (v4) or the </t>
    </r>
    <r>
      <rPr>
        <i/>
        <sz val="10"/>
        <color theme="1"/>
        <rFont val="Times New Roman"/>
        <family val="1"/>
      </rPr>
      <t xml:space="preserve">Treatment of District and Campus Thermal Energy In LEED </t>
    </r>
    <r>
      <rPr>
        <sz val="10"/>
        <color theme="1"/>
        <rFont val="Times New Roman"/>
        <family val="1"/>
      </rPr>
      <t>(v2009).</t>
    </r>
  </si>
  <si>
    <t>Tilted surfaces are correctly modelled as walls or roofs as defined by ASHRAE 90.1 (per 90.1-2010, roofs are horizontal or tilted at an angle of less than 60° from horizontal).</t>
  </si>
  <si>
    <t>Answer Options</t>
  </si>
  <si>
    <t>Unclear</t>
  </si>
  <si>
    <t>Review Type</t>
  </si>
  <si>
    <t>Condensed</t>
  </si>
  <si>
    <t>Detailed</t>
  </si>
  <si>
    <t>Carbon Free Boston</t>
  </si>
  <si>
    <t>259104-00</t>
  </si>
  <si>
    <t>Modeling of the building stock for the city of Boston and testing of carbon reduction policies.</t>
  </si>
  <si>
    <t>Prototype models of 15 buildings with conceptual testing of ECMs</t>
  </si>
  <si>
    <t>EnergyPlus v8.6</t>
  </si>
  <si>
    <t>Four vintages to be tested: Pre-1950, 1950-1980, 1980-2000, and post-2000</t>
  </si>
  <si>
    <t>Varies by vintage.</t>
  </si>
  <si>
    <t>Boston, MA</t>
  </si>
  <si>
    <t>Boston-Logan Airport TMY3</t>
  </si>
  <si>
    <t>ASHRAE 1%/99%</t>
  </si>
  <si>
    <t>20 ft.</t>
  </si>
  <si>
    <t>ASHRAE CZ5A</t>
  </si>
  <si>
    <t>Varies.</t>
  </si>
  <si>
    <t>Modeled with no shading.</t>
  </si>
  <si>
    <t>Varies (Eversource and National Grid)</t>
  </si>
  <si>
    <t>Varies</t>
  </si>
  <si>
    <t>Pre-1950</t>
  </si>
  <si>
    <t>1950-1980</t>
  </si>
  <si>
    <t>1980-2000</t>
  </si>
  <si>
    <t>Post-2000</t>
  </si>
  <si>
    <t>Mass Wall</t>
  </si>
  <si>
    <t>Exterior Wall R-Value</t>
  </si>
  <si>
    <t>Roof R-Value</t>
  </si>
  <si>
    <t>Floor: Slab-on-grade R-Value / F-Factor</t>
  </si>
  <si>
    <t>Glazing Assembly R-Value</t>
  </si>
  <si>
    <t>Underground Walls R-Value</t>
  </si>
  <si>
    <t>Y</t>
  </si>
  <si>
    <t>N</t>
  </si>
  <si>
    <t>Gas Equipment Power Density</t>
  </si>
  <si>
    <t>Refrigeration</t>
  </si>
  <si>
    <t>Space, Case</t>
  </si>
  <si>
    <t>Condenser</t>
  </si>
  <si>
    <t>Cases</t>
  </si>
  <si>
    <t>Cooling Capacity</t>
  </si>
  <si>
    <t>Condenser Name</t>
  </si>
  <si>
    <t>Hotel Room Windows</t>
  </si>
  <si>
    <t>Exterior Lights</t>
  </si>
  <si>
    <t>Setpoint active 8 am to 12 am</t>
  </si>
  <si>
    <t>Fire-Police</t>
  </si>
  <si>
    <t>Sleeping Quarters</t>
  </si>
  <si>
    <t>Office Core</t>
  </si>
  <si>
    <t>Vehicle Storage</t>
  </si>
  <si>
    <t>COMNET Appendix B: Fire Station Sleeping Quarters</t>
  </si>
  <si>
    <t>COMNET Appendix B, Police/Fire Station</t>
  </si>
  <si>
    <t>COMNET Appendix B, Parking Garage</t>
  </si>
  <si>
    <t>COMNET Appendix B, Police/Fire Station Concentrated in One Zone</t>
  </si>
  <si>
    <t>Freezer</t>
  </si>
  <si>
    <t>Open Case</t>
  </si>
  <si>
    <t>Rack 1</t>
  </si>
  <si>
    <t>Rack 2</t>
  </si>
  <si>
    <t>C-12 Residential</t>
  </si>
  <si>
    <t>COMNET Appendix C Schedules</t>
  </si>
  <si>
    <t>C-2 Public</t>
  </si>
  <si>
    <t>C-6 Parking Garage</t>
  </si>
  <si>
    <t>24/7 Operation</t>
  </si>
  <si>
    <t>Packaged single zone air conditioning with unitary cooling coils and gas heating coils</t>
  </si>
  <si>
    <t>No Economizers</t>
  </si>
  <si>
    <t>Unitary cooling coils with COP = 3.67</t>
  </si>
  <si>
    <t>Gas heating coils with 80% efficiency</t>
  </si>
  <si>
    <t>Setpoint active 24/7</t>
  </si>
  <si>
    <t>CBECS 2004 Residential Hot Water Consmption</t>
  </si>
  <si>
    <t>CBECS 2004 Small Office Water Consumption</t>
  </si>
  <si>
    <t>Garage</t>
  </si>
  <si>
    <t>COMNET Appendix C</t>
  </si>
  <si>
    <t>Modified COMNET Appendix C</t>
  </si>
  <si>
    <t>Unitary cooling coils with COP = 3.07</t>
  </si>
  <si>
    <t>Natural gas water heater with 80% efficiency</t>
  </si>
  <si>
    <t>Natural gas water heater with 78% efficiency</t>
  </si>
  <si>
    <t>Unitary cooling coils with COP = 3.38</t>
  </si>
  <si>
    <t>Gas heating coils with 78% efficiency</t>
  </si>
  <si>
    <t>Post-1950- Small office DOE reference model
Pre-1950s- Assume same as office (Brick wall (R-2.4) with no insulation. 20% have been upgraded to 1980-2000 standard.)</t>
  </si>
  <si>
    <t>Pre-1950- No CBECS data available.</t>
  </si>
  <si>
    <t>Post-1950- Small office DOE reference model
Pre-1950s- Assume same as office (Brick wall (R-2.4) with no insulation. 60% have been upgraded to 1980-2000 standard.)</t>
  </si>
  <si>
    <t>Post-1950- Small office DOE reference model
Pre-1950s- Assume same as post-1950</t>
  </si>
  <si>
    <t>Source / Comments - Detailed</t>
  </si>
  <si>
    <t>For Further Discussion</t>
  </si>
  <si>
    <t>Post 1950s - DOE reference model for office
Pre 1950s - CBECS data for office</t>
  </si>
  <si>
    <t>HVAC equipment upgrade
    60% Yes
Cooling ventilation type
   CLVFLR Cooling ventilation: Underfloor air distribution
    7% Yes
   CLVOAS Cooling ventilation: Dedicated outside air system
    7% Yes
   CLVVAV Cooling ventilation: Central air-handling unit with VAV
    33% Yes
   CLVCAV Cooling ventilation: Central air-handling unit with CAV
    40% Yes
   CLVDEM Cooling ventilation: Demand controlled ventilation
Main cooling equipment
    7% Central chillers inside (or adjacent to) the building that chill water for air conditioning
    7% Residential-type central air conditioners (other than heat pumps) that cool air directly and circulate it without using chilled water
    60% Packaged air conditioning units (other than heat pumps)
    20% Individual room air conditioners (other than heat pumps)
    7% Heat pumps for cooling
Heating ventilation type
   HTVFLR Heating ventilation: Underfloor air distribution
    7% Yes
   HTVCAV Heating ventilation: Central air handling with CAV
    27% Yes
   HTVOAS Heating ventilation: Dedicated outside air system
    7% Yes
   HTVVAV Heating ventilation: Central air handling with VAV
    33% Yes
Main heating equipment
    20% Packaged central unit (roof mounted)
    13% Furnaces that heat air directly, without using steam or hot water
    40% Boilers inside (or adjacent to) the building that produce steam or hot water
    13% Heat pumps (other than components of a packaged unit)
    13% District steam or hot water piped in from outside the building</t>
  </si>
  <si>
    <t>How reduce cooling
    20% Part of the Building Automation System
    40% Programmable thermostat
    27% Manually shut down equipment
    7% Manually change thermostat
How reduce heating
    20% Part of the Building Automation System
    40% Programmable thermostat
    20% Manually change thermostat
Economizer cycle
    47% Yes</t>
  </si>
  <si>
    <t>Cooling fuel source
   ELCOOL Electricity used for cooling
    100% Yes
Chiller type
   CHLAIRCL Chiller type: Air-cooled
    7% Yes
   CHLWTRCL Chiller type: Water cooled
    7% Yes
Main cooling replaced
    87% Yes</t>
  </si>
  <si>
    <t>Heating fuel source
   NGHT1 Natural gas used for main heating
    40% Yes
   ELHT1 Electricity used for main heating
    20% Yes
   SOHT1 Solar used for main heating
   FKHT1 Fuel oil used for main heating
    27% Yes
   STHT1 District steam used for main heating
    13% Yes
Main heating equipment
    20% Packaged central unit (roof mounted)
    13% Furnaces that heat air directly, without using steam or hot water
    40% Boilers inside (or adjacent to) the building that produce steam or hot water
    13% Heat pumps (other than components of a packaged unit)
    13% District steam or hot water piped in from outside the building
Main heating replaced
    73% Yes</t>
  </si>
  <si>
    <t>DHW fuel source
   NGWATR Natural gas used for water heating
    13% Yes
   FKWATR Fuel oil used for water heating
    13% Yes
   STWATR District steam used for water heating
    7% Yes
   ELWATR Electricity used for water heating
    67% Yes
Plumbing system upgrade
    53% Yes</t>
  </si>
  <si>
    <t>Packaged central air handling unit with CAV</t>
  </si>
  <si>
    <t>Temperature controlled by programmable thermostat</t>
  </si>
  <si>
    <t>Direct expansion coils in air handling units, COP = 2.70</t>
  </si>
  <si>
    <t>N/A (packaged system)</t>
  </si>
  <si>
    <t>Natural gas fired  boiler, 78% efficient</t>
  </si>
  <si>
    <t>Steam (no pump)</t>
  </si>
  <si>
    <t>Electric water heater, 95% efficient</t>
  </si>
  <si>
    <t>CBECS 1950-1980, sample size: 2</t>
  </si>
  <si>
    <t>CBECS 1980-2000, sample size: 1</t>
  </si>
  <si>
    <t>CBECS 2000-, sample size: 4</t>
  </si>
  <si>
    <t>Wall construction material
      100% Brick, stone, or stucco
Exterior wall replacement
Insulation upgrade</t>
  </si>
  <si>
    <t>Wall construction material
      100% Concrete block or poured concrete (above grade)
Exterior wall replacement
Insulation upgrade</t>
  </si>
  <si>
    <t>Wall construction material
      50% Brick, stone, or stucco
      50% Aluminum, asbestos, plastic, or wood materials (siding, shingles, tiles, or shakes)
Exterior wall replacement
Insulation upgrade</t>
  </si>
  <si>
    <t>Roof replacement
Roof construction material
      50% Built-up (tar, felts, or fiberglass and a ballast, such as stone)
      50% Asphalt, fiberglass, or other shingles</t>
  </si>
  <si>
    <t>Roof replacement
      100% Yes
Roof construction material
      100% Plastic, rubber, or synthetic sheeting (single or multiple ply)</t>
  </si>
  <si>
    <t>Roof replacement
Roof construction material
      25% Plastic, rubber, or synthetic sheeting (single or multiple ply)
      50% Asphalt, fiberglass, or other shingles
      25% Metal surfacing</t>
  </si>
  <si>
    <t>Percent exterior glass
      50% 1 percent or less
      50% 11 to 25 percent</t>
  </si>
  <si>
    <t>Percent exterior glass
      100% 2 to 10 percent</t>
  </si>
  <si>
    <t>Percent exterior glass
      25% 1 percent or less
      75% 2 to 10 percent</t>
  </si>
  <si>
    <t>Window replacement
Tinted window glass
      50% Yes
Window glass type
      50% Combination of both
      50% Single layer glass</t>
  </si>
  <si>
    <t>Window replacement
      100% Yes
Tinted window glass
Window glass type
      100% Multi-layer glass</t>
  </si>
  <si>
    <t>Window replacement
Tinted window glass
      25% Yes
Window glass type
      100% Multi-layer glass</t>
  </si>
  <si>
    <t>External overhangs or awnings</t>
  </si>
  <si>
    <t>External overhangs or awnings
      25% Yes</t>
  </si>
  <si>
    <t>Occupancy (Individual Variables)
   Number of employees
      avg: 0.003079937304075235 per sqft</t>
  </si>
  <si>
    <t>Occupancy (Individual Variables)
   Number of employees
      avg: 0.002625 per sqft</t>
  </si>
  <si>
    <t>Occupancy (Individual Variables)
   Number of employees
      avg: 0.0009384775808133472 per sqft</t>
  </si>
  <si>
    <t>Lighting type
   Incandescent bulbs
      50% Yes
   Fluorescent bulbs
      100% Yes
   Halogen bulbs
      50% Yes
   Compact fluorescent bulbs
      100% Yes
Lighting upgrade</t>
  </si>
  <si>
    <t>Lighting type
   Light-emitting diode (LED) bulbs
      100% Yes
   Fluorescent bulbs
      100% Yes
   Halogen bulbs
      100% Yes
   Compact fluorescent bulbs
      100% Yes
Lighting upgrade
      100% Yes</t>
  </si>
  <si>
    <t>Lighting type
   Incandescent bulbs
      25% Yes
   Fluorescent bulbs
      100% Yes
   High intensity discharge (HID) bulbs
      50% Yes
   Compact fluorescent bulbs
      25% Yes
Lighting upgrade</t>
  </si>
  <si>
    <t>Lighting controls
   Occupancy sensors
      50% Yes
   Light scheduling
      50% Yes</t>
  </si>
  <si>
    <t>Lighting controls</t>
  </si>
  <si>
    <t>Lighting controls
   Occupancy sensors
      25% Yes
   Light scheduling
      25% Yes
   BAS controls lighting
      25% Yes</t>
  </si>
  <si>
    <t>Plug loads (Individual Variables)
   Number of ice makers
      avg: 8.47457627118644e-06 per sqft
   Number of closed case refrigeration units
      avg: 2.5423728813559322e-05 per sqft
   Number of refrigerated vending machines
      avg: 3.134796238244514e-05 per sqft
   Number of walk-in units
      avg: 1.694915254237288e-05 per sqft
   Number of computers
      avg: 0.001959247648902821 per sqft
   Number of compact refrigerators
      avg: 3.918495297805643e-05 per sqft
   Plug load control
      50% Yes
Electrical upgrade</t>
  </si>
  <si>
    <t>Plug loads (Individual Variables)
   Number of computers
      avg: 0.00175 per sqft
   Number of residential refrigerators
      avg: 0.00025 per sqft
Electrical upgrade
      100% Yes</t>
  </si>
  <si>
    <t>Plug loads (Individual Variables)
   Number of computers
      avg: 0.00044365572315882877 per sqft
   Number of refrigerated vending machines
      avg: 9.75609756097561e-05 per sqft
   Number of residential refrigerators
      avg: 0.0001160541586073501 per sqft
Electrical upgrade</t>
  </si>
  <si>
    <t>Cooking fuel source
   Electricity used for cooking
      50% Yes
Process load (Individual Variables)
   Elevators
      50% Yes
   Data center or server farm sqft category
      50% 500 square feet or less
   Number of servers
      avg: 0.00013322884012539185 per sqft
Manufacturing fuel source</t>
  </si>
  <si>
    <t>Cooking fuel source
   Propane used for cooking
      100% Yes
Process load (Individual Variables)
   Number of servers
      avg: 0.0005 per sqft
Manufacturing fuel source</t>
  </si>
  <si>
    <t>Cooking fuel source
   Electricity used for cooking
      25% Yes
   Natural gas used for cooking
      25% Yes
Process load (Individual Variables)
   Number of servers
      avg: 0 per sqft
Manufacturing fuel source</t>
  </si>
  <si>
    <t>Heating ventilation type
   Heating ventilation: Central air handling with VAV
      50% Yes
   Heating ventilation: Central air handling with CAV
      50% Yes
Cooling ventilation type
   Cooling ventilation: Central air-handling unit with CAV
      50% Yes
   Cooling ventilation: Central air-handling unit with VAV
      50% Yes
Main heating equipment
      50% Furnaces that heat air directly, without using steam or hot water
      50% Boilers inside (or adjacent to) the building that produce steam or hot water
HVAC equipment upgrade</t>
  </si>
  <si>
    <t>Heating ventilation type
   Heating ventilation: Dedicated outside air system
      100% Yes
Cooling ventilation type
   Cooling ventilation: Dedicated outside air system
      100% Yes
Main heating equipment
      100% Boilers inside (or adjacent to) the building that produce steam or hot water
HVAC equipment upgrade
      100% Yes</t>
  </si>
  <si>
    <t>Heating ventilation type
   Heating ventilation: None of these
      25% Yes
   Heating ventilation: Central air handling with VAV
      25% Yes
   Heating ventilation: Central air handling with CAV
      25% Yes
Cooling ventilation type
   Cooling ventilation: Central air-handling unit with CAV
      25% Yes
   Cooling ventilation: Central air-handling unit with VAV
      25% Yes
Main heating equipment
      75% Boilers inside (or adjacent to) the building that produce steam or hot water
      25% District steam or hot water piped in from outside the building
HVAC equipment upgrade</t>
  </si>
  <si>
    <t>How reduce cooling
      50% Part of the Building Automation System
Economizer cycle
How reduce heating
      50% Part of the Building Automation System</t>
  </si>
  <si>
    <t>How reduce cooling
      100% Manually change thermostat
Economizer cycle
How reduce heating
      100% Programmable thermostat</t>
  </si>
  <si>
    <t>Economizer cycle
      50% Yes</t>
  </si>
  <si>
    <t>Main cooling replaced
      50% Yes
Chiller type
   Chiller type: Air-cooled
      50% Yes
Cooling fuel source
   Electricity used for cooling
      100% Yes</t>
  </si>
  <si>
    <t>Main cooling replaced
      100% Yes
Cooling fuel source
   Electricity used for cooling
      100% Yes</t>
  </si>
  <si>
    <t>Cooling fuel source
   District chilled water used for cooling
      25% Yes
   Electricity used for cooling
      50% Yes</t>
  </si>
  <si>
    <t>Heating fuel source
   Natural gas used for main heating
      100% Yes
Main heating replaced
      100% Yes</t>
  </si>
  <si>
    <t>Heating fuel source
   Wood used for main heating
      100% Yes
Main heating replaced
      100% Yes</t>
  </si>
  <si>
    <t>Heating fuel source
   Propane used for main heating
      25% Yes
   Fuel oil used for main heating
      25% Yes
   Natural gas used for main heating
      25% Yes
   District hot water used for main heating
      25% Yes</t>
  </si>
  <si>
    <t>Plumbing system upgrade
DHW fuel source
   Electricity used for water heating
      50% Yes
   Natural gas used for water heating
      50% Yes</t>
  </si>
  <si>
    <t>DHW fuel source
   Electricity used for water heating
      100% Yes
   Wood used for water heating
      100% Yes
Plumbing system upgrade</t>
  </si>
  <si>
    <t>Plumbing system upgrade
DHW fuel source
   Propane used for water heating
      25% Yes
   Fuel oil used for water heating
      25% Yes
   Natural gas used for water heating
      50% Yes</t>
  </si>
  <si>
    <t>Update based on Office model updates?</t>
  </si>
  <si>
    <t>Post-1950- Small office DOE reference model
Pre-1950s- Assume 50% increase compared to 1950-1980.</t>
  </si>
  <si>
    <t>CBECS data shows much lower occupancy density</t>
  </si>
  <si>
    <t>Confirm that lighting increases 80% between post-2000s and Pre-2000. (Not enough CBECS data available.)</t>
  </si>
  <si>
    <t>Where do these assumptions come from?</t>
  </si>
  <si>
    <t>CBECS -1950 sample size: 0</t>
  </si>
  <si>
    <t>CBECS -1950 OFFICE</t>
  </si>
  <si>
    <t>Change system types? CBECS data shows mainly central airhandlers and steam/hot water boilers.</t>
  </si>
  <si>
    <t>Pre-1950 controller inconsistent with other vintages.
Review CBECS control data for all vintages.</t>
  </si>
  <si>
    <t>Mix of fuels for post-2000 (CBECS)</t>
  </si>
  <si>
    <t>Mix of fuels (CBECS)</t>
  </si>
  <si>
    <t>Add lighting controls?</t>
  </si>
  <si>
    <t>Office Perimeter</t>
  </si>
  <si>
    <t>Cooling COP</t>
  </si>
  <si>
    <t>Heating Efficiency</t>
  </si>
  <si>
    <t>Unitary</t>
  </si>
  <si>
    <t>HotWater</t>
  </si>
  <si>
    <t>HotWaterBoiler</t>
  </si>
  <si>
    <t>NaturalGas</t>
  </si>
  <si>
    <t>External / Site Lighting Power (W)</t>
  </si>
  <si>
    <t>HVAC System</t>
  </si>
  <si>
    <t>HVAC System Heating Coil Type</t>
  </si>
  <si>
    <t>HVAC Zone Equipment</t>
  </si>
  <si>
    <t>HVAC Zone Equipment Heating Coil Type</t>
  </si>
  <si>
    <t>HVAC Plant Condenser Type</t>
  </si>
  <si>
    <t>HVAC Plant Chiller Type</t>
  </si>
  <si>
    <t>HVAC Plant Boiler Fuel</t>
  </si>
  <si>
    <t>HVAC Plant Boiler Type</t>
  </si>
  <si>
    <t>Water Heater Fuel</t>
  </si>
  <si>
    <t>Water Heater Efficiency</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</si>
</sst>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0.000"/>
    <numFmt numFmtId="165" formatCode="0.0"/>
    <numFmt numFmtId="166" formatCode="#,##0.0"/>
  </numFmts>
  <fonts count="56">
    <font>
      <sz val="12"/>
      <color theme="1"/>
      <name val="Times New Roman"/>
      <family val="1"/>
    </font>
    <font>
      <sz val="11"/>
      <color theme="1"/>
      <name val="Calibri"/>
      <family val="2"/>
      <scheme val="minor"/>
    </font>
    <font>
      <sz val="11"/>
      <color theme="1"/>
      <name val="Calibri"/>
      <family val="2"/>
      <scheme val="minor"/>
    </font>
    <font>
      <sz val="11"/>
      <color theme="1"/>
      <name val="Calibri"/>
      <family val="2"/>
      <scheme val="minor"/>
    </font>
    <font>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b/>
      <sz val="11"/>
      <color rgb="FFFA7D00"/>
      <name val="Calibri"/>
      <family val="2"/>
      <scheme val="minor"/>
    </font>
    <font>
      <b/>
      <sz val="10"/>
      <color theme="3"/>
      <name val="Calibri"/>
      <family val="2"/>
      <scheme val="minor"/>
    </font>
    <font>
      <sz val="10"/>
      <color rgb="FF3F3F76"/>
      <name val="Calibri"/>
      <family val="2"/>
      <scheme val="minor"/>
    </font>
    <font>
      <i/>
      <sz val="9"/>
      <color rgb="FF7F7F7F"/>
      <name val="Calibri"/>
      <family val="2"/>
      <scheme val="minor"/>
    </font>
    <font>
      <sz val="9"/>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sz val="11"/>
      <color theme="0"/>
      <name val="Calibri"/>
      <family val="2"/>
      <scheme val="minor"/>
    </font>
    <font>
      <u/>
      <sz val="11"/>
      <color theme="10"/>
      <name val="Calibri"/>
      <family val="2"/>
      <scheme val="minor"/>
    </font>
    <font>
      <sz val="18"/>
      <color theme="1"/>
      <name val="Times New Roman"/>
      <family val="1"/>
    </font>
    <font>
      <sz val="14"/>
      <color theme="1"/>
      <name val="Times New Roman"/>
      <family val="1"/>
    </font>
    <font>
      <sz val="10.5"/>
      <color rgb="FF333333"/>
      <name val="Times New Roman"/>
      <family val="1"/>
    </font>
    <font>
      <sz val="14"/>
      <color theme="0"/>
      <name val="Times New Roman"/>
      <family val="1"/>
    </font>
    <font>
      <sz val="22"/>
      <name val="Times New Roman"/>
      <family val="1"/>
    </font>
    <font>
      <sz val="10.5"/>
      <color theme="0"/>
      <name val="Times New Roman"/>
      <family val="1"/>
    </font>
    <font>
      <sz val="16"/>
      <color theme="1"/>
      <name val="Times New Roman"/>
      <family val="1"/>
    </font>
    <font>
      <b/>
      <sz val="22"/>
      <name val="Times New Roman"/>
      <family val="1"/>
    </font>
    <font>
      <sz val="10.5"/>
      <color indexed="81"/>
      <name val="Times New Roman"/>
      <family val="1"/>
    </font>
    <font>
      <b/>
      <sz val="10.5"/>
      <color rgb="FF333333"/>
      <name val="Times New Roman"/>
      <family val="1"/>
    </font>
    <font>
      <i/>
      <sz val="10"/>
      <color rgb="FFFF0000"/>
      <name val="Calibri"/>
      <family val="2"/>
      <scheme val="minor"/>
    </font>
    <font>
      <i/>
      <sz val="10"/>
      <color rgb="FFFF0000"/>
      <name val="Calibri"/>
      <family val="2"/>
    </font>
    <font>
      <sz val="10"/>
      <name val="Arial"/>
      <family val="2"/>
    </font>
    <font>
      <sz val="10"/>
      <color indexed="8"/>
      <name val="Calibri"/>
      <family val="2"/>
    </font>
    <font>
      <sz val="10"/>
      <name val="Calibri"/>
      <family val="2"/>
    </font>
    <font>
      <b/>
      <sz val="10"/>
      <name val="Calibri"/>
      <family val="2"/>
    </font>
    <font>
      <b/>
      <sz val="10"/>
      <color indexed="8"/>
      <name val="Calibri"/>
      <family val="2"/>
    </font>
    <font>
      <sz val="10.5"/>
      <color indexed="8"/>
      <name val="Times New Roman"/>
      <family val="1"/>
    </font>
    <font>
      <sz val="14"/>
      <name val="Times New Roman"/>
      <family val="1"/>
    </font>
    <font>
      <sz val="10"/>
      <color theme="1"/>
      <name val="Times New Roman"/>
      <family val="1"/>
    </font>
    <font>
      <sz val="10"/>
      <name val="Times New Roman"/>
      <family val="1"/>
    </font>
    <font>
      <b/>
      <sz val="10"/>
      <name val="Times New Roman"/>
      <family val="1"/>
    </font>
    <font>
      <i/>
      <sz val="10"/>
      <color theme="1"/>
      <name val="Times New Roman"/>
      <family val="1"/>
    </font>
    <font>
      <vertAlign val="subscript"/>
      <sz val="10"/>
      <name val="Times New Roman"/>
      <family val="1"/>
    </font>
    <font>
      <sz val="8"/>
      <color indexed="8"/>
      <name val="MS Sans Serif"/>
      <family val="2"/>
    </font>
    <font>
      <vertAlign val="subscript"/>
      <sz val="12"/>
      <color theme="1"/>
      <name val="Times New Roman"/>
      <family val="1"/>
    </font>
    <font>
      <b/>
      <sz val="10"/>
      <color indexed="8"/>
      <name val="Times New Roman"/>
      <family val="1"/>
    </font>
    <font>
      <sz val="10"/>
      <color indexed="8"/>
      <name val="Times New Roman"/>
      <family val="1"/>
    </font>
    <font>
      <b/>
      <sz val="10"/>
      <color theme="0" tint="-0.499984740745262"/>
      <name val="Times New Roman"/>
      <family val="1"/>
    </font>
    <font>
      <sz val="10"/>
      <color theme="0" tint="-0.499984740745262"/>
      <name val="Times New Roman"/>
      <family val="1"/>
    </font>
    <font>
      <sz val="10"/>
      <color theme="0" tint="-0.499984740745262"/>
      <name val="Calibri"/>
      <family val="2"/>
    </font>
    <font>
      <sz val="12"/>
      <color theme="0" tint="-0.499984740745262"/>
      <name val="Times New Roman"/>
      <family val="1"/>
    </font>
    <font>
      <sz val="9"/>
      <name val="宋体"/>
      <family val="3"/>
      <charset val="134"/>
    </font>
  </fonts>
  <fills count="43">
    <fill>
      <patternFill patternType="none"/>
    </fill>
    <fill>
      <patternFill patternType="gray125"/>
    </fill>
    <fill>
      <patternFill patternType="solid">
        <fgColor rgb="FFFFCC99"/>
      </patternFill>
    </fill>
    <fill>
      <patternFill patternType="solid">
        <fgColor rgb="FFF2F2F2"/>
      </patternFill>
    </fill>
    <fill>
      <patternFill patternType="solid">
        <fgColor rgb="FFFFFFCC"/>
      </patternFill>
    </fill>
    <fill>
      <patternFill patternType="solid">
        <fgColor rgb="FFC6EFCE"/>
      </patternFill>
    </fill>
    <fill>
      <patternFill patternType="solid">
        <fgColor rgb="FFFFC7CE"/>
      </patternFill>
    </fill>
    <fill>
      <patternFill patternType="solid">
        <fgColor rgb="FFFFEB9C"/>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28AF73"/>
        <bgColor indexed="64"/>
      </patternFill>
    </fill>
    <fill>
      <patternFill patternType="solid">
        <fgColor rgb="FFD22D7D"/>
        <bgColor indexed="64"/>
      </patternFill>
    </fill>
    <fill>
      <patternFill patternType="solid">
        <fgColor rgb="FFF05023"/>
        <bgColor indexed="64"/>
      </patternFill>
    </fill>
    <fill>
      <patternFill patternType="solid">
        <fgColor rgb="FFFA9B1E"/>
        <bgColor indexed="64"/>
      </patternFill>
    </fill>
    <fill>
      <patternFill patternType="solid">
        <fgColor rgb="FF28AAE1"/>
        <bgColor indexed="64"/>
      </patternFill>
    </fill>
    <fill>
      <patternFill patternType="solid">
        <fgColor rgb="FF696EB4"/>
        <bgColor indexed="64"/>
      </patternFill>
    </fill>
    <fill>
      <patternFill patternType="solid">
        <fgColor rgb="FF666666"/>
        <bgColor indexed="64"/>
      </patternFill>
    </fill>
    <fill>
      <patternFill patternType="solid">
        <fgColor rgb="FFD4EEF9"/>
        <bgColor indexed="64"/>
      </patternFill>
    </fill>
    <fill>
      <patternFill patternType="solid">
        <fgColor rgb="FFA5A8D2"/>
        <bgColor indexed="64"/>
      </patternFill>
    </fill>
    <fill>
      <patternFill patternType="solid">
        <fgColor rgb="FFE1E2F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auto="1"/>
      </top>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s>
  <cellStyleXfs count="71">
    <xf numFmtId="0" fontId="0" fillId="0" borderId="0"/>
    <xf numFmtId="0" fontId="4" fillId="0" borderId="0" applyNumberFormat="0" applyFill="0" applyBorder="0" applyAlignment="0" applyProtection="0"/>
    <xf numFmtId="9" fontId="3" fillId="0" borderId="0" applyFont="0" applyFill="0" applyBorder="0" applyAlignment="0" applyProtection="0"/>
    <xf numFmtId="0" fontId="5" fillId="0" borderId="2" applyNumberFormat="0" applyFill="0" applyAlignment="0" applyProtection="0"/>
    <xf numFmtId="0" fontId="6" fillId="0" borderId="3" applyNumberFormat="0" applyFill="0" applyAlignment="0" applyProtection="0"/>
    <xf numFmtId="0" fontId="7" fillId="0" borderId="4" applyNumberFormat="0" applyFill="0" applyAlignment="0" applyProtection="0"/>
    <xf numFmtId="0" fontId="9" fillId="0" borderId="0" applyNumberFormat="0" applyFill="0" applyBorder="0" applyAlignment="0" applyProtection="0"/>
    <xf numFmtId="0" fontId="10" fillId="2" borderId="5" applyNumberFormat="0" applyAlignment="0" applyProtection="0"/>
    <xf numFmtId="0" fontId="8" fillId="3" borderId="5" applyNumberFormat="0" applyAlignment="0" applyProtection="0"/>
    <xf numFmtId="0" fontId="12" fillId="4" borderId="6" applyNumberFormat="0" applyAlignment="0" applyProtection="0"/>
    <xf numFmtId="0" fontId="11" fillId="0" borderId="0" applyNumberFormat="0" applyFill="0" applyBorder="0" applyAlignment="0" applyProtection="0"/>
    <xf numFmtId="43" fontId="3" fillId="0" borderId="0" applyFont="0" applyFill="0" applyBorder="0" applyAlignment="0" applyProtection="0"/>
    <xf numFmtId="41" fontId="3" fillId="0" borderId="0" applyFont="0" applyFill="0" applyBorder="0" applyAlignment="0" applyProtection="0"/>
    <xf numFmtId="44" fontId="3" fillId="0" borderId="0" applyFont="0" applyFill="0" applyBorder="0" applyAlignment="0" applyProtection="0"/>
    <xf numFmtId="42" fontId="3" fillId="0" borderId="0" applyFont="0" applyFill="0" applyBorder="0" applyAlignment="0" applyProtection="0"/>
    <xf numFmtId="0" fontId="13" fillId="5" borderId="0" applyNumberFormat="0" applyBorder="0" applyAlignment="0" applyProtection="0"/>
    <xf numFmtId="0" fontId="14" fillId="6" borderId="0" applyNumberFormat="0" applyBorder="0" applyAlignment="0" applyProtection="0"/>
    <xf numFmtId="0" fontId="15" fillId="7" borderId="0" applyNumberFormat="0" applyBorder="0" applyAlignment="0" applyProtection="0"/>
    <xf numFmtId="0" fontId="16" fillId="3" borderId="7" applyNumberFormat="0" applyAlignment="0" applyProtection="0"/>
    <xf numFmtId="0" fontId="17" fillId="0" borderId="8" applyNumberFormat="0" applyFill="0" applyAlignment="0" applyProtection="0"/>
    <xf numFmtId="0" fontId="18" fillId="8" borderId="9" applyNumberFormat="0" applyAlignment="0" applyProtection="0"/>
    <xf numFmtId="0" fontId="19" fillId="0" borderId="0" applyNumberFormat="0" applyFill="0" applyBorder="0" applyAlignment="0" applyProtection="0"/>
    <xf numFmtId="0" fontId="20" fillId="0" borderId="10" applyNumberFormat="0" applyFill="0" applyAlignment="0" applyProtection="0"/>
    <xf numFmtId="0" fontId="21"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21" fillId="12" borderId="0" applyNumberFormat="0" applyBorder="0" applyAlignment="0" applyProtection="0"/>
    <xf numFmtId="0" fontId="21"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21" fillId="16" borderId="0" applyNumberFormat="0" applyBorder="0" applyAlignment="0" applyProtection="0"/>
    <xf numFmtId="0" fontId="21"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21" fillId="20" borderId="0" applyNumberFormat="0" applyBorder="0" applyAlignment="0" applyProtection="0"/>
    <xf numFmtId="0" fontId="21"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21" fillId="24" borderId="0" applyNumberFormat="0" applyBorder="0" applyAlignment="0" applyProtection="0"/>
    <xf numFmtId="0" fontId="21"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21" fillId="28" borderId="0" applyNumberFormat="0" applyBorder="0" applyAlignment="0" applyProtection="0"/>
    <xf numFmtId="0" fontId="21"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21" fillId="32" borderId="0" applyNumberFormat="0" applyBorder="0" applyAlignment="0" applyProtection="0"/>
    <xf numFmtId="0" fontId="22" fillId="0" borderId="0" applyNumberFormat="0" applyFill="0" applyBorder="0" applyAlignment="0" applyProtection="0"/>
    <xf numFmtId="0" fontId="27" fillId="0" borderId="0">
      <alignment horizontal="left" vertical="center" indent="2"/>
    </xf>
    <xf numFmtId="0" fontId="23" fillId="0" borderId="0"/>
    <xf numFmtId="0" fontId="24" fillId="33" borderId="0"/>
    <xf numFmtId="0" fontId="42" fillId="0" borderId="0">
      <alignment horizontal="left" vertical="center" wrapText="1"/>
    </xf>
    <xf numFmtId="0" fontId="42" fillId="0" borderId="0">
      <alignment horizontal="right" vertical="center" wrapText="1" indent="1"/>
    </xf>
    <xf numFmtId="0" fontId="25" fillId="0" borderId="1">
      <alignment horizontal="left" wrapText="1"/>
    </xf>
    <xf numFmtId="0" fontId="26" fillId="34" borderId="0"/>
    <xf numFmtId="0" fontId="24" fillId="35" borderId="0"/>
    <xf numFmtId="0" fontId="24" fillId="36" borderId="0"/>
    <xf numFmtId="0" fontId="24" fillId="37" borderId="0"/>
    <xf numFmtId="0" fontId="26" fillId="38" borderId="0"/>
    <xf numFmtId="0" fontId="26" fillId="39" borderId="0"/>
    <xf numFmtId="0" fontId="43" fillId="42" borderId="1">
      <alignment horizontal="left" vertical="center" wrapText="1"/>
    </xf>
    <xf numFmtId="164" fontId="43" fillId="41" borderId="1">
      <alignment horizontal="left" vertical="center" wrapText="1"/>
    </xf>
    <xf numFmtId="0" fontId="42" fillId="40" borderId="1">
      <alignment horizontal="left" vertical="center" wrapText="1"/>
    </xf>
    <xf numFmtId="0" fontId="42" fillId="0" borderId="0">
      <alignment horizontal="center" vertical="center" wrapText="1"/>
    </xf>
    <xf numFmtId="0" fontId="2" fillId="0" borderId="0"/>
    <xf numFmtId="0" fontId="40" fillId="0" borderId="0">
      <alignment vertical="top"/>
    </xf>
    <xf numFmtId="0" fontId="35" fillId="0" borderId="0"/>
    <xf numFmtId="0" fontId="35" fillId="0" borderId="0"/>
    <xf numFmtId="9" fontId="35" fillId="0" borderId="0" applyFont="0" applyFill="0" applyBorder="0" applyAlignment="0" applyProtection="0"/>
    <xf numFmtId="0" fontId="47" fillId="0" borderId="0" applyNumberFormat="0" applyFill="0" applyBorder="0" applyAlignment="0" applyProtection="0"/>
    <xf numFmtId="0" fontId="1" fillId="0" borderId="0"/>
  </cellStyleXfs>
  <cellXfs count="254">
    <xf numFmtId="0" fontId="0" fillId="0" borderId="0" xfId="0"/>
    <xf numFmtId="0" fontId="0" fillId="0" borderId="0" xfId="0"/>
    <xf numFmtId="0" fontId="0" fillId="0" borderId="0" xfId="0"/>
    <xf numFmtId="0" fontId="0" fillId="0" borderId="0" xfId="0"/>
    <xf numFmtId="0" fontId="42" fillId="0" borderId="0" xfId="51">
      <alignment horizontal="left" vertical="center" wrapText="1"/>
    </xf>
    <xf numFmtId="0" fontId="23" fillId="0" borderId="0" xfId="49" applyAlignment="1"/>
    <xf numFmtId="0" fontId="25" fillId="0" borderId="1" xfId="53">
      <alignment horizontal="left" wrapText="1"/>
    </xf>
    <xf numFmtId="0" fontId="0" fillId="0" borderId="0" xfId="0"/>
    <xf numFmtId="0" fontId="42" fillId="0" borderId="0" xfId="51" applyAlignment="1">
      <alignment horizontal="center" vertical="center" wrapText="1"/>
    </xf>
    <xf numFmtId="0" fontId="42" fillId="0" borderId="0" xfId="51" applyAlignment="1">
      <alignment horizontal="right" vertical="center" wrapText="1" indent="2"/>
    </xf>
    <xf numFmtId="0" fontId="0" fillId="0" borderId="0" xfId="0" applyFill="1"/>
    <xf numFmtId="0" fontId="26" fillId="0" borderId="0" xfId="55" applyFont="1" applyFill="1"/>
    <xf numFmtId="0" fontId="28" fillId="0" borderId="0" xfId="51" applyFont="1" applyFill="1">
      <alignment horizontal="left" vertical="center" wrapText="1"/>
    </xf>
    <xf numFmtId="0" fontId="0" fillId="0" borderId="0" xfId="0" applyFont="1"/>
    <xf numFmtId="0" fontId="29" fillId="0" borderId="0" xfId="49" applyFont="1" applyAlignment="1"/>
    <xf numFmtId="0" fontId="0" fillId="0" borderId="0" xfId="0"/>
    <xf numFmtId="0" fontId="42" fillId="0" borderId="0" xfId="52">
      <alignment horizontal="right" vertical="center" wrapText="1" indent="1"/>
    </xf>
    <xf numFmtId="0" fontId="42" fillId="0" borderId="0" xfId="63">
      <alignment horizontal="center" vertical="center" wrapText="1"/>
    </xf>
    <xf numFmtId="0" fontId="30" fillId="0" borderId="0" xfId="48" applyFont="1" applyAlignment="1">
      <alignment vertical="center"/>
    </xf>
    <xf numFmtId="0" fontId="0" fillId="0" borderId="0" xfId="0"/>
    <xf numFmtId="0" fontId="0" fillId="0" borderId="0" xfId="0"/>
    <xf numFmtId="0" fontId="0" fillId="0" borderId="15" xfId="0" applyBorder="1"/>
    <xf numFmtId="0" fontId="43" fillId="42" borderId="1" xfId="60" applyBorder="1">
      <alignment horizontal="left" vertical="center" wrapText="1"/>
    </xf>
    <xf numFmtId="0" fontId="0" fillId="0" borderId="18" xfId="0" applyBorder="1"/>
    <xf numFmtId="0" fontId="0" fillId="0" borderId="19" xfId="0" applyBorder="1"/>
    <xf numFmtId="0" fontId="0" fillId="0" borderId="12" xfId="0" applyBorder="1"/>
    <xf numFmtId="0" fontId="0" fillId="0" borderId="0" xfId="0"/>
    <xf numFmtId="0" fontId="42" fillId="0" borderId="0" xfId="51">
      <alignment horizontal="left" vertical="center" wrapText="1"/>
    </xf>
    <xf numFmtId="0" fontId="32" fillId="0" borderId="1" xfId="53" applyFont="1">
      <alignment horizontal="left" wrapText="1"/>
    </xf>
    <xf numFmtId="0" fontId="0" fillId="0" borderId="0" xfId="0"/>
    <xf numFmtId="0" fontId="2" fillId="0" borderId="0" xfId="64" applyFill="1"/>
    <xf numFmtId="0" fontId="2" fillId="0" borderId="0" xfId="64"/>
    <xf numFmtId="0" fontId="34" fillId="0" borderId="0" xfId="66" applyFont="1" applyFill="1" applyBorder="1" applyAlignment="1">
      <alignment horizontal="left" vertical="center"/>
    </xf>
    <xf numFmtId="0" fontId="36" fillId="0" borderId="0" xfId="65" applyFont="1" applyFill="1" applyBorder="1" applyAlignment="1">
      <alignment vertical="center" wrapText="1"/>
    </xf>
    <xf numFmtId="0" fontId="37" fillId="0" borderId="0" xfId="66" applyFont="1" applyFill="1" applyBorder="1" applyAlignment="1">
      <alignment vertical="center" wrapText="1"/>
    </xf>
    <xf numFmtId="0" fontId="36" fillId="0" borderId="0" xfId="65" applyFont="1" applyFill="1" applyBorder="1" applyAlignment="1">
      <alignment horizontal="center" vertical="center" wrapText="1"/>
    </xf>
    <xf numFmtId="165" fontId="36" fillId="0" borderId="0" xfId="65" applyNumberFormat="1" applyFont="1" applyFill="1" applyBorder="1" applyAlignment="1">
      <alignment horizontal="center" vertical="center" wrapText="1"/>
    </xf>
    <xf numFmtId="165" fontId="37" fillId="0" borderId="0" xfId="65" applyNumberFormat="1" applyFont="1" applyFill="1" applyBorder="1" applyAlignment="1">
      <alignment horizontal="center" vertical="center" wrapText="1"/>
    </xf>
    <xf numFmtId="9" fontId="36" fillId="0" borderId="0" xfId="65" applyNumberFormat="1" applyFont="1" applyFill="1" applyBorder="1" applyAlignment="1">
      <alignment horizontal="center" vertical="center" wrapText="1"/>
    </xf>
    <xf numFmtId="0" fontId="37" fillId="0" borderId="0" xfId="67" applyFont="1" applyFill="1"/>
    <xf numFmtId="0" fontId="34" fillId="0" borderId="0" xfId="65" applyFont="1" applyFill="1" applyBorder="1" applyAlignment="1">
      <alignment horizontal="left" vertical="center"/>
    </xf>
    <xf numFmtId="0" fontId="36" fillId="0" borderId="0" xfId="65" applyFont="1" applyFill="1" applyBorder="1" applyAlignment="1">
      <alignment horizontal="centerContinuous" vertical="center" wrapText="1"/>
    </xf>
    <xf numFmtId="165" fontId="36" fillId="0" borderId="0" xfId="65" applyNumberFormat="1" applyFont="1" applyFill="1" applyBorder="1" applyAlignment="1">
      <alignment horizontal="centerContinuous" vertical="center" wrapText="1"/>
    </xf>
    <xf numFmtId="165" fontId="37" fillId="0" borderId="0" xfId="65" applyNumberFormat="1" applyFont="1" applyFill="1" applyBorder="1" applyAlignment="1">
      <alignment horizontal="centerContinuous" vertical="center" wrapText="1"/>
    </xf>
    <xf numFmtId="3" fontId="36" fillId="0" borderId="0" xfId="65" applyNumberFormat="1" applyFont="1" applyFill="1" applyBorder="1" applyAlignment="1">
      <alignment horizontal="center" vertical="center" wrapText="1"/>
    </xf>
    <xf numFmtId="1" fontId="34" fillId="0" borderId="0" xfId="65" applyNumberFormat="1" applyFont="1" applyFill="1" applyBorder="1" applyAlignment="1">
      <alignment horizontal="left" vertical="center"/>
    </xf>
    <xf numFmtId="1" fontId="36" fillId="0" borderId="0" xfId="65" applyNumberFormat="1" applyFont="1" applyFill="1" applyBorder="1" applyAlignment="1">
      <alignment horizontal="center" vertical="center" wrapText="1"/>
    </xf>
    <xf numFmtId="1" fontId="37" fillId="0" borderId="0" xfId="65" applyNumberFormat="1" applyFont="1" applyFill="1" applyBorder="1" applyAlignment="1">
      <alignment horizontal="center" vertical="center" wrapText="1"/>
    </xf>
    <xf numFmtId="9" fontId="38" fillId="0" borderId="0" xfId="65" applyNumberFormat="1" applyFont="1" applyFill="1" applyBorder="1" applyAlignment="1">
      <alignment horizontal="center" vertical="center" wrapText="1"/>
    </xf>
    <xf numFmtId="0" fontId="36" fillId="0" borderId="0" xfId="65" applyFont="1" applyFill="1" applyBorder="1" applyAlignment="1">
      <alignment horizontal="center" vertical="center" wrapText="1" readingOrder="1"/>
    </xf>
    <xf numFmtId="165" fontId="34" fillId="0" borderId="0" xfId="65" applyNumberFormat="1" applyFont="1" applyFill="1" applyBorder="1" applyAlignment="1">
      <alignment horizontal="left" vertical="center"/>
    </xf>
    <xf numFmtId="165" fontId="36" fillId="0" borderId="0" xfId="65" applyNumberFormat="1" applyFont="1" applyFill="1" applyBorder="1" applyAlignment="1">
      <alignment horizontal="center" vertical="center" wrapText="1" readingOrder="1"/>
    </xf>
    <xf numFmtId="165" fontId="37" fillId="0" borderId="0" xfId="65" applyNumberFormat="1" applyFont="1" applyFill="1" applyBorder="1" applyAlignment="1">
      <alignment horizontal="center" vertical="center" wrapText="1" readingOrder="1"/>
    </xf>
    <xf numFmtId="9" fontId="36" fillId="0" borderId="0" xfId="65" applyNumberFormat="1" applyFont="1" applyFill="1" applyBorder="1" applyAlignment="1">
      <alignment horizontal="center" vertical="center" wrapText="1" readingOrder="1"/>
    </xf>
    <xf numFmtId="3" fontId="39" fillId="0" borderId="0" xfId="65" applyNumberFormat="1" applyFont="1" applyFill="1" applyBorder="1" applyAlignment="1">
      <alignment horizontal="center" vertical="center" wrapText="1" readingOrder="1"/>
    </xf>
    <xf numFmtId="3" fontId="34" fillId="0" borderId="0" xfId="65" applyNumberFormat="1" applyFont="1" applyFill="1" applyBorder="1" applyAlignment="1">
      <alignment horizontal="left" vertical="center"/>
    </xf>
    <xf numFmtId="166" fontId="39" fillId="0" borderId="0" xfId="65" applyNumberFormat="1" applyFont="1" applyFill="1" applyBorder="1" applyAlignment="1">
      <alignment horizontal="center" vertical="center" wrapText="1" readingOrder="1"/>
    </xf>
    <xf numFmtId="0" fontId="37" fillId="0" borderId="0" xfId="65" applyFont="1" applyFill="1" applyBorder="1" applyAlignment="1">
      <alignment horizontal="left" vertical="center" wrapText="1"/>
    </xf>
    <xf numFmtId="3" fontId="37" fillId="0" borderId="0" xfId="65" applyNumberFormat="1" applyFont="1" applyFill="1" applyBorder="1" applyAlignment="1">
      <alignment horizontal="left" vertical="center" wrapText="1"/>
    </xf>
    <xf numFmtId="0" fontId="36" fillId="0" borderId="0" xfId="65" applyFont="1" applyFill="1" applyBorder="1" applyAlignment="1">
      <alignment horizontal="left" vertical="center" wrapText="1"/>
    </xf>
    <xf numFmtId="3" fontId="36" fillId="0" borderId="0" xfId="65" applyNumberFormat="1" applyFont="1" applyFill="1" applyBorder="1" applyAlignment="1">
      <alignment horizontal="left" vertical="center" wrapText="1"/>
    </xf>
    <xf numFmtId="0" fontId="37" fillId="0" borderId="0" xfId="65" applyFont="1" applyFill="1" applyBorder="1" applyAlignment="1">
      <alignment vertical="center" wrapText="1"/>
    </xf>
    <xf numFmtId="0" fontId="37" fillId="0" borderId="0" xfId="66" applyFont="1" applyFill="1" applyBorder="1" applyAlignment="1">
      <alignment horizontal="left" vertical="center" wrapText="1"/>
    </xf>
    <xf numFmtId="0" fontId="37" fillId="0" borderId="0" xfId="66" applyFont="1" applyFill="1" applyBorder="1" applyAlignment="1">
      <alignment horizontal="center" vertical="center" wrapText="1"/>
    </xf>
    <xf numFmtId="0" fontId="26" fillId="38" borderId="20" xfId="58" applyBorder="1"/>
    <xf numFmtId="0" fontId="26" fillId="38" borderId="20" xfId="58" applyBorder="1" applyAlignment="1">
      <alignment horizontal="left"/>
    </xf>
    <xf numFmtId="0" fontId="36" fillId="0" borderId="1" xfId="65" applyFont="1" applyFill="1" applyBorder="1" applyAlignment="1">
      <alignment vertical="center" wrapText="1"/>
    </xf>
    <xf numFmtId="0" fontId="24" fillId="0" borderId="1" xfId="63" applyFont="1" applyBorder="1">
      <alignment horizontal="center" vertical="center" wrapText="1"/>
    </xf>
    <xf numFmtId="0" fontId="0" fillId="0" borderId="0" xfId="0"/>
    <xf numFmtId="0" fontId="42" fillId="0" borderId="0" xfId="0" applyFont="1"/>
    <xf numFmtId="0" fontId="0" fillId="0" borderId="0" xfId="0"/>
    <xf numFmtId="0" fontId="0" fillId="0" borderId="0" xfId="0"/>
    <xf numFmtId="0" fontId="0" fillId="0" borderId="0" xfId="0"/>
    <xf numFmtId="0" fontId="42" fillId="0" borderId="0" xfId="0" quotePrefix="1" applyFont="1"/>
    <xf numFmtId="0" fontId="44" fillId="0" borderId="0" xfId="48" applyFont="1" applyAlignment="1">
      <alignment vertical="center"/>
    </xf>
    <xf numFmtId="0" fontId="0" fillId="0" borderId="0" xfId="0"/>
    <xf numFmtId="0" fontId="0" fillId="0" borderId="0" xfId="0"/>
    <xf numFmtId="0" fontId="0" fillId="0" borderId="0" xfId="0"/>
    <xf numFmtId="0" fontId="26" fillId="38" borderId="0" xfId="58" applyAlignment="1">
      <alignment horizontal="center"/>
    </xf>
    <xf numFmtId="0" fontId="43" fillId="0" borderId="1" xfId="0" applyFont="1" applyBorder="1" applyAlignment="1">
      <alignment horizontal="center"/>
    </xf>
    <xf numFmtId="164" fontId="43" fillId="0" borderId="1" xfId="0" applyNumberFormat="1" applyFont="1" applyBorder="1" applyAlignment="1">
      <alignment horizontal="center"/>
    </xf>
    <xf numFmtId="2" fontId="43" fillId="0" borderId="1" xfId="0" applyNumberFormat="1" applyFont="1" applyBorder="1" applyAlignment="1">
      <alignment horizontal="center"/>
    </xf>
    <xf numFmtId="1" fontId="43" fillId="0" borderId="1" xfId="0" applyNumberFormat="1" applyFont="1" applyBorder="1" applyAlignment="1">
      <alignment horizontal="center"/>
    </xf>
    <xf numFmtId="3" fontId="43" fillId="0" borderId="1" xfId="0" applyNumberFormat="1" applyFont="1" applyBorder="1" applyAlignment="1">
      <alignment horizontal="center"/>
    </xf>
    <xf numFmtId="0" fontId="42" fillId="0" borderId="0" xfId="51" applyFill="1" applyBorder="1" applyAlignment="1">
      <alignment horizontal="left" vertical="center" wrapText="1"/>
    </xf>
    <xf numFmtId="0" fontId="43" fillId="42" borderId="18" xfId="60" applyBorder="1">
      <alignment horizontal="left" vertical="center" wrapText="1"/>
    </xf>
    <xf numFmtId="0" fontId="43" fillId="42" borderId="12" xfId="60" applyBorder="1">
      <alignment horizontal="left" vertical="center" wrapText="1"/>
    </xf>
    <xf numFmtId="0" fontId="43" fillId="42" borderId="1" xfId="60" applyBorder="1" applyAlignment="1">
      <alignment horizontal="left" vertical="center" wrapText="1"/>
    </xf>
    <xf numFmtId="0" fontId="0" fillId="0" borderId="0" xfId="0"/>
    <xf numFmtId="49" fontId="43" fillId="42" borderId="12" xfId="60" applyNumberFormat="1" applyBorder="1">
      <alignment horizontal="left" vertical="center" wrapText="1"/>
    </xf>
    <xf numFmtId="0" fontId="43" fillId="0" borderId="12" xfId="65" applyFont="1" applyFill="1" applyBorder="1" applyAlignment="1">
      <alignment vertical="center" wrapText="1" readingOrder="1"/>
    </xf>
    <xf numFmtId="0" fontId="49" fillId="0" borderId="12" xfId="65" applyFont="1" applyBorder="1" applyAlignment="1">
      <alignment horizontal="center" vertical="top"/>
    </xf>
    <xf numFmtId="0" fontId="50" fillId="0" borderId="13" xfId="65" applyFont="1" applyBorder="1" applyAlignment="1">
      <alignment horizontal="center" vertical="top"/>
    </xf>
    <xf numFmtId="0" fontId="50" fillId="0" borderId="14" xfId="65" applyFont="1" applyBorder="1" applyAlignment="1">
      <alignment horizontal="center" vertical="top"/>
    </xf>
    <xf numFmtId="0" fontId="43" fillId="42" borderId="1" xfId="60" applyFont="1" applyAlignment="1">
      <alignment vertical="center" wrapText="1"/>
    </xf>
    <xf numFmtId="0" fontId="43" fillId="42" borderId="1" xfId="60" applyNumberFormat="1" applyFont="1" applyAlignment="1">
      <alignment vertical="center" wrapText="1"/>
    </xf>
    <xf numFmtId="0" fontId="43" fillId="42" borderId="1" xfId="60" applyFont="1" applyAlignment="1">
      <alignment horizontal="left" vertical="center" wrapText="1"/>
    </xf>
    <xf numFmtId="0" fontId="43" fillId="0" borderId="21" xfId="65" applyFont="1" applyFill="1" applyBorder="1" applyAlignment="1">
      <alignment vertical="center" wrapText="1"/>
    </xf>
    <xf numFmtId="2" fontId="43" fillId="42" borderId="1" xfId="60" applyNumberFormat="1" applyFont="1" applyBorder="1">
      <alignment horizontal="left" vertical="center" wrapText="1"/>
    </xf>
    <xf numFmtId="0" fontId="43" fillId="0" borderId="22" xfId="65" applyFont="1" applyFill="1" applyBorder="1" applyAlignment="1">
      <alignment vertical="center" wrapText="1"/>
    </xf>
    <xf numFmtId="0" fontId="43" fillId="0" borderId="19" xfId="65" applyFont="1" applyFill="1" applyBorder="1" applyAlignment="1">
      <alignment vertical="center" wrapText="1"/>
    </xf>
    <xf numFmtId="2" fontId="43" fillId="42" borderId="1" xfId="60" applyNumberFormat="1" applyAlignment="1">
      <alignment horizontal="center" vertical="center" wrapText="1"/>
    </xf>
    <xf numFmtId="0" fontId="49" fillId="0" borderId="18" xfId="65" applyFont="1" applyBorder="1" applyAlignment="1">
      <alignment horizontal="center" vertical="top"/>
    </xf>
    <xf numFmtId="0" fontId="42" fillId="0" borderId="18" xfId="0" applyFont="1" applyBorder="1" applyAlignment="1">
      <alignment horizontal="center"/>
    </xf>
    <xf numFmtId="0" fontId="42" fillId="0" borderId="19" xfId="0" applyFont="1" applyBorder="1" applyAlignment="1">
      <alignment horizontal="center"/>
    </xf>
    <xf numFmtId="0" fontId="42" fillId="0" borderId="12" xfId="0" applyFont="1" applyBorder="1" applyAlignment="1">
      <alignment horizontal="center"/>
    </xf>
    <xf numFmtId="0" fontId="43" fillId="42" borderId="1" xfId="60" quotePrefix="1">
      <alignment horizontal="left" vertical="center" wrapText="1"/>
    </xf>
    <xf numFmtId="0" fontId="0" fillId="0" borderId="0" xfId="0"/>
    <xf numFmtId="0" fontId="43" fillId="0" borderId="0" xfId="51" applyFont="1">
      <alignment horizontal="left" vertical="center" wrapText="1"/>
    </xf>
    <xf numFmtId="0" fontId="0" fillId="0" borderId="0" xfId="0"/>
    <xf numFmtId="0" fontId="51" fillId="0" borderId="1" xfId="53" applyFont="1">
      <alignment horizontal="left" wrapText="1"/>
    </xf>
    <xf numFmtId="0" fontId="52" fillId="0" borderId="1" xfId="53" applyFont="1">
      <alignment horizontal="left" wrapText="1"/>
    </xf>
    <xf numFmtId="0" fontId="53" fillId="0" borderId="0" xfId="66" applyFont="1" applyFill="1" applyBorder="1" applyAlignment="1">
      <alignment vertical="center" wrapText="1"/>
    </xf>
    <xf numFmtId="0" fontId="52" fillId="0" borderId="0" xfId="0" applyFont="1"/>
    <xf numFmtId="3" fontId="53" fillId="0" borderId="0" xfId="65" applyNumberFormat="1" applyFont="1" applyFill="1" applyBorder="1" applyAlignment="1">
      <alignment horizontal="left" vertical="center" wrapText="1"/>
    </xf>
    <xf numFmtId="0" fontId="54" fillId="0" borderId="0" xfId="0" applyFont="1"/>
    <xf numFmtId="0" fontId="44" fillId="0" borderId="13" xfId="65" applyFont="1" applyFill="1" applyBorder="1" applyAlignment="1">
      <alignment vertical="center" wrapText="1"/>
    </xf>
    <xf numFmtId="0" fontId="44" fillId="0" borderId="22" xfId="65" applyFont="1" applyFill="1" applyBorder="1" applyAlignment="1">
      <alignment vertical="center" wrapText="1" readingOrder="1"/>
    </xf>
    <xf numFmtId="0" fontId="44" fillId="0" borderId="13" xfId="65" applyFont="1" applyFill="1" applyBorder="1" applyAlignment="1">
      <alignment vertical="center" wrapText="1" readingOrder="1"/>
    </xf>
    <xf numFmtId="0" fontId="44" fillId="0" borderId="1" xfId="65" applyFont="1" applyFill="1" applyBorder="1" applyAlignment="1">
      <alignment vertical="center" wrapText="1"/>
    </xf>
    <xf numFmtId="0" fontId="44" fillId="0" borderId="24" xfId="65" applyFont="1" applyFill="1" applyBorder="1" applyAlignment="1">
      <alignment vertical="center" wrapText="1"/>
    </xf>
    <xf numFmtId="0" fontId="44" fillId="0" borderId="21" xfId="65" applyFont="1" applyFill="1" applyBorder="1" applyAlignment="1">
      <alignment vertical="center" wrapText="1"/>
    </xf>
    <xf numFmtId="0" fontId="44" fillId="0" borderId="18" xfId="65" applyFont="1" applyFill="1" applyBorder="1" applyAlignment="1">
      <alignment vertical="center" wrapText="1"/>
    </xf>
    <xf numFmtId="0" fontId="44" fillId="0" borderId="22" xfId="65" applyFont="1" applyFill="1" applyBorder="1" applyAlignment="1">
      <alignment vertical="center" wrapText="1"/>
    </xf>
    <xf numFmtId="0" fontId="44" fillId="0" borderId="12" xfId="65" applyFont="1" applyFill="1" applyBorder="1" applyAlignment="1">
      <alignment vertical="center" wrapText="1"/>
    </xf>
    <xf numFmtId="0" fontId="42" fillId="40" borderId="1" xfId="62">
      <alignment horizontal="left" vertical="center" wrapText="1"/>
    </xf>
    <xf numFmtId="0" fontId="27" fillId="0" borderId="0" xfId="48">
      <alignment horizontal="left" vertical="center" indent="2"/>
    </xf>
    <xf numFmtId="0" fontId="26" fillId="38" borderId="0" xfId="58"/>
    <xf numFmtId="0" fontId="26" fillId="38" borderId="21" xfId="58" applyBorder="1"/>
    <xf numFmtId="0" fontId="26" fillId="38" borderId="0" xfId="58" applyBorder="1"/>
    <xf numFmtId="0" fontId="43" fillId="42" borderId="1" xfId="60" applyFont="1" applyBorder="1">
      <alignment horizontal="left" vertical="center" wrapText="1"/>
    </xf>
    <xf numFmtId="164" fontId="43" fillId="41" borderId="1" xfId="61">
      <alignment horizontal="left" vertical="center" wrapText="1"/>
    </xf>
    <xf numFmtId="0" fontId="42" fillId="0" borderId="0" xfId="51">
      <alignment horizontal="left" vertical="center" wrapText="1"/>
    </xf>
    <xf numFmtId="0" fontId="0" fillId="0" borderId="0" xfId="0"/>
    <xf numFmtId="0" fontId="43" fillId="42" borderId="1" xfId="60">
      <alignment horizontal="left" vertical="center" wrapText="1"/>
    </xf>
    <xf numFmtId="0" fontId="43" fillId="42" borderId="11" xfId="60" applyBorder="1" applyAlignment="1">
      <alignment horizontal="left" vertical="center" wrapText="1"/>
    </xf>
    <xf numFmtId="0" fontId="43" fillId="42" borderId="14" xfId="60" applyBorder="1" applyAlignment="1">
      <alignment horizontal="left" vertical="center" wrapText="1"/>
    </xf>
    <xf numFmtId="0" fontId="42" fillId="40" borderId="1" xfId="62" applyAlignment="1">
      <alignment horizontal="left" vertical="center" wrapText="1"/>
    </xf>
    <xf numFmtId="0" fontId="43" fillId="42" borderId="1" xfId="60" applyFont="1" applyBorder="1" applyAlignment="1">
      <alignment horizontal="left" vertical="center" wrapText="1"/>
    </xf>
    <xf numFmtId="0" fontId="33" fillId="0" borderId="0" xfId="64" applyFont="1" applyAlignment="1">
      <alignment horizontal="left" vertical="top" wrapText="1"/>
    </xf>
    <xf numFmtId="0" fontId="42" fillId="0" borderId="0" xfId="51" applyAlignment="1">
      <alignment horizontal="left" vertical="center" wrapText="1"/>
    </xf>
    <xf numFmtId="0" fontId="0" fillId="0" borderId="0" xfId="0" applyAlignment="1"/>
    <xf numFmtId="0" fontId="42" fillId="40" borderId="1" xfId="62" applyBorder="1" applyAlignment="1">
      <alignment horizontal="left" vertical="center" wrapText="1"/>
    </xf>
    <xf numFmtId="0" fontId="42" fillId="0" borderId="0" xfId="51" applyAlignment="1">
      <alignment vertical="center" wrapText="1"/>
    </xf>
    <xf numFmtId="0" fontId="33" fillId="0" borderId="0" xfId="64" applyFont="1" applyAlignment="1">
      <alignment horizontal="left" vertical="top" wrapText="1"/>
    </xf>
    <xf numFmtId="0" fontId="43" fillId="42" borderId="1" xfId="60" applyAlignment="1">
      <alignment horizontal="center" vertical="center" wrapText="1"/>
    </xf>
    <xf numFmtId="0" fontId="43" fillId="42" borderId="1" xfId="60" applyFont="1" applyBorder="1" applyAlignment="1">
      <alignment horizontal="left" vertical="center" wrapText="1"/>
    </xf>
    <xf numFmtId="0" fontId="43" fillId="42" borderId="1" xfId="60" applyAlignment="1">
      <alignment horizontal="center" vertical="center" wrapText="1"/>
    </xf>
    <xf numFmtId="0" fontId="43" fillId="42" borderId="1" xfId="60" applyFont="1" applyAlignment="1">
      <alignment horizontal="right" vertical="center" wrapText="1"/>
    </xf>
    <xf numFmtId="0" fontId="43" fillId="42" borderId="1" xfId="60" applyFont="1" applyBorder="1" applyAlignment="1">
      <alignment horizontal="right" vertical="center" wrapText="1"/>
    </xf>
    <xf numFmtId="3" fontId="43" fillId="42" borderId="13" xfId="60" applyNumberFormat="1" applyBorder="1" applyAlignment="1">
      <alignment horizontal="left" vertical="center" wrapText="1"/>
    </xf>
    <xf numFmtId="3" fontId="43" fillId="42" borderId="1" xfId="60" applyNumberFormat="1" applyFont="1" applyBorder="1" applyAlignment="1">
      <alignment horizontal="center" vertical="center" wrapText="1"/>
    </xf>
    <xf numFmtId="3" fontId="43" fillId="42" borderId="1" xfId="60" applyNumberFormat="1" applyFont="1" applyBorder="1">
      <alignment horizontal="left" vertical="center" wrapText="1"/>
    </xf>
    <xf numFmtId="0" fontId="50" fillId="0" borderId="13" xfId="65" applyFont="1" applyBorder="1" applyAlignment="1">
      <alignment horizontal="right" vertical="top"/>
    </xf>
    <xf numFmtId="9" fontId="43" fillId="42" borderId="1" xfId="60" applyNumberFormat="1" applyFont="1" applyAlignment="1">
      <alignment horizontal="right" vertical="center" wrapText="1"/>
    </xf>
    <xf numFmtId="20" fontId="42" fillId="0" borderId="0" xfId="63" applyNumberFormat="1">
      <alignment horizontal="center" vertical="center" wrapText="1"/>
    </xf>
    <xf numFmtId="0" fontId="43" fillId="42" borderId="1" xfId="60" applyAlignment="1">
      <alignment horizontal="center" vertical="center" wrapText="1"/>
    </xf>
    <xf numFmtId="0" fontId="42" fillId="0" borderId="0" xfId="51" applyFill="1">
      <alignment horizontal="left" vertical="center" wrapText="1"/>
    </xf>
    <xf numFmtId="0" fontId="43" fillId="42" borderId="1" xfId="60" applyAlignment="1">
      <alignment horizontal="center" vertical="center" wrapText="1"/>
    </xf>
    <xf numFmtId="0" fontId="43" fillId="42" borderId="1" xfId="60" applyFont="1" applyBorder="1" applyAlignment="1">
      <alignment vertical="center" wrapText="1"/>
    </xf>
    <xf numFmtId="0" fontId="43" fillId="42" borderId="11" xfId="60" applyBorder="1" applyAlignment="1">
      <alignment horizontal="left" vertical="center" wrapText="1"/>
    </xf>
    <xf numFmtId="0" fontId="43" fillId="42" borderId="14" xfId="60" applyBorder="1" applyAlignment="1">
      <alignment horizontal="left" vertical="center" wrapText="1"/>
    </xf>
    <xf numFmtId="0" fontId="43" fillId="42" borderId="1" xfId="60" applyAlignment="1">
      <alignment horizontal="center" vertical="center" wrapText="1"/>
    </xf>
    <xf numFmtId="0" fontId="43" fillId="42" borderId="1" xfId="60" applyFont="1" applyBorder="1" applyAlignment="1">
      <alignment horizontal="left" vertical="center" wrapText="1"/>
    </xf>
    <xf numFmtId="0" fontId="42" fillId="40" borderId="1" xfId="62" applyAlignment="1">
      <alignment horizontal="left" vertical="center" wrapText="1"/>
    </xf>
    <xf numFmtId="0" fontId="33" fillId="0" borderId="0" xfId="64" applyFont="1" applyAlignment="1">
      <alignment horizontal="left" vertical="top" wrapText="1"/>
    </xf>
    <xf numFmtId="165" fontId="43" fillId="42" borderId="1" xfId="60" applyNumberFormat="1" applyFont="1" applyAlignment="1">
      <alignment vertical="center" wrapText="1"/>
    </xf>
    <xf numFmtId="165" fontId="43" fillId="42" borderId="1" xfId="60" applyNumberFormat="1" applyFont="1" applyAlignment="1">
      <alignment horizontal="right" vertical="center" wrapText="1"/>
    </xf>
    <xf numFmtId="165" fontId="43" fillId="42" borderId="1" xfId="60" applyNumberFormat="1" applyFont="1" applyAlignment="1">
      <alignment horizontal="left" vertical="center" wrapText="1"/>
    </xf>
    <xf numFmtId="0" fontId="42" fillId="40" borderId="1" xfId="62" applyFont="1" applyBorder="1" applyAlignment="1">
      <alignment horizontal="left" vertical="center" wrapText="1"/>
    </xf>
    <xf numFmtId="0" fontId="42" fillId="40" borderId="1" xfId="62" applyAlignment="1">
      <alignment horizontal="left" vertical="center" wrapText="1"/>
    </xf>
    <xf numFmtId="0" fontId="42" fillId="0" borderId="0" xfId="63" applyAlignment="1">
      <alignment horizontal="left" vertical="center" wrapText="1"/>
    </xf>
    <xf numFmtId="0" fontId="33" fillId="0" borderId="0" xfId="64" applyFont="1" applyAlignment="1">
      <alignment horizontal="left" vertical="top" wrapText="1"/>
    </xf>
    <xf numFmtId="0" fontId="33" fillId="0" borderId="0" xfId="64" applyFont="1" applyAlignment="1">
      <alignment horizontal="left" vertical="top" wrapText="1"/>
    </xf>
    <xf numFmtId="1" fontId="43" fillId="42" borderId="1" xfId="60" applyNumberFormat="1" applyFont="1" applyBorder="1">
      <alignment horizontal="left" vertical="center" wrapText="1"/>
    </xf>
    <xf numFmtId="0" fontId="42" fillId="40" borderId="18" xfId="62" applyBorder="1" applyAlignment="1">
      <alignment horizontal="center" vertical="center" wrapText="1"/>
    </xf>
    <xf numFmtId="0" fontId="42" fillId="40" borderId="19" xfId="62" applyBorder="1" applyAlignment="1">
      <alignment horizontal="center" vertical="center" wrapText="1"/>
    </xf>
    <xf numFmtId="0" fontId="42" fillId="40" borderId="12" xfId="62" applyBorder="1" applyAlignment="1">
      <alignment horizontal="center" vertical="center" wrapText="1"/>
    </xf>
    <xf numFmtId="0" fontId="43" fillId="42" borderId="1" xfId="60" applyAlignment="1">
      <alignment horizontal="center" vertical="center" wrapText="1"/>
    </xf>
    <xf numFmtId="0" fontId="0" fillId="0" borderId="0" xfId="0" applyBorder="1"/>
    <xf numFmtId="0" fontId="43" fillId="42" borderId="1" xfId="60" applyAlignment="1">
      <alignment horizontal="center" vertical="center" wrapText="1"/>
    </xf>
    <xf numFmtId="0" fontId="43" fillId="42" borderId="1" xfId="60" applyAlignment="1">
      <alignment horizontal="center" vertical="center" wrapText="1"/>
    </xf>
    <xf numFmtId="0" fontId="43" fillId="42" borderId="1" xfId="60" applyAlignment="1">
      <alignment horizontal="center" vertical="center" wrapText="1"/>
    </xf>
    <xf numFmtId="0" fontId="43" fillId="42" borderId="1" xfId="60" applyAlignment="1">
      <alignment horizontal="center" vertical="center" wrapText="1"/>
    </xf>
    <xf numFmtId="0" fontId="27" fillId="0" borderId="0" xfId="48" applyAlignment="1">
      <alignment horizontal="left" vertical="center" indent="2"/>
    </xf>
    <xf numFmtId="0" fontId="26" fillId="38" borderId="0" xfId="58" applyAlignment="1"/>
    <xf numFmtId="0" fontId="43" fillId="42" borderId="13" xfId="60" applyBorder="1" applyAlignment="1">
      <alignment horizontal="left" vertical="center" wrapText="1"/>
    </xf>
    <xf numFmtId="0" fontId="43" fillId="42" borderId="11" xfId="60" applyBorder="1" applyAlignment="1">
      <alignment horizontal="left" vertical="center" wrapText="1"/>
    </xf>
    <xf numFmtId="0" fontId="43" fillId="42" borderId="14" xfId="60" applyBorder="1" applyAlignment="1">
      <alignment horizontal="left" vertical="center" wrapText="1"/>
    </xf>
    <xf numFmtId="0" fontId="42" fillId="40" borderId="1" xfId="62" applyAlignment="1">
      <alignment horizontal="left" vertical="center" wrapText="1"/>
    </xf>
    <xf numFmtId="0" fontId="26" fillId="38" borderId="0" xfId="58" applyAlignment="1">
      <alignment horizontal="left"/>
    </xf>
    <xf numFmtId="0" fontId="26" fillId="38" borderId="23" xfId="58" applyBorder="1" applyAlignment="1">
      <alignment horizontal="left"/>
    </xf>
    <xf numFmtId="17" fontId="43" fillId="42" borderId="13" xfId="60" applyNumberFormat="1" applyBorder="1" applyAlignment="1">
      <alignment horizontal="left" vertical="center" wrapText="1"/>
    </xf>
    <xf numFmtId="0" fontId="42" fillId="40" borderId="24" xfId="62" applyBorder="1" applyAlignment="1">
      <alignment horizontal="center" vertical="center" wrapText="1"/>
    </xf>
    <xf numFmtId="0" fontId="42" fillId="40" borderId="16" xfId="62" applyBorder="1" applyAlignment="1">
      <alignment horizontal="center" vertical="center" wrapText="1"/>
    </xf>
    <xf numFmtId="0" fontId="42" fillId="40" borderId="22" xfId="62" applyBorder="1" applyAlignment="1">
      <alignment horizontal="center" vertical="center" wrapText="1"/>
    </xf>
    <xf numFmtId="0" fontId="42" fillId="40" borderId="17" xfId="62" applyBorder="1" applyAlignment="1">
      <alignment horizontal="center" vertical="center" wrapText="1"/>
    </xf>
    <xf numFmtId="0" fontId="43" fillId="42" borderId="24" xfId="60" applyBorder="1" applyAlignment="1">
      <alignment horizontal="center" vertical="center" wrapText="1"/>
    </xf>
    <xf numFmtId="0" fontId="43" fillId="42" borderId="15" xfId="60" applyBorder="1" applyAlignment="1">
      <alignment horizontal="center" vertical="center" wrapText="1"/>
    </xf>
    <xf numFmtId="0" fontId="43" fillId="42" borderId="16" xfId="60" applyBorder="1" applyAlignment="1">
      <alignment horizontal="center" vertical="center" wrapText="1"/>
    </xf>
    <xf numFmtId="0" fontId="43" fillId="42" borderId="22" xfId="60" applyBorder="1" applyAlignment="1">
      <alignment horizontal="center" vertical="center" wrapText="1"/>
    </xf>
    <xf numFmtId="0" fontId="43" fillId="42" borderId="23" xfId="60" applyBorder="1" applyAlignment="1">
      <alignment horizontal="center" vertical="center" wrapText="1"/>
    </xf>
    <xf numFmtId="0" fontId="43" fillId="42" borderId="17" xfId="60" applyBorder="1" applyAlignment="1">
      <alignment horizontal="center" vertical="center" wrapText="1"/>
    </xf>
    <xf numFmtId="0" fontId="42" fillId="0" borderId="0" xfId="51" applyFont="1" applyAlignment="1">
      <alignment horizontal="left" vertical="center" wrapText="1"/>
    </xf>
    <xf numFmtId="0" fontId="42" fillId="40" borderId="13" xfId="62" applyBorder="1" applyAlignment="1">
      <alignment horizontal="left" vertical="center" wrapText="1"/>
    </xf>
    <xf numFmtId="0" fontId="42" fillId="40" borderId="14" xfId="62" applyBorder="1" applyAlignment="1">
      <alignment horizontal="left" vertical="center" wrapText="1"/>
    </xf>
    <xf numFmtId="0" fontId="0" fillId="0" borderId="13" xfId="0" applyFont="1" applyBorder="1" applyAlignment="1">
      <alignment horizontal="center"/>
    </xf>
    <xf numFmtId="0" fontId="0" fillId="0" borderId="11" xfId="0" applyFont="1" applyBorder="1" applyAlignment="1">
      <alignment horizontal="center"/>
    </xf>
    <xf numFmtId="0" fontId="0" fillId="0" borderId="14" xfId="0" applyFont="1" applyBorder="1" applyAlignment="1">
      <alignment horizontal="center"/>
    </xf>
    <xf numFmtId="0" fontId="26" fillId="38" borderId="13" xfId="58" applyBorder="1" applyAlignment="1">
      <alignment horizontal="left"/>
    </xf>
    <xf numFmtId="0" fontId="26" fillId="38" borderId="14" xfId="58" applyBorder="1" applyAlignment="1">
      <alignment horizontal="left"/>
    </xf>
    <xf numFmtId="0" fontId="26" fillId="38" borderId="13" xfId="58" applyBorder="1" applyAlignment="1">
      <alignment horizontal="center"/>
    </xf>
    <xf numFmtId="0" fontId="26" fillId="38" borderId="11" xfId="58" applyBorder="1" applyAlignment="1">
      <alignment horizontal="center"/>
    </xf>
    <xf numFmtId="0" fontId="26" fillId="38" borderId="14" xfId="58" applyBorder="1" applyAlignment="1">
      <alignment horizontal="center"/>
    </xf>
    <xf numFmtId="0" fontId="42" fillId="0" borderId="0" xfId="63" applyAlignment="1">
      <alignment horizontal="left" vertical="center" wrapText="1"/>
    </xf>
    <xf numFmtId="0" fontId="43" fillId="42" borderId="1" xfId="60" applyFont="1" applyBorder="1" applyAlignment="1">
      <alignment horizontal="left" vertical="center" wrapText="1"/>
    </xf>
    <xf numFmtId="0" fontId="26" fillId="38" borderId="21" xfId="58" applyBorder="1" applyAlignment="1"/>
    <xf numFmtId="0" fontId="26" fillId="38" borderId="0" xfId="58" applyBorder="1" applyAlignment="1"/>
    <xf numFmtId="0" fontId="43" fillId="42" borderId="13" xfId="60" applyFont="1" applyBorder="1" applyAlignment="1">
      <alignment horizontal="center" vertical="center" wrapText="1"/>
    </xf>
    <xf numFmtId="0" fontId="43" fillId="42" borderId="14" xfId="60" applyFont="1" applyBorder="1" applyAlignment="1">
      <alignment horizontal="center" vertical="center" wrapText="1"/>
    </xf>
    <xf numFmtId="0" fontId="49" fillId="0" borderId="18" xfId="65" applyFont="1" applyBorder="1" applyAlignment="1">
      <alignment horizontal="center" vertical="center"/>
    </xf>
    <xf numFmtId="0" fontId="49" fillId="0" borderId="12" xfId="65" applyFont="1" applyBorder="1" applyAlignment="1">
      <alignment horizontal="center" vertical="center"/>
    </xf>
    <xf numFmtId="0" fontId="43" fillId="42" borderId="13" xfId="60" applyFont="1" applyBorder="1" applyAlignment="1">
      <alignment horizontal="left" vertical="center" wrapText="1"/>
    </xf>
    <xf numFmtId="0" fontId="43" fillId="42" borderId="14" xfId="60" applyFont="1" applyBorder="1" applyAlignment="1">
      <alignment horizontal="left" vertical="center" wrapText="1"/>
    </xf>
    <xf numFmtId="0" fontId="33" fillId="0" borderId="0" xfId="64" applyFont="1" applyAlignment="1">
      <alignment horizontal="left" vertical="top" wrapText="1"/>
    </xf>
    <xf numFmtId="0" fontId="41" fillId="42" borderId="1" xfId="60" applyFont="1" applyBorder="1" applyAlignment="1">
      <alignment horizontal="center" vertical="center" wrapText="1"/>
    </xf>
    <xf numFmtId="0" fontId="27" fillId="0" borderId="21" xfId="48" applyBorder="1" applyAlignment="1">
      <alignment horizontal="left" vertical="center"/>
    </xf>
    <xf numFmtId="0" fontId="27" fillId="0" borderId="0" xfId="48" applyAlignment="1">
      <alignment horizontal="left" vertical="center"/>
    </xf>
    <xf numFmtId="0" fontId="26" fillId="38" borderId="23" xfId="58" applyBorder="1" applyAlignment="1"/>
    <xf numFmtId="0" fontId="41" fillId="42" borderId="13" xfId="60" applyFont="1" applyBorder="1" applyAlignment="1">
      <alignment horizontal="center" vertical="center" wrapText="1"/>
    </xf>
    <xf numFmtId="0" fontId="41" fillId="42" borderId="14" xfId="60" applyFont="1" applyBorder="1" applyAlignment="1">
      <alignment horizontal="center" vertical="center" wrapText="1"/>
    </xf>
    <xf numFmtId="164" fontId="43" fillId="41" borderId="1" xfId="61" applyAlignment="1">
      <alignment horizontal="left" vertical="center" wrapText="1"/>
    </xf>
    <xf numFmtId="0" fontId="43" fillId="42" borderId="1" xfId="60" applyAlignment="1">
      <alignment horizontal="center" vertical="center" wrapText="1"/>
    </xf>
    <xf numFmtId="0" fontId="42" fillId="40" borderId="18" xfId="62" applyBorder="1" applyAlignment="1">
      <alignment horizontal="center" vertical="center" wrapText="1"/>
    </xf>
    <xf numFmtId="0" fontId="42" fillId="40" borderId="19" xfId="62" applyBorder="1" applyAlignment="1">
      <alignment horizontal="center" vertical="center" wrapText="1"/>
    </xf>
    <xf numFmtId="0" fontId="42" fillId="40" borderId="12" xfId="62" applyBorder="1" applyAlignment="1">
      <alignment horizontal="center" vertical="center" wrapText="1"/>
    </xf>
    <xf numFmtId="0" fontId="43" fillId="42" borderId="18" xfId="60" applyBorder="1" applyAlignment="1">
      <alignment horizontal="center" vertical="center" wrapText="1"/>
    </xf>
    <xf numFmtId="0" fontId="43" fillId="42" borderId="19" xfId="60" applyBorder="1" applyAlignment="1">
      <alignment horizontal="center" vertical="center" wrapText="1"/>
    </xf>
    <xf numFmtId="0" fontId="43" fillId="42" borderId="12" xfId="60" applyBorder="1" applyAlignment="1">
      <alignment horizontal="center" vertical="center" wrapText="1"/>
    </xf>
    <xf numFmtId="0" fontId="42" fillId="0" borderId="0" xfId="51" applyAlignment="1">
      <alignment horizontal="left" vertical="center" wrapText="1"/>
    </xf>
    <xf numFmtId="0" fontId="42" fillId="0" borderId="0" xfId="51" applyBorder="1" applyAlignment="1">
      <alignment horizontal="left" vertical="center" wrapText="1"/>
    </xf>
    <xf numFmtId="0" fontId="42" fillId="0" borderId="20" xfId="51" applyBorder="1" applyAlignment="1">
      <alignment horizontal="left" vertical="center" wrapText="1"/>
    </xf>
    <xf numFmtId="0" fontId="42" fillId="0" borderId="15" xfId="51" applyBorder="1" applyAlignment="1">
      <alignment horizontal="left" vertical="center" wrapText="1"/>
    </xf>
    <xf numFmtId="0" fontId="42" fillId="0" borderId="16" xfId="51" applyBorder="1" applyAlignment="1">
      <alignment horizontal="left" vertical="center" wrapText="1"/>
    </xf>
    <xf numFmtId="0" fontId="42" fillId="0" borderId="23" xfId="51" applyBorder="1" applyAlignment="1">
      <alignment horizontal="left" vertical="center" wrapText="1"/>
    </xf>
    <xf numFmtId="0" fontId="42" fillId="0" borderId="17" xfId="51" applyBorder="1" applyAlignment="1">
      <alignment horizontal="left" vertical="center" wrapText="1"/>
    </xf>
    <xf numFmtId="0" fontId="42" fillId="0" borderId="11" xfId="51" applyBorder="1" applyAlignment="1">
      <alignment horizontal="left" vertical="center" wrapText="1"/>
    </xf>
    <xf numFmtId="0" fontId="42" fillId="0" borderId="14" xfId="51" applyBorder="1" applyAlignment="1">
      <alignment horizontal="left" vertical="center" wrapText="1"/>
    </xf>
    <xf numFmtId="0" fontId="26" fillId="38" borderId="13" xfId="58" applyBorder="1" applyAlignment="1"/>
    <xf numFmtId="0" fontId="26" fillId="38" borderId="11" xfId="58" applyBorder="1" applyAlignment="1"/>
    <xf numFmtId="0" fontId="26" fillId="38" borderId="14" xfId="58" applyBorder="1" applyAlignment="1"/>
    <xf numFmtId="0" fontId="0" fillId="0" borderId="0" xfId="0" applyAlignment="1"/>
    <xf numFmtId="0" fontId="26" fillId="38" borderId="1" xfId="58" applyBorder="1" applyAlignment="1"/>
    <xf numFmtId="0" fontId="42" fillId="0" borderId="0" xfId="51" applyAlignment="1">
      <alignment vertical="center" wrapText="1"/>
    </xf>
  </cellXfs>
  <cellStyles count="71">
    <cellStyle name="20% - Accent1" xfId="24" builtinId="30" hidden="1"/>
    <cellStyle name="20% - Accent2" xfId="28" builtinId="34" hidden="1"/>
    <cellStyle name="20% - Accent3" xfId="32" builtinId="38" hidden="1"/>
    <cellStyle name="20% - Accent4" xfId="36" builtinId="42" hidden="1"/>
    <cellStyle name="20% - Accent5" xfId="40" builtinId="46" hidden="1"/>
    <cellStyle name="20% - Accent6" xfId="44" builtinId="50" hidden="1"/>
    <cellStyle name="40% - Accent1" xfId="25" builtinId="31" hidden="1"/>
    <cellStyle name="40% - Accent2" xfId="29" builtinId="35" hidden="1"/>
    <cellStyle name="40% - Accent3" xfId="33" builtinId="39" hidden="1"/>
    <cellStyle name="40% - Accent4" xfId="37" builtinId="43" hidden="1"/>
    <cellStyle name="40% - Accent5" xfId="41" builtinId="47" hidden="1"/>
    <cellStyle name="40% - Accent6" xfId="45" builtinId="51" hidden="1"/>
    <cellStyle name="60% - Accent1" xfId="26" builtinId="32" hidden="1"/>
    <cellStyle name="60% - Accent2" xfId="30" builtinId="36" hidden="1"/>
    <cellStyle name="60% - Accent3" xfId="34" builtinId="40" hidden="1"/>
    <cellStyle name="60% - Accent4" xfId="38" builtinId="44" hidden="1"/>
    <cellStyle name="60% - Accent5" xfId="42" builtinId="48" hidden="1"/>
    <cellStyle name="60% - Accent6" xfId="46" builtinId="52" hidden="1"/>
    <cellStyle name="Accent1" xfId="23" builtinId="29" hidden="1"/>
    <cellStyle name="Accent2" xfId="27" builtinId="33" hidden="1"/>
    <cellStyle name="Accent3" xfId="31" builtinId="37" hidden="1"/>
    <cellStyle name="Accent4" xfId="35" builtinId="41" hidden="1"/>
    <cellStyle name="Accent5" xfId="39" builtinId="45" hidden="1"/>
    <cellStyle name="Accent6" xfId="43" builtinId="49" hidden="1"/>
    <cellStyle name="Bad" xfId="16" builtinId="27" hidden="1"/>
    <cellStyle name="Body Copy" xfId="53"/>
    <cellStyle name="Calculation" xfId="8" builtinId="22" hidden="1"/>
    <cellStyle name="Calculation" xfId="61" builtinId="22" customBuiltin="1"/>
    <cellStyle name="Check Cell" xfId="20" builtinId="23" hidden="1"/>
    <cellStyle name="Comma" xfId="11" builtinId="3" hidden="1"/>
    <cellStyle name="Comma [0]" xfId="12" builtinId="6" hidden="1"/>
    <cellStyle name="Cover Heading" xfId="48"/>
    <cellStyle name="Currency" xfId="13" builtinId="4" hidden="1"/>
    <cellStyle name="Currency [0]" xfId="14" builtinId="7" hidden="1"/>
    <cellStyle name="Explanatory Text" xfId="10" builtinId="53" hidden="1" customBuiltin="1"/>
    <cellStyle name="Good" xfId="15" builtinId="26" hidden="1"/>
    <cellStyle name="Heading 1" xfId="3" builtinId="16" hidden="1"/>
    <cellStyle name="Heading 2" xfId="4" builtinId="17" hidden="1"/>
    <cellStyle name="Heading 3" xfId="5" builtinId="18" hidden="1"/>
    <cellStyle name="Heading 4" xfId="6" builtinId="19" hidden="1" customBuiltin="1"/>
    <cellStyle name="Horizontal Heading" xfId="63"/>
    <cellStyle name="Hyperlink" xfId="47" builtinId="8" hidden="1"/>
    <cellStyle name="Input" xfId="7" builtinId="20" hidden="1" customBuiltin="1"/>
    <cellStyle name="Input" xfId="60" builtinId="20" customBuiltin="1"/>
    <cellStyle name="Linked Cell" xfId="19" builtinId="24" hidden="1"/>
    <cellStyle name="Neutral" xfId="17" builtinId="28" hidden="1"/>
    <cellStyle name="Normal" xfId="0" builtinId="0" customBuiltin="1"/>
    <cellStyle name="Normal 2" xfId="64"/>
    <cellStyle name="Normal 2 2" xfId="66"/>
    <cellStyle name="Normal 2 3" xfId="70"/>
    <cellStyle name="Normal 2 4" xfId="69"/>
    <cellStyle name="Normal 3" xfId="67"/>
    <cellStyle name="Normal_Wall and Window (2)" xfId="65"/>
    <cellStyle name="Note" xfId="9" builtinId="10" hidden="1" customBuiltin="1"/>
    <cellStyle name="Note" xfId="62" builtinId="10" customBuiltin="1"/>
    <cellStyle name="Output" xfId="18" builtinId="21" hidden="1"/>
    <cellStyle name="Page Heading" xfId="49"/>
    <cellStyle name="Paragraph Heading 1 (Black)" xfId="59"/>
    <cellStyle name="Paragraph Heading 1 (Blue)" xfId="57"/>
    <cellStyle name="Paragraph Heading 1 (Green)" xfId="50"/>
    <cellStyle name="Paragraph Heading 1 (Orange)" xfId="55"/>
    <cellStyle name="Paragraph Heading 1 (Pink)" xfId="54"/>
    <cellStyle name="Paragraph Heading 1 (Purple)" xfId="58"/>
    <cellStyle name="Paragraph Heading 1 (Yellow)" xfId="56"/>
    <cellStyle name="Paragraph Heading 2" xfId="51"/>
    <cellStyle name="Percent" xfId="2" builtinId="5" hidden="1"/>
    <cellStyle name="Percent 2" xfId="68"/>
    <cellStyle name="Title" xfId="1" builtinId="15" hidden="1"/>
    <cellStyle name="Total" xfId="22" builtinId="25" hidden="1"/>
    <cellStyle name="Vertical Heading" xfId="52"/>
    <cellStyle name="Warning Text" xfId="21" builtinId="11" hidden="1"/>
  </cellStyles>
  <dxfs count="621">
    <dxf>
      <font>
        <color theme="0" tint="-0.34998626667073579"/>
      </font>
    </dxf>
    <dxf>
      <font>
        <color theme="0" tint="-0.34998626667073579"/>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ill>
        <patternFill>
          <bgColor rgb="FF7ECFAB"/>
        </patternFill>
      </fill>
    </dxf>
    <dxf>
      <fill>
        <patternFill>
          <bgColor rgb="FFF6967B"/>
        </patternFill>
      </fill>
    </dxf>
    <dxf>
      <fill>
        <patternFill>
          <bgColor rgb="FFCCCCCC"/>
        </patternFill>
      </fill>
    </dxf>
    <dxf>
      <fill>
        <patternFill>
          <bgColor rgb="FF7ECCED"/>
        </patternFill>
      </fill>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patternFill>
      </fill>
      <border>
        <left/>
        <right/>
        <top/>
        <bottom/>
        <vertical/>
        <horizontal/>
      </border>
    </dxf>
    <dxf>
      <font>
        <color theme="0" tint="-0.24994659260841701"/>
      </font>
      <border>
        <top style="thin">
          <color auto="1"/>
        </top>
        <bottom/>
      </border>
    </dxf>
    <dxf>
      <fill>
        <patternFill>
          <fgColor theme="0"/>
          <bgColor theme="0"/>
        </patternFill>
      </fill>
      <border>
        <left/>
        <right/>
        <top/>
        <bottom style="thin">
          <color auto="1"/>
        </bottom>
        <vertical/>
        <horizontal/>
      </border>
    </dxf>
    <dxf>
      <fill>
        <patternFill>
          <fgColor theme="0"/>
          <bgColor theme="0"/>
        </patternFill>
      </fill>
      <border>
        <left/>
        <right/>
        <top style="thin">
          <color auto="1"/>
        </top>
        <bottom/>
        <vertical/>
        <horizontal/>
      </border>
    </dxf>
    <dxf>
      <font>
        <color theme="0" tint="-0.24994659260841701"/>
      </font>
      <border>
        <top/>
        <bottom/>
      </border>
    </dxf>
    <dxf>
      <fill>
        <patternFill>
          <fgColor theme="0"/>
          <bgColor theme="0" tint="-4.9989318521683403E-2"/>
        </patternFill>
      </fill>
      <border>
        <left/>
        <right/>
        <vertical/>
        <horizontal/>
      </border>
    </dxf>
    <dxf>
      <font>
        <color theme="0" tint="-0.24994659260841701"/>
      </font>
      <border>
        <top/>
        <bottom style="thin">
          <color auto="1"/>
        </bottom>
      </border>
    </dxf>
    <dxf>
      <fill>
        <patternFill>
          <fgColor theme="0"/>
          <bgColor theme="0"/>
        </patternFill>
      </fill>
      <border>
        <left/>
        <right/>
        <top style="thin">
          <color auto="1"/>
        </top>
        <bottom style="thin">
          <color auto="1"/>
        </bottom>
        <vertical/>
        <horizontal/>
      </border>
    </dxf>
    <dxf>
      <font>
        <color theme="0" tint="-0.34998626667073579"/>
      </font>
    </dxf>
    <dxf>
      <fill>
        <patternFill>
          <bgColor rgb="FF7ECFAB"/>
        </patternFill>
      </fill>
    </dxf>
    <dxf>
      <fill>
        <patternFill>
          <bgColor rgb="FFF6967B"/>
        </patternFill>
      </fill>
    </dxf>
    <dxf>
      <fill>
        <patternFill>
          <bgColor rgb="FFCCCCCC"/>
        </patternFill>
      </fill>
    </dxf>
    <dxf>
      <fill>
        <patternFill>
          <bgColor rgb="FF7ECCED"/>
        </patternFill>
      </fill>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34998626667073579"/>
      </font>
    </dxf>
    <dxf>
      <font>
        <color theme="0" tint="-0.34998626667073579"/>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34998626667073579"/>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34998626667073579"/>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14996795556505021"/>
      </font>
    </dxf>
    <dxf>
      <font>
        <color theme="0" tint="-0.14996795556505021"/>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14996795556505021"/>
      </font>
    </dxf>
    <dxf>
      <font>
        <color theme="0" tint="-0.34998626667073579"/>
      </font>
    </dxf>
    <dxf>
      <font>
        <color theme="0" tint="-0.34998626667073579"/>
      </font>
    </dxf>
    <dxf>
      <font>
        <color theme="0" tint="-0.34998626667073579"/>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b/>
        <i val="0"/>
      </font>
      <fill>
        <patternFill>
          <bgColor rgb="FFD7D7D7"/>
        </patternFill>
      </fill>
    </dxf>
    <dxf>
      <font>
        <b val="0"/>
        <i val="0"/>
      </font>
      <fill>
        <patternFill patternType="none">
          <bgColor indexed="65"/>
        </patternFill>
      </fill>
    </dxf>
  </dxfs>
  <tableStyles count="1" defaultTableStyle="TableStyleMedium9" defaultPivotStyle="PivotStyleLight16">
    <tableStyle name="MySqlDefault" pivot="0" table="0" count="2">
      <tableStyleElement type="wholeTable" dxfId="620"/>
      <tableStyleElement type="headerRow" dxfId="619"/>
    </tableStyle>
  </tableStyles>
  <colors>
    <mruColors>
      <color rgb="FF696EB4"/>
      <color rgb="FFCCCCCC"/>
      <color rgb="FFA5A8D2"/>
      <color rgb="FF7ECCED"/>
      <color rgb="FFD4EEF9"/>
      <color rgb="FFE1E2F0"/>
      <color rgb="FFD4EFE3"/>
      <color rgb="FFF0F0F0"/>
      <color rgb="FFF9B9A7"/>
      <color rgb="FFA9DD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themeOverride" Target="../theme/themeOverride9.xml"/><Relationship Id="rId2" Type="http://schemas.microsoft.com/office/2011/relationships/chartColorStyle" Target="colors10.xml"/><Relationship Id="rId1" Type="http://schemas.microsoft.com/office/2011/relationships/chartStyle" Target="style10.xml"/></Relationships>
</file>

<file path=xl/charts/_rels/chart100.xml.rels><?xml version="1.0" encoding="UTF-8" standalone="yes"?>
<Relationships xmlns="http://schemas.openxmlformats.org/package/2006/relationships"><Relationship Id="rId3" Type="http://schemas.openxmlformats.org/officeDocument/2006/relationships/themeOverride" Target="../theme/themeOverride96.xml"/><Relationship Id="rId2" Type="http://schemas.microsoft.com/office/2011/relationships/chartColorStyle" Target="colors100.xml"/><Relationship Id="rId1" Type="http://schemas.microsoft.com/office/2011/relationships/chartStyle" Target="style100.xml"/></Relationships>
</file>

<file path=xl/charts/_rels/chart101.xml.rels><?xml version="1.0" encoding="UTF-8" standalone="yes"?>
<Relationships xmlns="http://schemas.openxmlformats.org/package/2006/relationships"><Relationship Id="rId3" Type="http://schemas.openxmlformats.org/officeDocument/2006/relationships/themeOverride" Target="../theme/themeOverride97.xml"/><Relationship Id="rId2" Type="http://schemas.microsoft.com/office/2011/relationships/chartColorStyle" Target="colors101.xml"/><Relationship Id="rId1" Type="http://schemas.microsoft.com/office/2011/relationships/chartStyle" Target="style101.xml"/></Relationships>
</file>

<file path=xl/charts/_rels/chart102.xml.rels><?xml version="1.0" encoding="UTF-8" standalone="yes"?>
<Relationships xmlns="http://schemas.openxmlformats.org/package/2006/relationships"><Relationship Id="rId3" Type="http://schemas.openxmlformats.org/officeDocument/2006/relationships/themeOverride" Target="../theme/themeOverride98.xml"/><Relationship Id="rId2" Type="http://schemas.microsoft.com/office/2011/relationships/chartColorStyle" Target="colors102.xml"/><Relationship Id="rId1" Type="http://schemas.microsoft.com/office/2011/relationships/chartStyle" Target="style102.xml"/></Relationships>
</file>

<file path=xl/charts/_rels/chart103.xml.rels><?xml version="1.0" encoding="UTF-8" standalone="yes"?>
<Relationships xmlns="http://schemas.openxmlformats.org/package/2006/relationships"><Relationship Id="rId3" Type="http://schemas.openxmlformats.org/officeDocument/2006/relationships/themeOverride" Target="../theme/themeOverride99.xml"/><Relationship Id="rId2" Type="http://schemas.microsoft.com/office/2011/relationships/chartColorStyle" Target="colors103.xml"/><Relationship Id="rId1" Type="http://schemas.microsoft.com/office/2011/relationships/chartStyle" Target="style103.xml"/></Relationships>
</file>

<file path=xl/charts/_rels/chart104.xml.rels><?xml version="1.0" encoding="UTF-8" standalone="yes"?>
<Relationships xmlns="http://schemas.openxmlformats.org/package/2006/relationships"><Relationship Id="rId3" Type="http://schemas.openxmlformats.org/officeDocument/2006/relationships/themeOverride" Target="../theme/themeOverride100.xml"/><Relationship Id="rId2" Type="http://schemas.microsoft.com/office/2011/relationships/chartColorStyle" Target="colors104.xml"/><Relationship Id="rId1" Type="http://schemas.microsoft.com/office/2011/relationships/chartStyle" Target="style104.xml"/></Relationships>
</file>

<file path=xl/charts/_rels/chart11.xml.rels><?xml version="1.0" encoding="UTF-8" standalone="yes"?>
<Relationships xmlns="http://schemas.openxmlformats.org/package/2006/relationships"><Relationship Id="rId3" Type="http://schemas.openxmlformats.org/officeDocument/2006/relationships/themeOverride" Target="../theme/themeOverride10.xml"/><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3" Type="http://schemas.openxmlformats.org/officeDocument/2006/relationships/themeOverride" Target="../theme/themeOverride11.xml"/><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themeOverride" Target="../theme/themeOverride12.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themeOverride" Target="../theme/themeOverride13.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3" Type="http://schemas.openxmlformats.org/officeDocument/2006/relationships/themeOverride" Target="../theme/themeOverride14.xml"/><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3" Type="http://schemas.openxmlformats.org/officeDocument/2006/relationships/themeOverride" Target="../theme/themeOverride15.xml"/><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3" Type="http://schemas.openxmlformats.org/officeDocument/2006/relationships/themeOverride" Target="../theme/themeOverride16.xml"/><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3" Type="http://schemas.openxmlformats.org/officeDocument/2006/relationships/themeOverride" Target="../theme/themeOverride17.xml"/><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3" Type="http://schemas.openxmlformats.org/officeDocument/2006/relationships/themeOverride" Target="../theme/themeOverride18.xml"/><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themeOverride" Target="../theme/themeOverride19.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themeOverride" Target="../theme/themeOverride20.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themeOverride" Target="../theme/themeOverride21.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themeOverride" Target="../theme/themeOverride22.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3" Type="http://schemas.openxmlformats.org/officeDocument/2006/relationships/themeOverride" Target="../theme/themeOverride23.xml"/><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3" Type="http://schemas.openxmlformats.org/officeDocument/2006/relationships/themeOverride" Target="../theme/themeOverride24.xml"/><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3" Type="http://schemas.openxmlformats.org/officeDocument/2006/relationships/themeOverride" Target="../theme/themeOverride25.xml"/><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3" Type="http://schemas.openxmlformats.org/officeDocument/2006/relationships/themeOverride" Target="../theme/themeOverride26.xml"/><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3" Type="http://schemas.openxmlformats.org/officeDocument/2006/relationships/themeOverride" Target="../theme/themeOverride27.xml"/><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3" Type="http://schemas.openxmlformats.org/officeDocument/2006/relationships/themeOverride" Target="../theme/themeOverride2.xml"/><Relationship Id="rId2" Type="http://schemas.microsoft.com/office/2011/relationships/chartColorStyle" Target="colors3.xml"/><Relationship Id="rId1" Type="http://schemas.microsoft.com/office/2011/relationships/chartStyle" Target="style3.xml"/></Relationships>
</file>

<file path=xl/charts/_rels/chart30.xml.rels><?xml version="1.0" encoding="UTF-8" standalone="yes"?>
<Relationships xmlns="http://schemas.openxmlformats.org/package/2006/relationships"><Relationship Id="rId3" Type="http://schemas.openxmlformats.org/officeDocument/2006/relationships/themeOverride" Target="../theme/themeOverride28.xml"/><Relationship Id="rId2" Type="http://schemas.microsoft.com/office/2011/relationships/chartColorStyle" Target="colors30.xml"/><Relationship Id="rId1" Type="http://schemas.microsoft.com/office/2011/relationships/chartStyle" Target="style30.xml"/></Relationships>
</file>

<file path=xl/charts/_rels/chart31.xml.rels><?xml version="1.0" encoding="UTF-8" standalone="yes"?>
<Relationships xmlns="http://schemas.openxmlformats.org/package/2006/relationships"><Relationship Id="rId3" Type="http://schemas.openxmlformats.org/officeDocument/2006/relationships/themeOverride" Target="../theme/themeOverride29.xml"/><Relationship Id="rId2" Type="http://schemas.microsoft.com/office/2011/relationships/chartColorStyle" Target="colors31.xml"/><Relationship Id="rId1" Type="http://schemas.microsoft.com/office/2011/relationships/chartStyle" Target="style31.xml"/></Relationships>
</file>

<file path=xl/charts/_rels/chart32.xml.rels><?xml version="1.0" encoding="UTF-8" standalone="yes"?>
<Relationships xmlns="http://schemas.openxmlformats.org/package/2006/relationships"><Relationship Id="rId3" Type="http://schemas.openxmlformats.org/officeDocument/2006/relationships/themeOverride" Target="../theme/themeOverride30.xml"/><Relationship Id="rId2" Type="http://schemas.microsoft.com/office/2011/relationships/chartColorStyle" Target="colors32.xml"/><Relationship Id="rId1" Type="http://schemas.microsoft.com/office/2011/relationships/chartStyle" Target="style32.xml"/></Relationships>
</file>

<file path=xl/charts/_rels/chart33.xml.rels><?xml version="1.0" encoding="UTF-8" standalone="yes"?>
<Relationships xmlns="http://schemas.openxmlformats.org/package/2006/relationships"><Relationship Id="rId3" Type="http://schemas.openxmlformats.org/officeDocument/2006/relationships/themeOverride" Target="../theme/themeOverride31.xml"/><Relationship Id="rId2" Type="http://schemas.microsoft.com/office/2011/relationships/chartColorStyle" Target="colors33.xml"/><Relationship Id="rId1" Type="http://schemas.microsoft.com/office/2011/relationships/chartStyle" Target="style33.xml"/></Relationships>
</file>

<file path=xl/charts/_rels/chart34.xml.rels><?xml version="1.0" encoding="UTF-8" standalone="yes"?>
<Relationships xmlns="http://schemas.openxmlformats.org/package/2006/relationships"><Relationship Id="rId3" Type="http://schemas.openxmlformats.org/officeDocument/2006/relationships/themeOverride" Target="../theme/themeOverride32.xml"/><Relationship Id="rId2" Type="http://schemas.microsoft.com/office/2011/relationships/chartColorStyle" Target="colors34.xml"/><Relationship Id="rId1" Type="http://schemas.microsoft.com/office/2011/relationships/chartStyle" Target="style34.xml"/></Relationships>
</file>

<file path=xl/charts/_rels/chart35.xml.rels><?xml version="1.0" encoding="UTF-8" standalone="yes"?>
<Relationships xmlns="http://schemas.openxmlformats.org/package/2006/relationships"><Relationship Id="rId3" Type="http://schemas.openxmlformats.org/officeDocument/2006/relationships/themeOverride" Target="../theme/themeOverride33.xml"/><Relationship Id="rId2" Type="http://schemas.microsoft.com/office/2011/relationships/chartColorStyle" Target="colors35.xml"/><Relationship Id="rId1" Type="http://schemas.microsoft.com/office/2011/relationships/chartStyle" Target="style35.xml"/></Relationships>
</file>

<file path=xl/charts/_rels/chart36.xml.rels><?xml version="1.0" encoding="UTF-8" standalone="yes"?>
<Relationships xmlns="http://schemas.openxmlformats.org/package/2006/relationships"><Relationship Id="rId3" Type="http://schemas.openxmlformats.org/officeDocument/2006/relationships/themeOverride" Target="../theme/themeOverride34.xml"/><Relationship Id="rId2" Type="http://schemas.microsoft.com/office/2011/relationships/chartColorStyle" Target="colors36.xml"/><Relationship Id="rId1" Type="http://schemas.microsoft.com/office/2011/relationships/chartStyle" Target="style36.xml"/></Relationships>
</file>

<file path=xl/charts/_rels/chart37.xml.rels><?xml version="1.0" encoding="UTF-8" standalone="yes"?>
<Relationships xmlns="http://schemas.openxmlformats.org/package/2006/relationships"><Relationship Id="rId3" Type="http://schemas.openxmlformats.org/officeDocument/2006/relationships/themeOverride" Target="../theme/themeOverride35.xml"/><Relationship Id="rId2" Type="http://schemas.microsoft.com/office/2011/relationships/chartColorStyle" Target="colors37.xml"/><Relationship Id="rId1" Type="http://schemas.microsoft.com/office/2011/relationships/chartStyle" Target="style37.xml"/></Relationships>
</file>

<file path=xl/charts/_rels/chart38.xml.rels><?xml version="1.0" encoding="UTF-8" standalone="yes"?>
<Relationships xmlns="http://schemas.openxmlformats.org/package/2006/relationships"><Relationship Id="rId3" Type="http://schemas.openxmlformats.org/officeDocument/2006/relationships/themeOverride" Target="../theme/themeOverride36.xml"/><Relationship Id="rId2" Type="http://schemas.microsoft.com/office/2011/relationships/chartColorStyle" Target="colors38.xml"/><Relationship Id="rId1" Type="http://schemas.microsoft.com/office/2011/relationships/chartStyle" Target="style38.xml"/></Relationships>
</file>

<file path=xl/charts/_rels/chart39.xml.rels><?xml version="1.0" encoding="UTF-8" standalone="yes"?>
<Relationships xmlns="http://schemas.openxmlformats.org/package/2006/relationships"><Relationship Id="rId3" Type="http://schemas.openxmlformats.org/officeDocument/2006/relationships/themeOverride" Target="../theme/themeOverride37.xml"/><Relationship Id="rId2" Type="http://schemas.microsoft.com/office/2011/relationships/chartColorStyle" Target="colors39.xml"/><Relationship Id="rId1" Type="http://schemas.microsoft.com/office/2011/relationships/chartStyle" Target="style39.xml"/></Relationships>
</file>

<file path=xl/charts/_rels/chart4.xml.rels><?xml version="1.0" encoding="UTF-8" standalone="yes"?>
<Relationships xmlns="http://schemas.openxmlformats.org/package/2006/relationships"><Relationship Id="rId3" Type="http://schemas.openxmlformats.org/officeDocument/2006/relationships/themeOverride" Target="../theme/themeOverride3.xml"/><Relationship Id="rId2" Type="http://schemas.microsoft.com/office/2011/relationships/chartColorStyle" Target="colors4.xml"/><Relationship Id="rId1" Type="http://schemas.microsoft.com/office/2011/relationships/chartStyle" Target="style4.xml"/></Relationships>
</file>

<file path=xl/charts/_rels/chart40.xml.rels><?xml version="1.0" encoding="UTF-8" standalone="yes"?>
<Relationships xmlns="http://schemas.openxmlformats.org/package/2006/relationships"><Relationship Id="rId3" Type="http://schemas.openxmlformats.org/officeDocument/2006/relationships/themeOverride" Target="../theme/themeOverride38.xml"/><Relationship Id="rId2" Type="http://schemas.microsoft.com/office/2011/relationships/chartColorStyle" Target="colors40.xml"/><Relationship Id="rId1" Type="http://schemas.microsoft.com/office/2011/relationships/chartStyle" Target="style40.xml"/></Relationships>
</file>

<file path=xl/charts/_rels/chart41.xml.rels><?xml version="1.0" encoding="UTF-8" standalone="yes"?>
<Relationships xmlns="http://schemas.openxmlformats.org/package/2006/relationships"><Relationship Id="rId3" Type="http://schemas.openxmlformats.org/officeDocument/2006/relationships/themeOverride" Target="../theme/themeOverride39.xml"/><Relationship Id="rId2" Type="http://schemas.microsoft.com/office/2011/relationships/chartColorStyle" Target="colors41.xml"/><Relationship Id="rId1" Type="http://schemas.microsoft.com/office/2011/relationships/chartStyle" Target="style41.xml"/></Relationships>
</file>

<file path=xl/charts/_rels/chart42.xml.rels><?xml version="1.0" encoding="UTF-8" standalone="yes"?>
<Relationships xmlns="http://schemas.openxmlformats.org/package/2006/relationships"><Relationship Id="rId3" Type="http://schemas.openxmlformats.org/officeDocument/2006/relationships/themeOverride" Target="../theme/themeOverride40.xml"/><Relationship Id="rId2" Type="http://schemas.microsoft.com/office/2011/relationships/chartColorStyle" Target="colors42.xml"/><Relationship Id="rId1" Type="http://schemas.microsoft.com/office/2011/relationships/chartStyle" Target="style42.xml"/></Relationships>
</file>

<file path=xl/charts/_rels/chart43.xml.rels><?xml version="1.0" encoding="UTF-8" standalone="yes"?>
<Relationships xmlns="http://schemas.openxmlformats.org/package/2006/relationships"><Relationship Id="rId3" Type="http://schemas.openxmlformats.org/officeDocument/2006/relationships/themeOverride" Target="../theme/themeOverride41.xml"/><Relationship Id="rId2" Type="http://schemas.microsoft.com/office/2011/relationships/chartColorStyle" Target="colors43.xml"/><Relationship Id="rId1" Type="http://schemas.microsoft.com/office/2011/relationships/chartStyle" Target="style43.xml"/></Relationships>
</file>

<file path=xl/charts/_rels/chart44.xml.rels><?xml version="1.0" encoding="UTF-8" standalone="yes"?>
<Relationships xmlns="http://schemas.openxmlformats.org/package/2006/relationships"><Relationship Id="rId3" Type="http://schemas.openxmlformats.org/officeDocument/2006/relationships/themeOverride" Target="../theme/themeOverride42.xml"/><Relationship Id="rId2" Type="http://schemas.microsoft.com/office/2011/relationships/chartColorStyle" Target="colors44.xml"/><Relationship Id="rId1" Type="http://schemas.microsoft.com/office/2011/relationships/chartStyle" Target="style44.xml"/></Relationships>
</file>

<file path=xl/charts/_rels/chart45.xml.rels><?xml version="1.0" encoding="UTF-8" standalone="yes"?>
<Relationships xmlns="http://schemas.openxmlformats.org/package/2006/relationships"><Relationship Id="rId3" Type="http://schemas.openxmlformats.org/officeDocument/2006/relationships/themeOverride" Target="../theme/themeOverride43.xml"/><Relationship Id="rId2" Type="http://schemas.microsoft.com/office/2011/relationships/chartColorStyle" Target="colors45.xml"/><Relationship Id="rId1" Type="http://schemas.microsoft.com/office/2011/relationships/chartStyle" Target="style45.xml"/></Relationships>
</file>

<file path=xl/charts/_rels/chart46.xml.rels><?xml version="1.0" encoding="UTF-8" standalone="yes"?>
<Relationships xmlns="http://schemas.openxmlformats.org/package/2006/relationships"><Relationship Id="rId3" Type="http://schemas.openxmlformats.org/officeDocument/2006/relationships/themeOverride" Target="../theme/themeOverride44.xml"/><Relationship Id="rId2" Type="http://schemas.microsoft.com/office/2011/relationships/chartColorStyle" Target="colors46.xml"/><Relationship Id="rId1" Type="http://schemas.microsoft.com/office/2011/relationships/chartStyle" Target="style46.xml"/></Relationships>
</file>

<file path=xl/charts/_rels/chart47.xml.rels><?xml version="1.0" encoding="UTF-8" standalone="yes"?>
<Relationships xmlns="http://schemas.openxmlformats.org/package/2006/relationships"><Relationship Id="rId3" Type="http://schemas.openxmlformats.org/officeDocument/2006/relationships/themeOverride" Target="../theme/themeOverride45.xml"/><Relationship Id="rId2" Type="http://schemas.microsoft.com/office/2011/relationships/chartColorStyle" Target="colors47.xml"/><Relationship Id="rId1" Type="http://schemas.microsoft.com/office/2011/relationships/chartStyle" Target="style47.xml"/></Relationships>
</file>

<file path=xl/charts/_rels/chart48.xml.rels><?xml version="1.0" encoding="UTF-8" standalone="yes"?>
<Relationships xmlns="http://schemas.openxmlformats.org/package/2006/relationships"><Relationship Id="rId3" Type="http://schemas.openxmlformats.org/officeDocument/2006/relationships/themeOverride" Target="../theme/themeOverride46.xml"/><Relationship Id="rId2" Type="http://schemas.microsoft.com/office/2011/relationships/chartColorStyle" Target="colors48.xml"/><Relationship Id="rId1" Type="http://schemas.microsoft.com/office/2011/relationships/chartStyle" Target="style48.xml"/></Relationships>
</file>

<file path=xl/charts/_rels/chart49.xml.rels><?xml version="1.0" encoding="UTF-8" standalone="yes"?>
<Relationships xmlns="http://schemas.openxmlformats.org/package/2006/relationships"><Relationship Id="rId3" Type="http://schemas.openxmlformats.org/officeDocument/2006/relationships/themeOverride" Target="../theme/themeOverride47.xml"/><Relationship Id="rId2" Type="http://schemas.microsoft.com/office/2011/relationships/chartColorStyle" Target="colors49.xml"/><Relationship Id="rId1" Type="http://schemas.microsoft.com/office/2011/relationships/chartStyle" Target="style49.xml"/></Relationships>
</file>

<file path=xl/charts/_rels/chart5.xml.rels><?xml version="1.0" encoding="UTF-8" standalone="yes"?>
<Relationships xmlns="http://schemas.openxmlformats.org/package/2006/relationships"><Relationship Id="rId3" Type="http://schemas.openxmlformats.org/officeDocument/2006/relationships/themeOverride" Target="../theme/themeOverride4.xml"/><Relationship Id="rId2" Type="http://schemas.microsoft.com/office/2011/relationships/chartColorStyle" Target="colors5.xml"/><Relationship Id="rId1" Type="http://schemas.microsoft.com/office/2011/relationships/chartStyle" Target="style5.xml"/></Relationships>
</file>

<file path=xl/charts/_rels/chart50.xml.rels><?xml version="1.0" encoding="UTF-8" standalone="yes"?>
<Relationships xmlns="http://schemas.openxmlformats.org/package/2006/relationships"><Relationship Id="rId3" Type="http://schemas.openxmlformats.org/officeDocument/2006/relationships/themeOverride" Target="../theme/themeOverride48.xml"/><Relationship Id="rId2" Type="http://schemas.microsoft.com/office/2011/relationships/chartColorStyle" Target="colors50.xml"/><Relationship Id="rId1" Type="http://schemas.microsoft.com/office/2011/relationships/chartStyle" Target="style50.xml"/></Relationships>
</file>

<file path=xl/charts/_rels/chart51.xml.rels><?xml version="1.0" encoding="UTF-8" standalone="yes"?>
<Relationships xmlns="http://schemas.openxmlformats.org/package/2006/relationships"><Relationship Id="rId3" Type="http://schemas.openxmlformats.org/officeDocument/2006/relationships/themeOverride" Target="../theme/themeOverride49.xml"/><Relationship Id="rId2" Type="http://schemas.microsoft.com/office/2011/relationships/chartColorStyle" Target="colors51.xml"/><Relationship Id="rId1" Type="http://schemas.microsoft.com/office/2011/relationships/chartStyle" Target="style51.xml"/></Relationships>
</file>

<file path=xl/charts/_rels/chart52.xml.rels><?xml version="1.0" encoding="UTF-8" standalone="yes"?>
<Relationships xmlns="http://schemas.openxmlformats.org/package/2006/relationships"><Relationship Id="rId3" Type="http://schemas.openxmlformats.org/officeDocument/2006/relationships/themeOverride" Target="../theme/themeOverride50.xml"/><Relationship Id="rId2" Type="http://schemas.microsoft.com/office/2011/relationships/chartColorStyle" Target="colors52.xml"/><Relationship Id="rId1" Type="http://schemas.microsoft.com/office/2011/relationships/chartStyle" Target="style52.xml"/></Relationships>
</file>

<file path=xl/charts/_rels/chart53.xml.rels><?xml version="1.0" encoding="UTF-8" standalone="yes"?>
<Relationships xmlns="http://schemas.openxmlformats.org/package/2006/relationships"><Relationship Id="rId2" Type="http://schemas.microsoft.com/office/2011/relationships/chartColorStyle" Target="colors53.xml"/><Relationship Id="rId1" Type="http://schemas.microsoft.com/office/2011/relationships/chartStyle" Target="style53.xml"/></Relationships>
</file>

<file path=xl/charts/_rels/chart54.xml.rels><?xml version="1.0" encoding="UTF-8" standalone="yes"?>
<Relationships xmlns="http://schemas.openxmlformats.org/package/2006/relationships"><Relationship Id="rId3" Type="http://schemas.openxmlformats.org/officeDocument/2006/relationships/themeOverride" Target="../theme/themeOverride51.xml"/><Relationship Id="rId2" Type="http://schemas.microsoft.com/office/2011/relationships/chartColorStyle" Target="colors54.xml"/><Relationship Id="rId1" Type="http://schemas.microsoft.com/office/2011/relationships/chartStyle" Target="style54.xml"/></Relationships>
</file>

<file path=xl/charts/_rels/chart55.xml.rels><?xml version="1.0" encoding="UTF-8" standalone="yes"?>
<Relationships xmlns="http://schemas.openxmlformats.org/package/2006/relationships"><Relationship Id="rId3" Type="http://schemas.openxmlformats.org/officeDocument/2006/relationships/themeOverride" Target="../theme/themeOverride52.xml"/><Relationship Id="rId2" Type="http://schemas.microsoft.com/office/2011/relationships/chartColorStyle" Target="colors55.xml"/><Relationship Id="rId1" Type="http://schemas.microsoft.com/office/2011/relationships/chartStyle" Target="style55.xml"/></Relationships>
</file>

<file path=xl/charts/_rels/chart56.xml.rels><?xml version="1.0" encoding="UTF-8" standalone="yes"?>
<Relationships xmlns="http://schemas.openxmlformats.org/package/2006/relationships"><Relationship Id="rId3" Type="http://schemas.openxmlformats.org/officeDocument/2006/relationships/themeOverride" Target="../theme/themeOverride53.xml"/><Relationship Id="rId2" Type="http://schemas.microsoft.com/office/2011/relationships/chartColorStyle" Target="colors56.xml"/><Relationship Id="rId1" Type="http://schemas.microsoft.com/office/2011/relationships/chartStyle" Target="style56.xml"/></Relationships>
</file>

<file path=xl/charts/_rels/chart57.xml.rels><?xml version="1.0" encoding="UTF-8" standalone="yes"?>
<Relationships xmlns="http://schemas.openxmlformats.org/package/2006/relationships"><Relationship Id="rId3" Type="http://schemas.openxmlformats.org/officeDocument/2006/relationships/themeOverride" Target="../theme/themeOverride54.xml"/><Relationship Id="rId2" Type="http://schemas.microsoft.com/office/2011/relationships/chartColorStyle" Target="colors57.xml"/><Relationship Id="rId1" Type="http://schemas.microsoft.com/office/2011/relationships/chartStyle" Target="style57.xml"/></Relationships>
</file>

<file path=xl/charts/_rels/chart58.xml.rels><?xml version="1.0" encoding="UTF-8" standalone="yes"?>
<Relationships xmlns="http://schemas.openxmlformats.org/package/2006/relationships"><Relationship Id="rId3" Type="http://schemas.openxmlformats.org/officeDocument/2006/relationships/themeOverride" Target="../theme/themeOverride55.xml"/><Relationship Id="rId2" Type="http://schemas.microsoft.com/office/2011/relationships/chartColorStyle" Target="colors58.xml"/><Relationship Id="rId1" Type="http://schemas.microsoft.com/office/2011/relationships/chartStyle" Target="style58.xml"/></Relationships>
</file>

<file path=xl/charts/_rels/chart59.xml.rels><?xml version="1.0" encoding="UTF-8" standalone="yes"?>
<Relationships xmlns="http://schemas.openxmlformats.org/package/2006/relationships"><Relationship Id="rId3" Type="http://schemas.openxmlformats.org/officeDocument/2006/relationships/themeOverride" Target="../theme/themeOverride56.xml"/><Relationship Id="rId2" Type="http://schemas.microsoft.com/office/2011/relationships/chartColorStyle" Target="colors59.xml"/><Relationship Id="rId1" Type="http://schemas.microsoft.com/office/2011/relationships/chartStyle" Target="style59.xml"/></Relationships>
</file>

<file path=xl/charts/_rels/chart6.xml.rels><?xml version="1.0" encoding="UTF-8" standalone="yes"?>
<Relationships xmlns="http://schemas.openxmlformats.org/package/2006/relationships"><Relationship Id="rId3" Type="http://schemas.openxmlformats.org/officeDocument/2006/relationships/themeOverride" Target="../theme/themeOverride5.xml"/><Relationship Id="rId2" Type="http://schemas.microsoft.com/office/2011/relationships/chartColorStyle" Target="colors6.xml"/><Relationship Id="rId1" Type="http://schemas.microsoft.com/office/2011/relationships/chartStyle" Target="style6.xml"/></Relationships>
</file>

<file path=xl/charts/_rels/chart60.xml.rels><?xml version="1.0" encoding="UTF-8" standalone="yes"?>
<Relationships xmlns="http://schemas.openxmlformats.org/package/2006/relationships"><Relationship Id="rId3" Type="http://schemas.openxmlformats.org/officeDocument/2006/relationships/themeOverride" Target="../theme/themeOverride57.xml"/><Relationship Id="rId2" Type="http://schemas.microsoft.com/office/2011/relationships/chartColorStyle" Target="colors60.xml"/><Relationship Id="rId1" Type="http://schemas.microsoft.com/office/2011/relationships/chartStyle" Target="style60.xml"/></Relationships>
</file>

<file path=xl/charts/_rels/chart61.xml.rels><?xml version="1.0" encoding="UTF-8" standalone="yes"?>
<Relationships xmlns="http://schemas.openxmlformats.org/package/2006/relationships"><Relationship Id="rId3" Type="http://schemas.openxmlformats.org/officeDocument/2006/relationships/themeOverride" Target="../theme/themeOverride58.xml"/><Relationship Id="rId2" Type="http://schemas.microsoft.com/office/2011/relationships/chartColorStyle" Target="colors61.xml"/><Relationship Id="rId1" Type="http://schemas.microsoft.com/office/2011/relationships/chartStyle" Target="style61.xml"/></Relationships>
</file>

<file path=xl/charts/_rels/chart62.xml.rels><?xml version="1.0" encoding="UTF-8" standalone="yes"?>
<Relationships xmlns="http://schemas.openxmlformats.org/package/2006/relationships"><Relationship Id="rId3" Type="http://schemas.openxmlformats.org/officeDocument/2006/relationships/themeOverride" Target="../theme/themeOverride59.xml"/><Relationship Id="rId2" Type="http://schemas.microsoft.com/office/2011/relationships/chartColorStyle" Target="colors62.xml"/><Relationship Id="rId1" Type="http://schemas.microsoft.com/office/2011/relationships/chartStyle" Target="style62.xml"/></Relationships>
</file>

<file path=xl/charts/_rels/chart63.xml.rels><?xml version="1.0" encoding="UTF-8" standalone="yes"?>
<Relationships xmlns="http://schemas.openxmlformats.org/package/2006/relationships"><Relationship Id="rId3" Type="http://schemas.openxmlformats.org/officeDocument/2006/relationships/themeOverride" Target="../theme/themeOverride60.xml"/><Relationship Id="rId2" Type="http://schemas.microsoft.com/office/2011/relationships/chartColorStyle" Target="colors63.xml"/><Relationship Id="rId1" Type="http://schemas.microsoft.com/office/2011/relationships/chartStyle" Target="style63.xml"/></Relationships>
</file>

<file path=xl/charts/_rels/chart64.xml.rels><?xml version="1.0" encoding="UTF-8" standalone="yes"?>
<Relationships xmlns="http://schemas.openxmlformats.org/package/2006/relationships"><Relationship Id="rId3" Type="http://schemas.openxmlformats.org/officeDocument/2006/relationships/themeOverride" Target="../theme/themeOverride61.xml"/><Relationship Id="rId2" Type="http://schemas.microsoft.com/office/2011/relationships/chartColorStyle" Target="colors64.xml"/><Relationship Id="rId1" Type="http://schemas.microsoft.com/office/2011/relationships/chartStyle" Target="style64.xml"/></Relationships>
</file>

<file path=xl/charts/_rels/chart65.xml.rels><?xml version="1.0" encoding="UTF-8" standalone="yes"?>
<Relationships xmlns="http://schemas.openxmlformats.org/package/2006/relationships"><Relationship Id="rId3" Type="http://schemas.openxmlformats.org/officeDocument/2006/relationships/themeOverride" Target="../theme/themeOverride62.xml"/><Relationship Id="rId2" Type="http://schemas.microsoft.com/office/2011/relationships/chartColorStyle" Target="colors65.xml"/><Relationship Id="rId1" Type="http://schemas.microsoft.com/office/2011/relationships/chartStyle" Target="style65.xml"/></Relationships>
</file>

<file path=xl/charts/_rels/chart66.xml.rels><?xml version="1.0" encoding="UTF-8" standalone="yes"?>
<Relationships xmlns="http://schemas.openxmlformats.org/package/2006/relationships"><Relationship Id="rId3" Type="http://schemas.openxmlformats.org/officeDocument/2006/relationships/themeOverride" Target="../theme/themeOverride63.xml"/><Relationship Id="rId2" Type="http://schemas.microsoft.com/office/2011/relationships/chartColorStyle" Target="colors66.xml"/><Relationship Id="rId1" Type="http://schemas.microsoft.com/office/2011/relationships/chartStyle" Target="style66.xml"/></Relationships>
</file>

<file path=xl/charts/_rels/chart67.xml.rels><?xml version="1.0" encoding="UTF-8" standalone="yes"?>
<Relationships xmlns="http://schemas.openxmlformats.org/package/2006/relationships"><Relationship Id="rId3" Type="http://schemas.openxmlformats.org/officeDocument/2006/relationships/themeOverride" Target="../theme/themeOverride64.xml"/><Relationship Id="rId2" Type="http://schemas.microsoft.com/office/2011/relationships/chartColorStyle" Target="colors67.xml"/><Relationship Id="rId1" Type="http://schemas.microsoft.com/office/2011/relationships/chartStyle" Target="style67.xml"/></Relationships>
</file>

<file path=xl/charts/_rels/chart68.xml.rels><?xml version="1.0" encoding="UTF-8" standalone="yes"?>
<Relationships xmlns="http://schemas.openxmlformats.org/package/2006/relationships"><Relationship Id="rId3" Type="http://schemas.openxmlformats.org/officeDocument/2006/relationships/themeOverride" Target="../theme/themeOverride65.xml"/><Relationship Id="rId2" Type="http://schemas.microsoft.com/office/2011/relationships/chartColorStyle" Target="colors68.xml"/><Relationship Id="rId1" Type="http://schemas.microsoft.com/office/2011/relationships/chartStyle" Target="style68.xml"/></Relationships>
</file>

<file path=xl/charts/_rels/chart69.xml.rels><?xml version="1.0" encoding="UTF-8" standalone="yes"?>
<Relationships xmlns="http://schemas.openxmlformats.org/package/2006/relationships"><Relationship Id="rId3" Type="http://schemas.openxmlformats.org/officeDocument/2006/relationships/themeOverride" Target="../theme/themeOverride66.xml"/><Relationship Id="rId2" Type="http://schemas.microsoft.com/office/2011/relationships/chartColorStyle" Target="colors69.xml"/><Relationship Id="rId1" Type="http://schemas.microsoft.com/office/2011/relationships/chartStyle" Target="style69.xml"/></Relationships>
</file>

<file path=xl/charts/_rels/chart7.xml.rels><?xml version="1.0" encoding="UTF-8" standalone="yes"?>
<Relationships xmlns="http://schemas.openxmlformats.org/package/2006/relationships"><Relationship Id="rId3" Type="http://schemas.openxmlformats.org/officeDocument/2006/relationships/themeOverride" Target="../theme/themeOverride6.xml"/><Relationship Id="rId2" Type="http://schemas.microsoft.com/office/2011/relationships/chartColorStyle" Target="colors7.xml"/><Relationship Id="rId1" Type="http://schemas.microsoft.com/office/2011/relationships/chartStyle" Target="style7.xml"/></Relationships>
</file>

<file path=xl/charts/_rels/chart70.xml.rels><?xml version="1.0" encoding="UTF-8" standalone="yes"?>
<Relationships xmlns="http://schemas.openxmlformats.org/package/2006/relationships"><Relationship Id="rId3" Type="http://schemas.openxmlformats.org/officeDocument/2006/relationships/themeOverride" Target="../theme/themeOverride67.xml"/><Relationship Id="rId2" Type="http://schemas.microsoft.com/office/2011/relationships/chartColorStyle" Target="colors70.xml"/><Relationship Id="rId1" Type="http://schemas.microsoft.com/office/2011/relationships/chartStyle" Target="style70.xml"/></Relationships>
</file>

<file path=xl/charts/_rels/chart71.xml.rels><?xml version="1.0" encoding="UTF-8" standalone="yes"?>
<Relationships xmlns="http://schemas.openxmlformats.org/package/2006/relationships"><Relationship Id="rId3" Type="http://schemas.openxmlformats.org/officeDocument/2006/relationships/themeOverride" Target="../theme/themeOverride68.xml"/><Relationship Id="rId2" Type="http://schemas.microsoft.com/office/2011/relationships/chartColorStyle" Target="colors71.xml"/><Relationship Id="rId1" Type="http://schemas.microsoft.com/office/2011/relationships/chartStyle" Target="style71.xml"/></Relationships>
</file>

<file path=xl/charts/_rels/chart72.xml.rels><?xml version="1.0" encoding="UTF-8" standalone="yes"?>
<Relationships xmlns="http://schemas.openxmlformats.org/package/2006/relationships"><Relationship Id="rId3" Type="http://schemas.openxmlformats.org/officeDocument/2006/relationships/themeOverride" Target="../theme/themeOverride69.xml"/><Relationship Id="rId2" Type="http://schemas.microsoft.com/office/2011/relationships/chartColorStyle" Target="colors72.xml"/><Relationship Id="rId1" Type="http://schemas.microsoft.com/office/2011/relationships/chartStyle" Target="style72.xml"/></Relationships>
</file>

<file path=xl/charts/_rels/chart73.xml.rels><?xml version="1.0" encoding="UTF-8" standalone="yes"?>
<Relationships xmlns="http://schemas.openxmlformats.org/package/2006/relationships"><Relationship Id="rId3" Type="http://schemas.openxmlformats.org/officeDocument/2006/relationships/themeOverride" Target="../theme/themeOverride70.xml"/><Relationship Id="rId2" Type="http://schemas.microsoft.com/office/2011/relationships/chartColorStyle" Target="colors73.xml"/><Relationship Id="rId1" Type="http://schemas.microsoft.com/office/2011/relationships/chartStyle" Target="style73.xml"/></Relationships>
</file>

<file path=xl/charts/_rels/chart74.xml.rels><?xml version="1.0" encoding="UTF-8" standalone="yes"?>
<Relationships xmlns="http://schemas.openxmlformats.org/package/2006/relationships"><Relationship Id="rId3" Type="http://schemas.openxmlformats.org/officeDocument/2006/relationships/themeOverride" Target="../theme/themeOverride71.xml"/><Relationship Id="rId2" Type="http://schemas.microsoft.com/office/2011/relationships/chartColorStyle" Target="colors74.xml"/><Relationship Id="rId1" Type="http://schemas.microsoft.com/office/2011/relationships/chartStyle" Target="style74.xml"/></Relationships>
</file>

<file path=xl/charts/_rels/chart75.xml.rels><?xml version="1.0" encoding="UTF-8" standalone="yes"?>
<Relationships xmlns="http://schemas.openxmlformats.org/package/2006/relationships"><Relationship Id="rId3" Type="http://schemas.openxmlformats.org/officeDocument/2006/relationships/themeOverride" Target="../theme/themeOverride72.xml"/><Relationship Id="rId2" Type="http://schemas.microsoft.com/office/2011/relationships/chartColorStyle" Target="colors75.xml"/><Relationship Id="rId1" Type="http://schemas.microsoft.com/office/2011/relationships/chartStyle" Target="style75.xml"/></Relationships>
</file>

<file path=xl/charts/_rels/chart76.xml.rels><?xml version="1.0" encoding="UTF-8" standalone="yes"?>
<Relationships xmlns="http://schemas.openxmlformats.org/package/2006/relationships"><Relationship Id="rId3" Type="http://schemas.openxmlformats.org/officeDocument/2006/relationships/themeOverride" Target="../theme/themeOverride73.xml"/><Relationship Id="rId2" Type="http://schemas.microsoft.com/office/2011/relationships/chartColorStyle" Target="colors76.xml"/><Relationship Id="rId1" Type="http://schemas.microsoft.com/office/2011/relationships/chartStyle" Target="style76.xml"/></Relationships>
</file>

<file path=xl/charts/_rels/chart77.xml.rels><?xml version="1.0" encoding="UTF-8" standalone="yes"?>
<Relationships xmlns="http://schemas.openxmlformats.org/package/2006/relationships"><Relationship Id="rId3" Type="http://schemas.openxmlformats.org/officeDocument/2006/relationships/themeOverride" Target="../theme/themeOverride74.xml"/><Relationship Id="rId2" Type="http://schemas.microsoft.com/office/2011/relationships/chartColorStyle" Target="colors77.xml"/><Relationship Id="rId1" Type="http://schemas.microsoft.com/office/2011/relationships/chartStyle" Target="style77.xml"/></Relationships>
</file>

<file path=xl/charts/_rels/chart78.xml.rels><?xml version="1.0" encoding="UTF-8" standalone="yes"?>
<Relationships xmlns="http://schemas.openxmlformats.org/package/2006/relationships"><Relationship Id="rId3" Type="http://schemas.openxmlformats.org/officeDocument/2006/relationships/themeOverride" Target="../theme/themeOverride75.xml"/><Relationship Id="rId2" Type="http://schemas.microsoft.com/office/2011/relationships/chartColorStyle" Target="colors78.xml"/><Relationship Id="rId1" Type="http://schemas.microsoft.com/office/2011/relationships/chartStyle" Target="style78.xml"/></Relationships>
</file>

<file path=xl/charts/_rels/chart79.xml.rels><?xml version="1.0" encoding="UTF-8" standalone="yes"?>
<Relationships xmlns="http://schemas.openxmlformats.org/package/2006/relationships"><Relationship Id="rId2" Type="http://schemas.microsoft.com/office/2011/relationships/chartColorStyle" Target="colors79.xml"/><Relationship Id="rId1" Type="http://schemas.microsoft.com/office/2011/relationships/chartStyle" Target="style79.xml"/></Relationships>
</file>

<file path=xl/charts/_rels/chart8.xml.rels><?xml version="1.0" encoding="UTF-8" standalone="yes"?>
<Relationships xmlns="http://schemas.openxmlformats.org/package/2006/relationships"><Relationship Id="rId3" Type="http://schemas.openxmlformats.org/officeDocument/2006/relationships/themeOverride" Target="../theme/themeOverride7.xml"/><Relationship Id="rId2" Type="http://schemas.microsoft.com/office/2011/relationships/chartColorStyle" Target="colors8.xml"/><Relationship Id="rId1" Type="http://schemas.microsoft.com/office/2011/relationships/chartStyle" Target="style8.xml"/></Relationships>
</file>

<file path=xl/charts/_rels/chart80.xml.rels><?xml version="1.0" encoding="UTF-8" standalone="yes"?>
<Relationships xmlns="http://schemas.openxmlformats.org/package/2006/relationships"><Relationship Id="rId3" Type="http://schemas.openxmlformats.org/officeDocument/2006/relationships/themeOverride" Target="../theme/themeOverride76.xml"/><Relationship Id="rId2" Type="http://schemas.microsoft.com/office/2011/relationships/chartColorStyle" Target="colors80.xml"/><Relationship Id="rId1" Type="http://schemas.microsoft.com/office/2011/relationships/chartStyle" Target="style80.xml"/></Relationships>
</file>

<file path=xl/charts/_rels/chart81.xml.rels><?xml version="1.0" encoding="UTF-8" standalone="yes"?>
<Relationships xmlns="http://schemas.openxmlformats.org/package/2006/relationships"><Relationship Id="rId3" Type="http://schemas.openxmlformats.org/officeDocument/2006/relationships/themeOverride" Target="../theme/themeOverride77.xml"/><Relationship Id="rId2" Type="http://schemas.microsoft.com/office/2011/relationships/chartColorStyle" Target="colors81.xml"/><Relationship Id="rId1" Type="http://schemas.microsoft.com/office/2011/relationships/chartStyle" Target="style81.xml"/></Relationships>
</file>

<file path=xl/charts/_rels/chart82.xml.rels><?xml version="1.0" encoding="UTF-8" standalone="yes"?>
<Relationships xmlns="http://schemas.openxmlformats.org/package/2006/relationships"><Relationship Id="rId3" Type="http://schemas.openxmlformats.org/officeDocument/2006/relationships/themeOverride" Target="../theme/themeOverride78.xml"/><Relationship Id="rId2" Type="http://schemas.microsoft.com/office/2011/relationships/chartColorStyle" Target="colors82.xml"/><Relationship Id="rId1" Type="http://schemas.microsoft.com/office/2011/relationships/chartStyle" Target="style82.xml"/></Relationships>
</file>

<file path=xl/charts/_rels/chart83.xml.rels><?xml version="1.0" encoding="UTF-8" standalone="yes"?>
<Relationships xmlns="http://schemas.openxmlformats.org/package/2006/relationships"><Relationship Id="rId3" Type="http://schemas.openxmlformats.org/officeDocument/2006/relationships/themeOverride" Target="../theme/themeOverride79.xml"/><Relationship Id="rId2" Type="http://schemas.microsoft.com/office/2011/relationships/chartColorStyle" Target="colors83.xml"/><Relationship Id="rId1" Type="http://schemas.microsoft.com/office/2011/relationships/chartStyle" Target="style83.xml"/></Relationships>
</file>

<file path=xl/charts/_rels/chart84.xml.rels><?xml version="1.0" encoding="UTF-8" standalone="yes"?>
<Relationships xmlns="http://schemas.openxmlformats.org/package/2006/relationships"><Relationship Id="rId3" Type="http://schemas.openxmlformats.org/officeDocument/2006/relationships/themeOverride" Target="../theme/themeOverride80.xml"/><Relationship Id="rId2" Type="http://schemas.microsoft.com/office/2011/relationships/chartColorStyle" Target="colors84.xml"/><Relationship Id="rId1" Type="http://schemas.microsoft.com/office/2011/relationships/chartStyle" Target="style84.xml"/></Relationships>
</file>

<file path=xl/charts/_rels/chart85.xml.rels><?xml version="1.0" encoding="UTF-8" standalone="yes"?>
<Relationships xmlns="http://schemas.openxmlformats.org/package/2006/relationships"><Relationship Id="rId3" Type="http://schemas.openxmlformats.org/officeDocument/2006/relationships/themeOverride" Target="../theme/themeOverride81.xml"/><Relationship Id="rId2" Type="http://schemas.microsoft.com/office/2011/relationships/chartColorStyle" Target="colors85.xml"/><Relationship Id="rId1" Type="http://schemas.microsoft.com/office/2011/relationships/chartStyle" Target="style85.xml"/></Relationships>
</file>

<file path=xl/charts/_rels/chart86.xml.rels><?xml version="1.0" encoding="UTF-8" standalone="yes"?>
<Relationships xmlns="http://schemas.openxmlformats.org/package/2006/relationships"><Relationship Id="rId3" Type="http://schemas.openxmlformats.org/officeDocument/2006/relationships/themeOverride" Target="../theme/themeOverride82.xml"/><Relationship Id="rId2" Type="http://schemas.microsoft.com/office/2011/relationships/chartColorStyle" Target="colors86.xml"/><Relationship Id="rId1" Type="http://schemas.microsoft.com/office/2011/relationships/chartStyle" Target="style86.xml"/></Relationships>
</file>

<file path=xl/charts/_rels/chart87.xml.rels><?xml version="1.0" encoding="UTF-8" standalone="yes"?>
<Relationships xmlns="http://schemas.openxmlformats.org/package/2006/relationships"><Relationship Id="rId3" Type="http://schemas.openxmlformats.org/officeDocument/2006/relationships/themeOverride" Target="../theme/themeOverride83.xml"/><Relationship Id="rId2" Type="http://schemas.microsoft.com/office/2011/relationships/chartColorStyle" Target="colors87.xml"/><Relationship Id="rId1" Type="http://schemas.microsoft.com/office/2011/relationships/chartStyle" Target="style87.xml"/></Relationships>
</file>

<file path=xl/charts/_rels/chart88.xml.rels><?xml version="1.0" encoding="UTF-8" standalone="yes"?>
<Relationships xmlns="http://schemas.openxmlformats.org/package/2006/relationships"><Relationship Id="rId3" Type="http://schemas.openxmlformats.org/officeDocument/2006/relationships/themeOverride" Target="../theme/themeOverride84.xml"/><Relationship Id="rId2" Type="http://schemas.microsoft.com/office/2011/relationships/chartColorStyle" Target="colors88.xml"/><Relationship Id="rId1" Type="http://schemas.microsoft.com/office/2011/relationships/chartStyle" Target="style88.xml"/></Relationships>
</file>

<file path=xl/charts/_rels/chart89.xml.rels><?xml version="1.0" encoding="UTF-8" standalone="yes"?>
<Relationships xmlns="http://schemas.openxmlformats.org/package/2006/relationships"><Relationship Id="rId3" Type="http://schemas.openxmlformats.org/officeDocument/2006/relationships/themeOverride" Target="../theme/themeOverride85.xml"/><Relationship Id="rId2" Type="http://schemas.microsoft.com/office/2011/relationships/chartColorStyle" Target="colors89.xml"/><Relationship Id="rId1" Type="http://schemas.microsoft.com/office/2011/relationships/chartStyle" Target="style89.xml"/></Relationships>
</file>

<file path=xl/charts/_rels/chart9.xml.rels><?xml version="1.0" encoding="UTF-8" standalone="yes"?>
<Relationships xmlns="http://schemas.openxmlformats.org/package/2006/relationships"><Relationship Id="rId3" Type="http://schemas.openxmlformats.org/officeDocument/2006/relationships/themeOverride" Target="../theme/themeOverride8.xml"/><Relationship Id="rId2" Type="http://schemas.microsoft.com/office/2011/relationships/chartColorStyle" Target="colors9.xml"/><Relationship Id="rId1" Type="http://schemas.microsoft.com/office/2011/relationships/chartStyle" Target="style9.xml"/></Relationships>
</file>

<file path=xl/charts/_rels/chart90.xml.rels><?xml version="1.0" encoding="UTF-8" standalone="yes"?>
<Relationships xmlns="http://schemas.openxmlformats.org/package/2006/relationships"><Relationship Id="rId3" Type="http://schemas.openxmlformats.org/officeDocument/2006/relationships/themeOverride" Target="../theme/themeOverride86.xml"/><Relationship Id="rId2" Type="http://schemas.microsoft.com/office/2011/relationships/chartColorStyle" Target="colors90.xml"/><Relationship Id="rId1" Type="http://schemas.microsoft.com/office/2011/relationships/chartStyle" Target="style90.xml"/></Relationships>
</file>

<file path=xl/charts/_rels/chart91.xml.rels><?xml version="1.0" encoding="UTF-8" standalone="yes"?>
<Relationships xmlns="http://schemas.openxmlformats.org/package/2006/relationships"><Relationship Id="rId3" Type="http://schemas.openxmlformats.org/officeDocument/2006/relationships/themeOverride" Target="../theme/themeOverride87.xml"/><Relationship Id="rId2" Type="http://schemas.microsoft.com/office/2011/relationships/chartColorStyle" Target="colors91.xml"/><Relationship Id="rId1" Type="http://schemas.microsoft.com/office/2011/relationships/chartStyle" Target="style91.xml"/></Relationships>
</file>

<file path=xl/charts/_rels/chart92.xml.rels><?xml version="1.0" encoding="UTF-8" standalone="yes"?>
<Relationships xmlns="http://schemas.openxmlformats.org/package/2006/relationships"><Relationship Id="rId3" Type="http://schemas.openxmlformats.org/officeDocument/2006/relationships/themeOverride" Target="../theme/themeOverride88.xml"/><Relationship Id="rId2" Type="http://schemas.microsoft.com/office/2011/relationships/chartColorStyle" Target="colors92.xml"/><Relationship Id="rId1" Type="http://schemas.microsoft.com/office/2011/relationships/chartStyle" Target="style92.xml"/></Relationships>
</file>

<file path=xl/charts/_rels/chart93.xml.rels><?xml version="1.0" encoding="UTF-8" standalone="yes"?>
<Relationships xmlns="http://schemas.openxmlformats.org/package/2006/relationships"><Relationship Id="rId3" Type="http://schemas.openxmlformats.org/officeDocument/2006/relationships/themeOverride" Target="../theme/themeOverride89.xml"/><Relationship Id="rId2" Type="http://schemas.microsoft.com/office/2011/relationships/chartColorStyle" Target="colors93.xml"/><Relationship Id="rId1" Type="http://schemas.microsoft.com/office/2011/relationships/chartStyle" Target="style93.xml"/></Relationships>
</file>

<file path=xl/charts/_rels/chart94.xml.rels><?xml version="1.0" encoding="UTF-8" standalone="yes"?>
<Relationships xmlns="http://schemas.openxmlformats.org/package/2006/relationships"><Relationship Id="rId3" Type="http://schemas.openxmlformats.org/officeDocument/2006/relationships/themeOverride" Target="../theme/themeOverride90.xml"/><Relationship Id="rId2" Type="http://schemas.microsoft.com/office/2011/relationships/chartColorStyle" Target="colors94.xml"/><Relationship Id="rId1" Type="http://schemas.microsoft.com/office/2011/relationships/chartStyle" Target="style94.xml"/></Relationships>
</file>

<file path=xl/charts/_rels/chart95.xml.rels><?xml version="1.0" encoding="UTF-8" standalone="yes"?>
<Relationships xmlns="http://schemas.openxmlformats.org/package/2006/relationships"><Relationship Id="rId3" Type="http://schemas.openxmlformats.org/officeDocument/2006/relationships/themeOverride" Target="../theme/themeOverride91.xml"/><Relationship Id="rId2" Type="http://schemas.microsoft.com/office/2011/relationships/chartColorStyle" Target="colors95.xml"/><Relationship Id="rId1" Type="http://schemas.microsoft.com/office/2011/relationships/chartStyle" Target="style95.xml"/></Relationships>
</file>

<file path=xl/charts/_rels/chart96.xml.rels><?xml version="1.0" encoding="UTF-8" standalone="yes"?>
<Relationships xmlns="http://schemas.openxmlformats.org/package/2006/relationships"><Relationship Id="rId3" Type="http://schemas.openxmlformats.org/officeDocument/2006/relationships/themeOverride" Target="../theme/themeOverride92.xml"/><Relationship Id="rId2" Type="http://schemas.microsoft.com/office/2011/relationships/chartColorStyle" Target="colors96.xml"/><Relationship Id="rId1" Type="http://schemas.microsoft.com/office/2011/relationships/chartStyle" Target="style96.xml"/></Relationships>
</file>

<file path=xl/charts/_rels/chart97.xml.rels><?xml version="1.0" encoding="UTF-8" standalone="yes"?>
<Relationships xmlns="http://schemas.openxmlformats.org/package/2006/relationships"><Relationship Id="rId3" Type="http://schemas.openxmlformats.org/officeDocument/2006/relationships/themeOverride" Target="../theme/themeOverride93.xml"/><Relationship Id="rId2" Type="http://schemas.microsoft.com/office/2011/relationships/chartColorStyle" Target="colors97.xml"/><Relationship Id="rId1" Type="http://schemas.microsoft.com/office/2011/relationships/chartStyle" Target="style97.xml"/></Relationships>
</file>

<file path=xl/charts/_rels/chart98.xml.rels><?xml version="1.0" encoding="UTF-8" standalone="yes"?>
<Relationships xmlns="http://schemas.openxmlformats.org/package/2006/relationships"><Relationship Id="rId3" Type="http://schemas.openxmlformats.org/officeDocument/2006/relationships/themeOverride" Target="../theme/themeOverride94.xml"/><Relationship Id="rId2" Type="http://schemas.microsoft.com/office/2011/relationships/chartColorStyle" Target="colors98.xml"/><Relationship Id="rId1" Type="http://schemas.microsoft.com/office/2011/relationships/chartStyle" Target="style98.xml"/></Relationships>
</file>

<file path=xl/charts/_rels/chart99.xml.rels><?xml version="1.0" encoding="UTF-8" standalone="yes"?>
<Relationships xmlns="http://schemas.openxmlformats.org/package/2006/relationships"><Relationship Id="rId3" Type="http://schemas.openxmlformats.org/officeDocument/2006/relationships/themeOverride" Target="../theme/themeOverride95.xml"/><Relationship Id="rId2" Type="http://schemas.microsoft.com/office/2011/relationships/chartColorStyle" Target="colors99.xml"/><Relationship Id="rId1" Type="http://schemas.microsoft.com/office/2011/relationships/chartStyle" Target="style9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'Pre-1950 Schedules'!$B$10</c:f>
          <c:strCache>
            <c:ptCount val="1"/>
            <c:pt idx="0">
              <c:v>Occupancy - Sleeping Quarters</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Schedules'!$D$10</c:f>
              <c:strCache>
                <c:ptCount val="1"/>
                <c:pt idx="0">
                  <c:v>Weekday</c:v>
                </c:pt>
              </c:strCache>
            </c:strRef>
          </c:tx>
          <c:spPr>
            <a:ln w="28575" cap="rnd">
              <a:solidFill>
                <a:srgbClr val="A5A8D2"/>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Schedules'!$E$10:$AB$10</c:f>
              <c:numCache>
                <c:formatCode>0.00</c:formatCode>
                <c:ptCount val="24"/>
                <c:pt idx="0">
                  <c:v>1</c:v>
                </c:pt>
                <c:pt idx="1">
                  <c:v>1</c:v>
                </c:pt>
                <c:pt idx="2">
                  <c:v>1</c:v>
                </c:pt>
                <c:pt idx="3">
                  <c:v>1</c:v>
                </c:pt>
                <c:pt idx="4">
                  <c:v>1</c:v>
                </c:pt>
                <c:pt idx="5">
                  <c:v>1</c:v>
                </c:pt>
                <c:pt idx="6">
                  <c:v>1</c:v>
                </c:pt>
                <c:pt idx="7">
                  <c:v>0.9</c:v>
                </c:pt>
                <c:pt idx="8">
                  <c:v>0.4</c:v>
                </c:pt>
                <c:pt idx="9">
                  <c:v>0.25</c:v>
                </c:pt>
                <c:pt idx="10">
                  <c:v>0.25</c:v>
                </c:pt>
                <c:pt idx="11">
                  <c:v>0.25</c:v>
                </c:pt>
                <c:pt idx="12">
                  <c:v>0.25</c:v>
                </c:pt>
                <c:pt idx="13">
                  <c:v>0.25</c:v>
                </c:pt>
                <c:pt idx="14">
                  <c:v>0.25</c:v>
                </c:pt>
                <c:pt idx="15">
                  <c:v>0.25</c:v>
                </c:pt>
                <c:pt idx="16">
                  <c:v>0.3</c:v>
                </c:pt>
                <c:pt idx="17">
                  <c:v>0.5</c:v>
                </c:pt>
                <c:pt idx="18">
                  <c:v>0.9</c:v>
                </c:pt>
                <c:pt idx="19">
                  <c:v>0.9</c:v>
                </c:pt>
                <c:pt idx="20">
                  <c:v>0.9</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0-51F0-4F7A-AFA8-213EF5533972}"/>
            </c:ext>
          </c:extLst>
        </c:ser>
        <c:ser>
          <c:idx val="1"/>
          <c:order val="1"/>
          <c:tx>
            <c:strRef>
              <c:f>'Pre-1950 Schedules'!$D$11</c:f>
              <c:strCache>
                <c:ptCount val="1"/>
                <c:pt idx="0">
                  <c:v>Sat</c:v>
                </c:pt>
              </c:strCache>
            </c:strRef>
          </c:tx>
          <c:spPr>
            <a:ln w="28575" cap="rnd">
              <a:solidFill>
                <a:srgbClr val="696EB4"/>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Schedules'!$E$11:$AB$11</c:f>
              <c:numCache>
                <c:formatCode>0.00</c:formatCode>
                <c:ptCount val="24"/>
                <c:pt idx="0">
                  <c:v>1</c:v>
                </c:pt>
                <c:pt idx="1">
                  <c:v>1</c:v>
                </c:pt>
                <c:pt idx="2">
                  <c:v>1</c:v>
                </c:pt>
                <c:pt idx="3">
                  <c:v>1</c:v>
                </c:pt>
                <c:pt idx="4">
                  <c:v>1</c:v>
                </c:pt>
                <c:pt idx="5">
                  <c:v>1</c:v>
                </c:pt>
                <c:pt idx="6">
                  <c:v>1</c:v>
                </c:pt>
                <c:pt idx="7">
                  <c:v>0.9</c:v>
                </c:pt>
                <c:pt idx="8">
                  <c:v>0.4</c:v>
                </c:pt>
                <c:pt idx="9">
                  <c:v>0.25</c:v>
                </c:pt>
                <c:pt idx="10">
                  <c:v>0.25</c:v>
                </c:pt>
                <c:pt idx="11">
                  <c:v>0.25</c:v>
                </c:pt>
                <c:pt idx="12">
                  <c:v>0.25</c:v>
                </c:pt>
                <c:pt idx="13">
                  <c:v>0.25</c:v>
                </c:pt>
                <c:pt idx="14">
                  <c:v>0.25</c:v>
                </c:pt>
                <c:pt idx="15">
                  <c:v>0.25</c:v>
                </c:pt>
                <c:pt idx="16">
                  <c:v>0.3</c:v>
                </c:pt>
                <c:pt idx="17">
                  <c:v>0.5</c:v>
                </c:pt>
                <c:pt idx="18">
                  <c:v>0.9</c:v>
                </c:pt>
                <c:pt idx="19">
                  <c:v>0.9</c:v>
                </c:pt>
                <c:pt idx="20">
                  <c:v>0.9</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1-51F0-4F7A-AFA8-213EF5533972}"/>
            </c:ext>
          </c:extLst>
        </c:ser>
        <c:ser>
          <c:idx val="2"/>
          <c:order val="2"/>
          <c:tx>
            <c:strRef>
              <c:f>'Pre-1950 Schedules'!$D$12</c:f>
              <c:strCache>
                <c:ptCount val="1"/>
                <c:pt idx="0">
                  <c:v>Sun/Holiday</c:v>
                </c:pt>
              </c:strCache>
            </c:strRef>
          </c:tx>
          <c:spPr>
            <a:ln w="28575" cap="rnd">
              <a:solidFill>
                <a:srgbClr val="474C8E"/>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Schedules'!$E$12:$AB$12</c:f>
              <c:numCache>
                <c:formatCode>0.00</c:formatCode>
                <c:ptCount val="24"/>
                <c:pt idx="0">
                  <c:v>1</c:v>
                </c:pt>
                <c:pt idx="1">
                  <c:v>1</c:v>
                </c:pt>
                <c:pt idx="2">
                  <c:v>1</c:v>
                </c:pt>
                <c:pt idx="3">
                  <c:v>1</c:v>
                </c:pt>
                <c:pt idx="4">
                  <c:v>1</c:v>
                </c:pt>
                <c:pt idx="5">
                  <c:v>1</c:v>
                </c:pt>
                <c:pt idx="6">
                  <c:v>1</c:v>
                </c:pt>
                <c:pt idx="7">
                  <c:v>0.9</c:v>
                </c:pt>
                <c:pt idx="8">
                  <c:v>0.4</c:v>
                </c:pt>
                <c:pt idx="9">
                  <c:v>0.25</c:v>
                </c:pt>
                <c:pt idx="10">
                  <c:v>0.25</c:v>
                </c:pt>
                <c:pt idx="11">
                  <c:v>0.25</c:v>
                </c:pt>
                <c:pt idx="12">
                  <c:v>0.25</c:v>
                </c:pt>
                <c:pt idx="13">
                  <c:v>0.25</c:v>
                </c:pt>
                <c:pt idx="14">
                  <c:v>0.25</c:v>
                </c:pt>
                <c:pt idx="15">
                  <c:v>0.25</c:v>
                </c:pt>
                <c:pt idx="16">
                  <c:v>0.3</c:v>
                </c:pt>
                <c:pt idx="17">
                  <c:v>0.5</c:v>
                </c:pt>
                <c:pt idx="18">
                  <c:v>0.9</c:v>
                </c:pt>
                <c:pt idx="19">
                  <c:v>0.9</c:v>
                </c:pt>
                <c:pt idx="20">
                  <c:v>0.9</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2-51F0-4F7A-AFA8-213EF5533972}"/>
            </c:ext>
          </c:extLst>
        </c:ser>
        <c:dLbls>
          <c:showLegendKey val="0"/>
          <c:showVal val="0"/>
          <c:showCatName val="0"/>
          <c:showSerName val="0"/>
          <c:showPercent val="0"/>
          <c:showBubbleSize val="0"/>
        </c:dLbls>
        <c:smooth val="0"/>
        <c:axId val="638593288"/>
        <c:axId val="638592896"/>
      </c:lineChart>
      <c:catAx>
        <c:axId val="63859328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Hour of Day</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8592896"/>
        <c:crosses val="autoZero"/>
        <c:auto val="1"/>
        <c:lblAlgn val="ctr"/>
        <c:lblOffset val="100"/>
        <c:noMultiLvlLbl val="0"/>
      </c:catAx>
      <c:valAx>
        <c:axId val="6385928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859328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Schedules'!$B$57</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Schedules'!$D$57</c:f>
              <c:strCache>
                <c:ptCount val="1"/>
                <c:pt idx="0">
                  <c:v>Weekday</c:v>
                </c:pt>
              </c:strCache>
            </c:strRef>
          </c:tx>
          <c:spPr>
            <a:ln w="28575" cap="rnd">
              <a:solidFill>
                <a:srgbClr val="A5A8D2"/>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Schedules'!$E$57:$AB$57</c:f>
              <c:numCache>
                <c:formatCode>0.00</c:formatCode>
                <c:ptCount val="24"/>
              </c:numCache>
            </c:numRef>
          </c:val>
          <c:smooth val="0"/>
          <c:extLst xmlns:c16r2="http://schemas.microsoft.com/office/drawing/2015/06/chart">
            <c:ext xmlns:c16="http://schemas.microsoft.com/office/drawing/2014/chart" uri="{C3380CC4-5D6E-409C-BE32-E72D297353CC}">
              <c16:uniqueId val="{00000000-3609-460F-9971-0917B34EBA40}"/>
            </c:ext>
          </c:extLst>
        </c:ser>
        <c:ser>
          <c:idx val="1"/>
          <c:order val="1"/>
          <c:tx>
            <c:strRef>
              <c:f>'Pre-1950 Schedules'!$D$58</c:f>
              <c:strCache>
                <c:ptCount val="1"/>
                <c:pt idx="0">
                  <c:v>Sat</c:v>
                </c:pt>
              </c:strCache>
            </c:strRef>
          </c:tx>
          <c:spPr>
            <a:ln w="28575" cap="rnd">
              <a:solidFill>
                <a:srgbClr val="696EB4"/>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Schedules'!$E$58:$AB$58</c:f>
              <c:numCache>
                <c:formatCode>0.00</c:formatCode>
                <c:ptCount val="24"/>
              </c:numCache>
            </c:numRef>
          </c:val>
          <c:smooth val="0"/>
          <c:extLst xmlns:c16r2="http://schemas.microsoft.com/office/drawing/2015/06/chart">
            <c:ext xmlns:c16="http://schemas.microsoft.com/office/drawing/2014/chart" uri="{C3380CC4-5D6E-409C-BE32-E72D297353CC}">
              <c16:uniqueId val="{00000001-3609-460F-9971-0917B34EBA40}"/>
            </c:ext>
          </c:extLst>
        </c:ser>
        <c:ser>
          <c:idx val="2"/>
          <c:order val="2"/>
          <c:tx>
            <c:strRef>
              <c:f>'Pre-1950 Schedules'!$D$59</c:f>
              <c:strCache>
                <c:ptCount val="1"/>
                <c:pt idx="0">
                  <c:v>Sun/Holiday</c:v>
                </c:pt>
              </c:strCache>
            </c:strRef>
          </c:tx>
          <c:spPr>
            <a:ln w="28575" cap="rnd">
              <a:solidFill>
                <a:srgbClr val="474C8E"/>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Schedules'!$E$59:$AB$59</c:f>
              <c:numCache>
                <c:formatCode>0.00</c:formatCode>
                <c:ptCount val="24"/>
              </c:numCache>
            </c:numRef>
          </c:val>
          <c:smooth val="0"/>
          <c:extLst xmlns:c16r2="http://schemas.microsoft.com/office/drawing/2015/06/chart">
            <c:ext xmlns:c16="http://schemas.microsoft.com/office/drawing/2014/chart" uri="{C3380CC4-5D6E-409C-BE32-E72D297353CC}">
              <c16:uniqueId val="{00000002-3609-460F-9971-0917B34EBA40}"/>
            </c:ext>
          </c:extLst>
        </c:ser>
        <c:dLbls>
          <c:showLegendKey val="0"/>
          <c:showVal val="0"/>
          <c:showCatName val="0"/>
          <c:showSerName val="0"/>
          <c:showPercent val="0"/>
          <c:showBubbleSize val="0"/>
        </c:dLbls>
        <c:smooth val="0"/>
        <c:axId val="638598384"/>
        <c:axId val="638595640"/>
      </c:lineChart>
      <c:catAx>
        <c:axId val="63859838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8595640"/>
        <c:crosses val="autoZero"/>
        <c:auto val="1"/>
        <c:lblAlgn val="ctr"/>
        <c:lblOffset val="100"/>
        <c:noMultiLvlLbl val="0"/>
      </c:catAx>
      <c:valAx>
        <c:axId val="63859564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859838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0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Schedules'!$B$156</c:f>
          <c:strCache>
            <c:ptCount val="1"/>
            <c:pt idx="0">
              <c:v>Process Loads - Office Core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Schedules'!$D$156</c:f>
              <c:strCache>
                <c:ptCount val="1"/>
                <c:pt idx="0">
                  <c:v>Weekday</c:v>
                </c:pt>
              </c:strCache>
            </c:strRef>
          </c:tx>
          <c:spPr>
            <a:ln w="28575" cap="rnd">
              <a:solidFill>
                <a:srgbClr val="A5A8D2"/>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Schedules'!$E$156:$AB$156</c:f>
              <c:numCache>
                <c:formatCode>0.00</c:formatCode>
                <c:ptCount val="24"/>
              </c:numCache>
            </c:numRef>
          </c:val>
          <c:smooth val="0"/>
          <c:extLst xmlns:c16r2="http://schemas.microsoft.com/office/drawing/2015/06/chart">
            <c:ext xmlns:c16="http://schemas.microsoft.com/office/drawing/2014/chart" uri="{C3380CC4-5D6E-409C-BE32-E72D297353CC}">
              <c16:uniqueId val="{00000000-49BB-4A8A-9D47-4FA61BCFB88A}"/>
            </c:ext>
          </c:extLst>
        </c:ser>
        <c:ser>
          <c:idx val="1"/>
          <c:order val="1"/>
          <c:tx>
            <c:strRef>
              <c:f>'Post-2000 Schedules'!$D$157</c:f>
              <c:strCache>
                <c:ptCount val="1"/>
                <c:pt idx="0">
                  <c:v>Sat</c:v>
                </c:pt>
              </c:strCache>
            </c:strRef>
          </c:tx>
          <c:spPr>
            <a:ln w="28575" cap="rnd">
              <a:solidFill>
                <a:srgbClr val="696EB4"/>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Schedules'!$E$157:$AB$157</c:f>
              <c:numCache>
                <c:formatCode>0.00</c:formatCode>
                <c:ptCount val="24"/>
              </c:numCache>
            </c:numRef>
          </c:val>
          <c:smooth val="0"/>
          <c:extLst xmlns:c16r2="http://schemas.microsoft.com/office/drawing/2015/06/chart">
            <c:ext xmlns:c16="http://schemas.microsoft.com/office/drawing/2014/chart" uri="{C3380CC4-5D6E-409C-BE32-E72D297353CC}">
              <c16:uniqueId val="{00000001-49BB-4A8A-9D47-4FA61BCFB88A}"/>
            </c:ext>
          </c:extLst>
        </c:ser>
        <c:ser>
          <c:idx val="2"/>
          <c:order val="2"/>
          <c:tx>
            <c:strRef>
              <c:f>'Post-2000 Schedules'!$D$158</c:f>
              <c:strCache>
                <c:ptCount val="1"/>
                <c:pt idx="0">
                  <c:v>Sun/Holiday</c:v>
                </c:pt>
              </c:strCache>
            </c:strRef>
          </c:tx>
          <c:spPr>
            <a:ln w="28575" cap="rnd">
              <a:solidFill>
                <a:srgbClr val="474C8E"/>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Schedules'!$E$158:$AB$158</c:f>
              <c:numCache>
                <c:formatCode>0.00</c:formatCode>
                <c:ptCount val="24"/>
              </c:numCache>
            </c:numRef>
          </c:val>
          <c:smooth val="0"/>
          <c:extLst xmlns:c16r2="http://schemas.microsoft.com/office/drawing/2015/06/chart">
            <c:ext xmlns:c16="http://schemas.microsoft.com/office/drawing/2014/chart" uri="{C3380CC4-5D6E-409C-BE32-E72D297353CC}">
              <c16:uniqueId val="{00000002-49BB-4A8A-9D47-4FA61BCFB88A}"/>
            </c:ext>
          </c:extLst>
        </c:ser>
        <c:dLbls>
          <c:showLegendKey val="0"/>
          <c:showVal val="0"/>
          <c:showCatName val="0"/>
          <c:showSerName val="0"/>
          <c:showPercent val="0"/>
          <c:showBubbleSize val="0"/>
        </c:dLbls>
        <c:smooth val="0"/>
        <c:axId val="845540792"/>
        <c:axId val="845541184"/>
      </c:lineChart>
      <c:catAx>
        <c:axId val="84554079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45541184"/>
        <c:crosses val="autoZero"/>
        <c:auto val="1"/>
        <c:lblAlgn val="ctr"/>
        <c:lblOffset val="100"/>
        <c:noMultiLvlLbl val="0"/>
      </c:catAx>
      <c:valAx>
        <c:axId val="8455411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4554079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0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Schedules'!$B$159</c:f>
          <c:strCache>
            <c:ptCount val="1"/>
            <c:pt idx="0">
              <c:v>Process Loads - Garage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Schedules'!$D$159</c:f>
              <c:strCache>
                <c:ptCount val="1"/>
                <c:pt idx="0">
                  <c:v>Weekday</c:v>
                </c:pt>
              </c:strCache>
            </c:strRef>
          </c:tx>
          <c:spPr>
            <a:ln w="28575" cap="rnd">
              <a:solidFill>
                <a:srgbClr val="A5A8D2"/>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Schedules'!$E$159:$AB$159</c:f>
              <c:numCache>
                <c:formatCode>0.00</c:formatCode>
                <c:ptCount val="24"/>
              </c:numCache>
            </c:numRef>
          </c:val>
          <c:smooth val="0"/>
          <c:extLst xmlns:c16r2="http://schemas.microsoft.com/office/drawing/2015/06/chart">
            <c:ext xmlns:c16="http://schemas.microsoft.com/office/drawing/2014/chart" uri="{C3380CC4-5D6E-409C-BE32-E72D297353CC}">
              <c16:uniqueId val="{00000000-9038-43F6-8012-8AB3FCED2C33}"/>
            </c:ext>
          </c:extLst>
        </c:ser>
        <c:ser>
          <c:idx val="1"/>
          <c:order val="1"/>
          <c:tx>
            <c:strRef>
              <c:f>'Post-2000 Schedules'!$D$160</c:f>
              <c:strCache>
                <c:ptCount val="1"/>
                <c:pt idx="0">
                  <c:v>Sat</c:v>
                </c:pt>
              </c:strCache>
            </c:strRef>
          </c:tx>
          <c:spPr>
            <a:ln w="28575" cap="rnd">
              <a:solidFill>
                <a:srgbClr val="696EB4"/>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Schedules'!$E$160:$AB$160</c:f>
              <c:numCache>
                <c:formatCode>0.00</c:formatCode>
                <c:ptCount val="24"/>
              </c:numCache>
            </c:numRef>
          </c:val>
          <c:smooth val="0"/>
          <c:extLst xmlns:c16r2="http://schemas.microsoft.com/office/drawing/2015/06/chart">
            <c:ext xmlns:c16="http://schemas.microsoft.com/office/drawing/2014/chart" uri="{C3380CC4-5D6E-409C-BE32-E72D297353CC}">
              <c16:uniqueId val="{00000001-9038-43F6-8012-8AB3FCED2C33}"/>
            </c:ext>
          </c:extLst>
        </c:ser>
        <c:ser>
          <c:idx val="2"/>
          <c:order val="2"/>
          <c:tx>
            <c:strRef>
              <c:f>'Post-2000 Schedules'!$D$161</c:f>
              <c:strCache>
                <c:ptCount val="1"/>
                <c:pt idx="0">
                  <c:v>Sun/Holiday</c:v>
                </c:pt>
              </c:strCache>
            </c:strRef>
          </c:tx>
          <c:spPr>
            <a:ln w="28575" cap="rnd">
              <a:solidFill>
                <a:srgbClr val="474C8E"/>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Schedules'!$E$161:$AB$161</c:f>
              <c:numCache>
                <c:formatCode>0.00</c:formatCode>
                <c:ptCount val="24"/>
              </c:numCache>
            </c:numRef>
          </c:val>
          <c:smooth val="0"/>
          <c:extLst xmlns:c16r2="http://schemas.microsoft.com/office/drawing/2015/06/chart">
            <c:ext xmlns:c16="http://schemas.microsoft.com/office/drawing/2014/chart" uri="{C3380CC4-5D6E-409C-BE32-E72D297353CC}">
              <c16:uniqueId val="{00000002-9038-43F6-8012-8AB3FCED2C33}"/>
            </c:ext>
          </c:extLst>
        </c:ser>
        <c:dLbls>
          <c:showLegendKey val="0"/>
          <c:showVal val="0"/>
          <c:showCatName val="0"/>
          <c:showSerName val="0"/>
          <c:showPercent val="0"/>
          <c:showBubbleSize val="0"/>
        </c:dLbls>
        <c:smooth val="0"/>
        <c:axId val="845534520"/>
        <c:axId val="845530208"/>
      </c:lineChart>
      <c:catAx>
        <c:axId val="84553452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45530208"/>
        <c:crosses val="autoZero"/>
        <c:auto val="1"/>
        <c:lblAlgn val="ctr"/>
        <c:lblOffset val="100"/>
        <c:noMultiLvlLbl val="0"/>
      </c:catAx>
      <c:valAx>
        <c:axId val="84553020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4553452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0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Schedules'!$B$162</c:f>
          <c:strCache>
            <c:ptCount val="1"/>
            <c:pt idx="0">
              <c:v>Process Loads - Office Perimeter</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Schedules'!$D$162</c:f>
              <c:strCache>
                <c:ptCount val="1"/>
                <c:pt idx="0">
                  <c:v>Weekday</c:v>
                </c:pt>
              </c:strCache>
            </c:strRef>
          </c:tx>
          <c:spPr>
            <a:ln w="28575" cap="rnd">
              <a:solidFill>
                <a:srgbClr val="A5A8D2"/>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Schedules'!$E$162:$AB$162</c:f>
              <c:numCache>
                <c:formatCode>0.00</c:formatCode>
                <c:ptCount val="24"/>
              </c:numCache>
            </c:numRef>
          </c:val>
          <c:smooth val="0"/>
          <c:extLst xmlns:c16r2="http://schemas.microsoft.com/office/drawing/2015/06/chart">
            <c:ext xmlns:c16="http://schemas.microsoft.com/office/drawing/2014/chart" uri="{C3380CC4-5D6E-409C-BE32-E72D297353CC}">
              <c16:uniqueId val="{00000000-022E-4F65-8AF1-36F75149013B}"/>
            </c:ext>
          </c:extLst>
        </c:ser>
        <c:ser>
          <c:idx val="1"/>
          <c:order val="1"/>
          <c:tx>
            <c:strRef>
              <c:f>'Post-2000 Schedules'!$D$163</c:f>
              <c:strCache>
                <c:ptCount val="1"/>
                <c:pt idx="0">
                  <c:v>Sat</c:v>
                </c:pt>
              </c:strCache>
            </c:strRef>
          </c:tx>
          <c:spPr>
            <a:ln w="28575" cap="rnd">
              <a:solidFill>
                <a:srgbClr val="696EB4"/>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Schedules'!$E$163:$AB$163</c:f>
              <c:numCache>
                <c:formatCode>0.00</c:formatCode>
                <c:ptCount val="24"/>
              </c:numCache>
            </c:numRef>
          </c:val>
          <c:smooth val="0"/>
          <c:extLst xmlns:c16r2="http://schemas.microsoft.com/office/drawing/2015/06/chart">
            <c:ext xmlns:c16="http://schemas.microsoft.com/office/drawing/2014/chart" uri="{C3380CC4-5D6E-409C-BE32-E72D297353CC}">
              <c16:uniqueId val="{00000001-022E-4F65-8AF1-36F75149013B}"/>
            </c:ext>
          </c:extLst>
        </c:ser>
        <c:ser>
          <c:idx val="2"/>
          <c:order val="2"/>
          <c:tx>
            <c:strRef>
              <c:f>'Post-2000 Schedules'!$D$164</c:f>
              <c:strCache>
                <c:ptCount val="1"/>
                <c:pt idx="0">
                  <c:v>Sun/Holiday</c:v>
                </c:pt>
              </c:strCache>
            </c:strRef>
          </c:tx>
          <c:spPr>
            <a:ln w="28575" cap="rnd">
              <a:solidFill>
                <a:srgbClr val="474C8E"/>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Schedules'!$E$164:$AB$164</c:f>
              <c:numCache>
                <c:formatCode>0.00</c:formatCode>
                <c:ptCount val="24"/>
              </c:numCache>
            </c:numRef>
          </c:val>
          <c:smooth val="0"/>
          <c:extLst xmlns:c16r2="http://schemas.microsoft.com/office/drawing/2015/06/chart">
            <c:ext xmlns:c16="http://schemas.microsoft.com/office/drawing/2014/chart" uri="{C3380CC4-5D6E-409C-BE32-E72D297353CC}">
              <c16:uniqueId val="{00000002-022E-4F65-8AF1-36F75149013B}"/>
            </c:ext>
          </c:extLst>
        </c:ser>
        <c:dLbls>
          <c:showLegendKey val="0"/>
          <c:showVal val="0"/>
          <c:showCatName val="0"/>
          <c:showSerName val="0"/>
          <c:showPercent val="0"/>
          <c:showBubbleSize val="0"/>
        </c:dLbls>
        <c:smooth val="0"/>
        <c:axId val="845533344"/>
        <c:axId val="845533736"/>
      </c:lineChart>
      <c:catAx>
        <c:axId val="84553334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45533736"/>
        <c:crosses val="autoZero"/>
        <c:auto val="1"/>
        <c:lblAlgn val="ctr"/>
        <c:lblOffset val="100"/>
        <c:noMultiLvlLbl val="0"/>
      </c:catAx>
      <c:valAx>
        <c:axId val="84553373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4553334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0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Schedules'!$B$165</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Schedules'!$D$165</c:f>
              <c:strCache>
                <c:ptCount val="1"/>
                <c:pt idx="0">
                  <c:v>Weekday</c:v>
                </c:pt>
              </c:strCache>
            </c:strRef>
          </c:tx>
          <c:spPr>
            <a:ln w="28575" cap="rnd">
              <a:solidFill>
                <a:srgbClr val="A5A8D2"/>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Schedules'!$E$165:$AB$165</c:f>
              <c:numCache>
                <c:formatCode>0.00</c:formatCode>
                <c:ptCount val="24"/>
              </c:numCache>
            </c:numRef>
          </c:val>
          <c:smooth val="0"/>
          <c:extLst xmlns:c16r2="http://schemas.microsoft.com/office/drawing/2015/06/chart">
            <c:ext xmlns:c16="http://schemas.microsoft.com/office/drawing/2014/chart" uri="{C3380CC4-5D6E-409C-BE32-E72D297353CC}">
              <c16:uniqueId val="{00000000-9076-4345-8C5B-35C00E568653}"/>
            </c:ext>
          </c:extLst>
        </c:ser>
        <c:ser>
          <c:idx val="1"/>
          <c:order val="1"/>
          <c:tx>
            <c:strRef>
              <c:f>'Post-2000 Schedules'!$D$166</c:f>
              <c:strCache>
                <c:ptCount val="1"/>
                <c:pt idx="0">
                  <c:v>Sat</c:v>
                </c:pt>
              </c:strCache>
            </c:strRef>
          </c:tx>
          <c:spPr>
            <a:ln w="28575" cap="rnd">
              <a:solidFill>
                <a:srgbClr val="696EB4"/>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Schedules'!$E$166:$AB$166</c:f>
              <c:numCache>
                <c:formatCode>0.00</c:formatCode>
                <c:ptCount val="24"/>
              </c:numCache>
            </c:numRef>
          </c:val>
          <c:smooth val="0"/>
          <c:extLst xmlns:c16r2="http://schemas.microsoft.com/office/drawing/2015/06/chart">
            <c:ext xmlns:c16="http://schemas.microsoft.com/office/drawing/2014/chart" uri="{C3380CC4-5D6E-409C-BE32-E72D297353CC}">
              <c16:uniqueId val="{00000001-9076-4345-8C5B-35C00E568653}"/>
            </c:ext>
          </c:extLst>
        </c:ser>
        <c:ser>
          <c:idx val="2"/>
          <c:order val="2"/>
          <c:tx>
            <c:strRef>
              <c:f>'Post-2000 Schedules'!$D$167</c:f>
              <c:strCache>
                <c:ptCount val="1"/>
                <c:pt idx="0">
                  <c:v>Sun/Holiday</c:v>
                </c:pt>
              </c:strCache>
            </c:strRef>
          </c:tx>
          <c:spPr>
            <a:ln w="28575" cap="rnd">
              <a:solidFill>
                <a:srgbClr val="474C8E"/>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Schedules'!$E$167:$AB$167</c:f>
              <c:numCache>
                <c:formatCode>0.00</c:formatCode>
                <c:ptCount val="24"/>
              </c:numCache>
            </c:numRef>
          </c:val>
          <c:smooth val="0"/>
          <c:extLst xmlns:c16r2="http://schemas.microsoft.com/office/drawing/2015/06/chart">
            <c:ext xmlns:c16="http://schemas.microsoft.com/office/drawing/2014/chart" uri="{C3380CC4-5D6E-409C-BE32-E72D297353CC}">
              <c16:uniqueId val="{00000002-9076-4345-8C5B-35C00E568653}"/>
            </c:ext>
          </c:extLst>
        </c:ser>
        <c:dLbls>
          <c:showLegendKey val="0"/>
          <c:showVal val="0"/>
          <c:showCatName val="0"/>
          <c:showSerName val="0"/>
          <c:showPercent val="0"/>
          <c:showBubbleSize val="0"/>
        </c:dLbls>
        <c:smooth val="0"/>
        <c:axId val="845536872"/>
        <c:axId val="845538048"/>
      </c:lineChart>
      <c:catAx>
        <c:axId val="84553687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45538048"/>
        <c:crosses val="autoZero"/>
        <c:auto val="1"/>
        <c:lblAlgn val="ctr"/>
        <c:lblOffset val="100"/>
        <c:noMultiLvlLbl val="0"/>
      </c:catAx>
      <c:valAx>
        <c:axId val="84553804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4553687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0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Schedules'!$B$95</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spPr>
            <a:ln w="28575" cap="rnd">
              <a:solidFill>
                <a:srgbClr val="A5A8D2"/>
              </a:solidFill>
              <a:round/>
            </a:ln>
            <a:effectLst/>
          </c:spPr>
          <c:marker>
            <c:symbol val="none"/>
          </c:marker>
          <c:cat>
            <c:strRef>
              <c:f>'Post-2000 Schedules'!$D$79:$AB$79</c:f>
              <c:strCache>
                <c:ptCount val="25"/>
                <c:pt idx="0">
                  <c:v>Day of Week</c:v>
                </c:pt>
                <c:pt idx="1">
                  <c:v>1:00</c:v>
                </c:pt>
                <c:pt idx="2">
                  <c:v>2:00</c:v>
                </c:pt>
                <c:pt idx="3">
                  <c:v>3:00</c:v>
                </c:pt>
                <c:pt idx="4">
                  <c:v>4:00</c:v>
                </c:pt>
                <c:pt idx="5">
                  <c:v>5:00</c:v>
                </c:pt>
                <c:pt idx="6">
                  <c:v>6:00</c:v>
                </c:pt>
                <c:pt idx="7">
                  <c:v>7:00</c:v>
                </c:pt>
                <c:pt idx="8">
                  <c:v>8:00</c:v>
                </c:pt>
                <c:pt idx="9">
                  <c:v>9:00</c:v>
                </c:pt>
                <c:pt idx="10">
                  <c:v>10:00</c:v>
                </c:pt>
                <c:pt idx="11">
                  <c:v>11:00</c:v>
                </c:pt>
                <c:pt idx="12">
                  <c:v>12:00</c:v>
                </c:pt>
                <c:pt idx="13">
                  <c:v>13:00</c:v>
                </c:pt>
                <c:pt idx="14">
                  <c:v>14:00</c:v>
                </c:pt>
                <c:pt idx="15">
                  <c:v>15:00</c:v>
                </c:pt>
                <c:pt idx="16">
                  <c:v>16:00</c:v>
                </c:pt>
                <c:pt idx="17">
                  <c:v>17:00</c:v>
                </c:pt>
                <c:pt idx="18">
                  <c:v>18:00</c:v>
                </c:pt>
                <c:pt idx="19">
                  <c:v>19:00</c:v>
                </c:pt>
                <c:pt idx="20">
                  <c:v>20:00</c:v>
                </c:pt>
                <c:pt idx="21">
                  <c:v>21:00</c:v>
                </c:pt>
                <c:pt idx="22">
                  <c:v>22:00</c:v>
                </c:pt>
                <c:pt idx="23">
                  <c:v>23:00</c:v>
                </c:pt>
                <c:pt idx="24">
                  <c:v>0:00</c:v>
                </c:pt>
              </c:strCache>
            </c:strRef>
          </c:cat>
          <c:val>
            <c:numRef>
              <c:f>'Post-2000 Schedules'!$D$92:$AB$92</c:f>
              <c:numCache>
                <c:formatCode>0.00</c:formatCode>
                <c:ptCount val="25"/>
                <c:pt idx="0" formatCode="General">
                  <c:v>0</c:v>
                </c:pt>
              </c:numCache>
            </c:numRef>
          </c:val>
          <c:smooth val="0"/>
          <c:extLst xmlns:c16r2="http://schemas.microsoft.com/office/drawing/2015/06/chart">
            <c:ext xmlns:c16="http://schemas.microsoft.com/office/drawing/2014/chart" uri="{C3380CC4-5D6E-409C-BE32-E72D297353CC}">
              <c16:uniqueId val="{00000000-8522-414E-9040-E593FCDE592E}"/>
            </c:ext>
          </c:extLst>
        </c:ser>
        <c:ser>
          <c:idx val="1"/>
          <c:order val="1"/>
          <c:spPr>
            <a:ln w="28575" cap="rnd">
              <a:solidFill>
                <a:srgbClr val="696EB4"/>
              </a:solidFill>
              <a:round/>
            </a:ln>
            <a:effectLst/>
          </c:spPr>
          <c:marker>
            <c:symbol val="none"/>
          </c:marker>
          <c:cat>
            <c:strRef>
              <c:f>'Post-2000 Schedules'!$D$79:$AB$79</c:f>
              <c:strCache>
                <c:ptCount val="25"/>
                <c:pt idx="0">
                  <c:v>Day of Week</c:v>
                </c:pt>
                <c:pt idx="1">
                  <c:v>1:00</c:v>
                </c:pt>
                <c:pt idx="2">
                  <c:v>2:00</c:v>
                </c:pt>
                <c:pt idx="3">
                  <c:v>3:00</c:v>
                </c:pt>
                <c:pt idx="4">
                  <c:v>4:00</c:v>
                </c:pt>
                <c:pt idx="5">
                  <c:v>5:00</c:v>
                </c:pt>
                <c:pt idx="6">
                  <c:v>6:00</c:v>
                </c:pt>
                <c:pt idx="7">
                  <c:v>7:00</c:v>
                </c:pt>
                <c:pt idx="8">
                  <c:v>8:00</c:v>
                </c:pt>
                <c:pt idx="9">
                  <c:v>9:00</c:v>
                </c:pt>
                <c:pt idx="10">
                  <c:v>10:00</c:v>
                </c:pt>
                <c:pt idx="11">
                  <c:v>11:00</c:v>
                </c:pt>
                <c:pt idx="12">
                  <c:v>12:00</c:v>
                </c:pt>
                <c:pt idx="13">
                  <c:v>13:00</c:v>
                </c:pt>
                <c:pt idx="14">
                  <c:v>14:00</c:v>
                </c:pt>
                <c:pt idx="15">
                  <c:v>15:00</c:v>
                </c:pt>
                <c:pt idx="16">
                  <c:v>16:00</c:v>
                </c:pt>
                <c:pt idx="17">
                  <c:v>17:00</c:v>
                </c:pt>
                <c:pt idx="18">
                  <c:v>18:00</c:v>
                </c:pt>
                <c:pt idx="19">
                  <c:v>19:00</c:v>
                </c:pt>
                <c:pt idx="20">
                  <c:v>20:00</c:v>
                </c:pt>
                <c:pt idx="21">
                  <c:v>21:00</c:v>
                </c:pt>
                <c:pt idx="22">
                  <c:v>22:00</c:v>
                </c:pt>
                <c:pt idx="23">
                  <c:v>23:00</c:v>
                </c:pt>
                <c:pt idx="24">
                  <c:v>0:00</c:v>
                </c:pt>
              </c:strCache>
            </c:strRef>
          </c:cat>
          <c:val>
            <c:numRef>
              <c:f>'Post-2000 Schedules'!$D$93:$AB$93</c:f>
              <c:numCache>
                <c:formatCode>0.00</c:formatCode>
                <c:ptCount val="25"/>
                <c:pt idx="0" formatCode="General">
                  <c:v>0</c:v>
                </c:pt>
              </c:numCache>
            </c:numRef>
          </c:val>
          <c:smooth val="0"/>
          <c:extLst xmlns:c16r2="http://schemas.microsoft.com/office/drawing/2015/06/chart">
            <c:ext xmlns:c16="http://schemas.microsoft.com/office/drawing/2014/chart" uri="{C3380CC4-5D6E-409C-BE32-E72D297353CC}">
              <c16:uniqueId val="{00000001-8522-414E-9040-E593FCDE592E}"/>
            </c:ext>
          </c:extLst>
        </c:ser>
        <c:ser>
          <c:idx val="2"/>
          <c:order val="2"/>
          <c:spPr>
            <a:ln w="28575" cap="rnd">
              <a:solidFill>
                <a:srgbClr val="474C8E"/>
              </a:solidFill>
              <a:round/>
            </a:ln>
            <a:effectLst/>
          </c:spPr>
          <c:marker>
            <c:symbol val="none"/>
          </c:marker>
          <c:cat>
            <c:strRef>
              <c:f>'Post-2000 Schedules'!$D$79:$AB$79</c:f>
              <c:strCache>
                <c:ptCount val="25"/>
                <c:pt idx="0">
                  <c:v>Day of Week</c:v>
                </c:pt>
                <c:pt idx="1">
                  <c:v>1:00</c:v>
                </c:pt>
                <c:pt idx="2">
                  <c:v>2:00</c:v>
                </c:pt>
                <c:pt idx="3">
                  <c:v>3:00</c:v>
                </c:pt>
                <c:pt idx="4">
                  <c:v>4:00</c:v>
                </c:pt>
                <c:pt idx="5">
                  <c:v>5:00</c:v>
                </c:pt>
                <c:pt idx="6">
                  <c:v>6:00</c:v>
                </c:pt>
                <c:pt idx="7">
                  <c:v>7:00</c:v>
                </c:pt>
                <c:pt idx="8">
                  <c:v>8:00</c:v>
                </c:pt>
                <c:pt idx="9">
                  <c:v>9:00</c:v>
                </c:pt>
                <c:pt idx="10">
                  <c:v>10:00</c:v>
                </c:pt>
                <c:pt idx="11">
                  <c:v>11:00</c:v>
                </c:pt>
                <c:pt idx="12">
                  <c:v>12:00</c:v>
                </c:pt>
                <c:pt idx="13">
                  <c:v>13:00</c:v>
                </c:pt>
                <c:pt idx="14">
                  <c:v>14:00</c:v>
                </c:pt>
                <c:pt idx="15">
                  <c:v>15:00</c:v>
                </c:pt>
                <c:pt idx="16">
                  <c:v>16:00</c:v>
                </c:pt>
                <c:pt idx="17">
                  <c:v>17:00</c:v>
                </c:pt>
                <c:pt idx="18">
                  <c:v>18:00</c:v>
                </c:pt>
                <c:pt idx="19">
                  <c:v>19:00</c:v>
                </c:pt>
                <c:pt idx="20">
                  <c:v>20:00</c:v>
                </c:pt>
                <c:pt idx="21">
                  <c:v>21:00</c:v>
                </c:pt>
                <c:pt idx="22">
                  <c:v>22:00</c:v>
                </c:pt>
                <c:pt idx="23">
                  <c:v>23:00</c:v>
                </c:pt>
                <c:pt idx="24">
                  <c:v>0:00</c:v>
                </c:pt>
              </c:strCache>
            </c:strRef>
          </c:cat>
          <c:val>
            <c:numRef>
              <c:f>'Post-2000 Schedules'!$D$94:$AB$94</c:f>
              <c:numCache>
                <c:formatCode>0.00</c:formatCode>
                <c:ptCount val="25"/>
                <c:pt idx="0" formatCode="General">
                  <c:v>0</c:v>
                </c:pt>
              </c:numCache>
            </c:numRef>
          </c:val>
          <c:smooth val="0"/>
          <c:extLst xmlns:c16r2="http://schemas.microsoft.com/office/drawing/2015/06/chart">
            <c:ext xmlns:c16="http://schemas.microsoft.com/office/drawing/2014/chart" uri="{C3380CC4-5D6E-409C-BE32-E72D297353CC}">
              <c16:uniqueId val="{00000002-8522-414E-9040-E593FCDE592E}"/>
            </c:ext>
          </c:extLst>
        </c:ser>
        <c:dLbls>
          <c:showLegendKey val="0"/>
          <c:showVal val="0"/>
          <c:showCatName val="0"/>
          <c:showSerName val="0"/>
          <c:showPercent val="0"/>
          <c:showBubbleSize val="0"/>
        </c:dLbls>
        <c:smooth val="0"/>
        <c:axId val="845534128"/>
        <c:axId val="845537264"/>
      </c:lineChart>
      <c:catAx>
        <c:axId val="84553412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45537264"/>
        <c:crosses val="autoZero"/>
        <c:auto val="1"/>
        <c:lblAlgn val="ctr"/>
        <c:lblOffset val="100"/>
        <c:noMultiLvlLbl val="0"/>
      </c:catAx>
      <c:valAx>
        <c:axId val="84553726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4553412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Schedules'!$B$80</c:f>
          <c:strCache>
            <c:ptCount val="1"/>
            <c:pt idx="0">
              <c:v>Receptacles - Sleeping Quarters</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Schedules'!$D$80</c:f>
              <c:strCache>
                <c:ptCount val="1"/>
                <c:pt idx="0">
                  <c:v>Weekday</c:v>
                </c:pt>
              </c:strCache>
            </c:strRef>
          </c:tx>
          <c:spPr>
            <a:ln w="28575" cap="rnd">
              <a:solidFill>
                <a:srgbClr val="A5A8D2"/>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Schedules'!$E$80:$AB$80</c:f>
              <c:numCache>
                <c:formatCode>0.00</c:formatCode>
                <c:ptCount val="24"/>
                <c:pt idx="0">
                  <c:v>0.5</c:v>
                </c:pt>
                <c:pt idx="1">
                  <c:v>0.4</c:v>
                </c:pt>
                <c:pt idx="2">
                  <c:v>0.4</c:v>
                </c:pt>
                <c:pt idx="3">
                  <c:v>0.4</c:v>
                </c:pt>
                <c:pt idx="4">
                  <c:v>0.4</c:v>
                </c:pt>
                <c:pt idx="5">
                  <c:v>0.4</c:v>
                </c:pt>
                <c:pt idx="6">
                  <c:v>0.5</c:v>
                </c:pt>
                <c:pt idx="7">
                  <c:v>0.7</c:v>
                </c:pt>
                <c:pt idx="8">
                  <c:v>0.7</c:v>
                </c:pt>
                <c:pt idx="9">
                  <c:v>0.7</c:v>
                </c:pt>
                <c:pt idx="10">
                  <c:v>0.7</c:v>
                </c:pt>
                <c:pt idx="11">
                  <c:v>0.7</c:v>
                </c:pt>
                <c:pt idx="12">
                  <c:v>0.7</c:v>
                </c:pt>
                <c:pt idx="13">
                  <c:v>0.7</c:v>
                </c:pt>
                <c:pt idx="14">
                  <c:v>0.7</c:v>
                </c:pt>
                <c:pt idx="15">
                  <c:v>0.7</c:v>
                </c:pt>
                <c:pt idx="16">
                  <c:v>0.8</c:v>
                </c:pt>
                <c:pt idx="17">
                  <c:v>1</c:v>
                </c:pt>
                <c:pt idx="18">
                  <c:v>1</c:v>
                </c:pt>
                <c:pt idx="19">
                  <c:v>0.9</c:v>
                </c:pt>
                <c:pt idx="20">
                  <c:v>0.9</c:v>
                </c:pt>
                <c:pt idx="21">
                  <c:v>0.8</c:v>
                </c:pt>
                <c:pt idx="22">
                  <c:v>0.7</c:v>
                </c:pt>
                <c:pt idx="23">
                  <c:v>0.6</c:v>
                </c:pt>
              </c:numCache>
            </c:numRef>
          </c:val>
          <c:smooth val="0"/>
          <c:extLst xmlns:c16r2="http://schemas.microsoft.com/office/drawing/2015/06/chart">
            <c:ext xmlns:c16="http://schemas.microsoft.com/office/drawing/2014/chart" uri="{C3380CC4-5D6E-409C-BE32-E72D297353CC}">
              <c16:uniqueId val="{00000000-9C7F-4FB7-A091-3FBD4FD37064}"/>
            </c:ext>
          </c:extLst>
        </c:ser>
        <c:ser>
          <c:idx val="1"/>
          <c:order val="1"/>
          <c:tx>
            <c:strRef>
              <c:f>'Pre-1950 Schedules'!$D$81</c:f>
              <c:strCache>
                <c:ptCount val="1"/>
                <c:pt idx="0">
                  <c:v>Sat</c:v>
                </c:pt>
              </c:strCache>
            </c:strRef>
          </c:tx>
          <c:spPr>
            <a:ln w="28575" cap="rnd">
              <a:solidFill>
                <a:srgbClr val="696EB4"/>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Schedules'!$E$81:$AB$81</c:f>
              <c:numCache>
                <c:formatCode>0.00</c:formatCode>
                <c:ptCount val="24"/>
                <c:pt idx="0">
                  <c:v>0.5</c:v>
                </c:pt>
                <c:pt idx="1">
                  <c:v>0.4</c:v>
                </c:pt>
                <c:pt idx="2">
                  <c:v>0.4</c:v>
                </c:pt>
                <c:pt idx="3">
                  <c:v>0.4</c:v>
                </c:pt>
                <c:pt idx="4">
                  <c:v>0.4</c:v>
                </c:pt>
                <c:pt idx="5">
                  <c:v>0.4</c:v>
                </c:pt>
                <c:pt idx="6">
                  <c:v>0.5</c:v>
                </c:pt>
                <c:pt idx="7">
                  <c:v>0.7</c:v>
                </c:pt>
                <c:pt idx="8">
                  <c:v>0.7</c:v>
                </c:pt>
                <c:pt idx="9">
                  <c:v>0.7</c:v>
                </c:pt>
                <c:pt idx="10">
                  <c:v>0.7</c:v>
                </c:pt>
                <c:pt idx="11">
                  <c:v>0.7</c:v>
                </c:pt>
                <c:pt idx="12">
                  <c:v>0.7</c:v>
                </c:pt>
                <c:pt idx="13">
                  <c:v>0.7</c:v>
                </c:pt>
                <c:pt idx="14">
                  <c:v>0.7</c:v>
                </c:pt>
                <c:pt idx="15">
                  <c:v>0.7</c:v>
                </c:pt>
                <c:pt idx="16">
                  <c:v>0.8</c:v>
                </c:pt>
                <c:pt idx="17">
                  <c:v>1</c:v>
                </c:pt>
                <c:pt idx="18">
                  <c:v>1</c:v>
                </c:pt>
                <c:pt idx="19">
                  <c:v>0.9</c:v>
                </c:pt>
                <c:pt idx="20">
                  <c:v>0.9</c:v>
                </c:pt>
                <c:pt idx="21">
                  <c:v>0.8</c:v>
                </c:pt>
                <c:pt idx="22">
                  <c:v>0.7</c:v>
                </c:pt>
                <c:pt idx="23">
                  <c:v>0.6</c:v>
                </c:pt>
              </c:numCache>
            </c:numRef>
          </c:val>
          <c:smooth val="0"/>
          <c:extLst xmlns:c16r2="http://schemas.microsoft.com/office/drawing/2015/06/chart">
            <c:ext xmlns:c16="http://schemas.microsoft.com/office/drawing/2014/chart" uri="{C3380CC4-5D6E-409C-BE32-E72D297353CC}">
              <c16:uniqueId val="{00000001-9C7F-4FB7-A091-3FBD4FD37064}"/>
            </c:ext>
          </c:extLst>
        </c:ser>
        <c:ser>
          <c:idx val="2"/>
          <c:order val="2"/>
          <c:tx>
            <c:strRef>
              <c:f>'Pre-1950 Schedules'!$D$82</c:f>
              <c:strCache>
                <c:ptCount val="1"/>
                <c:pt idx="0">
                  <c:v>Sun/Holiday</c:v>
                </c:pt>
              </c:strCache>
            </c:strRef>
          </c:tx>
          <c:spPr>
            <a:ln w="28575" cap="rnd">
              <a:solidFill>
                <a:srgbClr val="474C8E"/>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Schedules'!$E$82:$AB$82</c:f>
              <c:numCache>
                <c:formatCode>0.00</c:formatCode>
                <c:ptCount val="24"/>
                <c:pt idx="0">
                  <c:v>0.5</c:v>
                </c:pt>
                <c:pt idx="1">
                  <c:v>0.4</c:v>
                </c:pt>
                <c:pt idx="2">
                  <c:v>0.4</c:v>
                </c:pt>
                <c:pt idx="3">
                  <c:v>0.4</c:v>
                </c:pt>
                <c:pt idx="4">
                  <c:v>0.4</c:v>
                </c:pt>
                <c:pt idx="5">
                  <c:v>0.4</c:v>
                </c:pt>
                <c:pt idx="6">
                  <c:v>0.5</c:v>
                </c:pt>
                <c:pt idx="7">
                  <c:v>0.7</c:v>
                </c:pt>
                <c:pt idx="8">
                  <c:v>0.7</c:v>
                </c:pt>
                <c:pt idx="9">
                  <c:v>0.7</c:v>
                </c:pt>
                <c:pt idx="10">
                  <c:v>0.7</c:v>
                </c:pt>
                <c:pt idx="11">
                  <c:v>0.7</c:v>
                </c:pt>
                <c:pt idx="12">
                  <c:v>0.7</c:v>
                </c:pt>
                <c:pt idx="13">
                  <c:v>0.7</c:v>
                </c:pt>
                <c:pt idx="14">
                  <c:v>0.7</c:v>
                </c:pt>
                <c:pt idx="15">
                  <c:v>0.7</c:v>
                </c:pt>
                <c:pt idx="16">
                  <c:v>0.8</c:v>
                </c:pt>
                <c:pt idx="17">
                  <c:v>1</c:v>
                </c:pt>
                <c:pt idx="18">
                  <c:v>1</c:v>
                </c:pt>
                <c:pt idx="19">
                  <c:v>0.9</c:v>
                </c:pt>
                <c:pt idx="20">
                  <c:v>0.9</c:v>
                </c:pt>
                <c:pt idx="21">
                  <c:v>0.8</c:v>
                </c:pt>
                <c:pt idx="22">
                  <c:v>0.7</c:v>
                </c:pt>
                <c:pt idx="23">
                  <c:v>0.6</c:v>
                </c:pt>
              </c:numCache>
            </c:numRef>
          </c:val>
          <c:smooth val="0"/>
          <c:extLst xmlns:c16r2="http://schemas.microsoft.com/office/drawing/2015/06/chart">
            <c:ext xmlns:c16="http://schemas.microsoft.com/office/drawing/2014/chart" uri="{C3380CC4-5D6E-409C-BE32-E72D297353CC}">
              <c16:uniqueId val="{00000002-9C7F-4FB7-A091-3FBD4FD37064}"/>
            </c:ext>
          </c:extLst>
        </c:ser>
        <c:dLbls>
          <c:showLegendKey val="0"/>
          <c:showVal val="0"/>
          <c:showCatName val="0"/>
          <c:showSerName val="0"/>
          <c:showPercent val="0"/>
          <c:showBubbleSize val="0"/>
        </c:dLbls>
        <c:smooth val="0"/>
        <c:axId val="922589424"/>
        <c:axId val="922587464"/>
      </c:lineChart>
      <c:catAx>
        <c:axId val="92258942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22587464"/>
        <c:crosses val="autoZero"/>
        <c:auto val="1"/>
        <c:lblAlgn val="ctr"/>
        <c:lblOffset val="100"/>
        <c:noMultiLvlLbl val="0"/>
      </c:catAx>
      <c:valAx>
        <c:axId val="92258746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2258942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Schedules'!$B$83</c:f>
          <c:strCache>
            <c:ptCount val="1"/>
            <c:pt idx="0">
              <c:v>Receptacles - Office Core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Schedules'!$D$83</c:f>
              <c:strCache>
                <c:ptCount val="1"/>
                <c:pt idx="0">
                  <c:v>Weekday</c:v>
                </c:pt>
              </c:strCache>
            </c:strRef>
          </c:tx>
          <c:spPr>
            <a:ln w="28575" cap="rnd">
              <a:solidFill>
                <a:srgbClr val="A5A8D2"/>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Schedules'!$E$83:$AB$83</c:f>
              <c:numCache>
                <c:formatCode>0.00</c:formatCode>
                <c:ptCount val="24"/>
                <c:pt idx="0">
                  <c:v>0.4</c:v>
                </c:pt>
                <c:pt idx="1">
                  <c:v>0.4</c:v>
                </c:pt>
                <c:pt idx="2">
                  <c:v>0.4</c:v>
                </c:pt>
                <c:pt idx="3">
                  <c:v>0.4</c:v>
                </c:pt>
                <c:pt idx="4">
                  <c:v>0.4</c:v>
                </c:pt>
                <c:pt idx="5">
                  <c:v>0.4</c:v>
                </c:pt>
                <c:pt idx="6">
                  <c:v>0.4</c:v>
                </c:pt>
                <c:pt idx="7">
                  <c:v>0.7</c:v>
                </c:pt>
                <c:pt idx="8">
                  <c:v>0.9</c:v>
                </c:pt>
                <c:pt idx="9">
                  <c:v>0.9</c:v>
                </c:pt>
                <c:pt idx="10">
                  <c:v>0.9</c:v>
                </c:pt>
                <c:pt idx="11">
                  <c:v>0.9</c:v>
                </c:pt>
                <c:pt idx="12">
                  <c:v>0.9</c:v>
                </c:pt>
                <c:pt idx="13">
                  <c:v>0.9</c:v>
                </c:pt>
                <c:pt idx="14">
                  <c:v>0.9</c:v>
                </c:pt>
                <c:pt idx="15">
                  <c:v>0.9</c:v>
                </c:pt>
                <c:pt idx="16">
                  <c:v>0.6</c:v>
                </c:pt>
                <c:pt idx="17">
                  <c:v>0.6</c:v>
                </c:pt>
                <c:pt idx="18">
                  <c:v>0.6</c:v>
                </c:pt>
                <c:pt idx="19">
                  <c:v>0.6</c:v>
                </c:pt>
                <c:pt idx="20">
                  <c:v>0.6</c:v>
                </c:pt>
                <c:pt idx="21">
                  <c:v>0.6</c:v>
                </c:pt>
                <c:pt idx="22">
                  <c:v>0.6</c:v>
                </c:pt>
                <c:pt idx="23">
                  <c:v>0.4</c:v>
                </c:pt>
              </c:numCache>
            </c:numRef>
          </c:val>
          <c:smooth val="0"/>
          <c:extLst xmlns:c16r2="http://schemas.microsoft.com/office/drawing/2015/06/chart">
            <c:ext xmlns:c16="http://schemas.microsoft.com/office/drawing/2014/chart" uri="{C3380CC4-5D6E-409C-BE32-E72D297353CC}">
              <c16:uniqueId val="{00000000-F850-4B8C-8CDA-6F5116C1E3F0}"/>
            </c:ext>
          </c:extLst>
        </c:ser>
        <c:ser>
          <c:idx val="1"/>
          <c:order val="1"/>
          <c:tx>
            <c:strRef>
              <c:f>'Pre-1950 Schedules'!$D$84</c:f>
              <c:strCache>
                <c:ptCount val="1"/>
                <c:pt idx="0">
                  <c:v>Sat</c:v>
                </c:pt>
              </c:strCache>
            </c:strRef>
          </c:tx>
          <c:spPr>
            <a:ln w="28575" cap="rnd">
              <a:solidFill>
                <a:srgbClr val="696EB4"/>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Schedules'!$E$84:$AB$84</c:f>
              <c:numCache>
                <c:formatCode>0.00</c:formatCode>
                <c:ptCount val="24"/>
                <c:pt idx="0">
                  <c:v>0.4</c:v>
                </c:pt>
                <c:pt idx="1">
                  <c:v>0.4</c:v>
                </c:pt>
                <c:pt idx="2">
                  <c:v>0.4</c:v>
                </c:pt>
                <c:pt idx="3">
                  <c:v>0.4</c:v>
                </c:pt>
                <c:pt idx="4">
                  <c:v>0.4</c:v>
                </c:pt>
                <c:pt idx="5">
                  <c:v>0.4</c:v>
                </c:pt>
                <c:pt idx="6">
                  <c:v>0.4</c:v>
                </c:pt>
                <c:pt idx="7">
                  <c:v>0.5</c:v>
                </c:pt>
                <c:pt idx="8">
                  <c:v>0.65</c:v>
                </c:pt>
                <c:pt idx="9">
                  <c:v>0.65</c:v>
                </c:pt>
                <c:pt idx="10">
                  <c:v>0.65</c:v>
                </c:pt>
                <c:pt idx="11">
                  <c:v>0.65</c:v>
                </c:pt>
                <c:pt idx="12">
                  <c:v>0.65</c:v>
                </c:pt>
                <c:pt idx="13">
                  <c:v>0.65</c:v>
                </c:pt>
                <c:pt idx="14">
                  <c:v>0.65</c:v>
                </c:pt>
                <c:pt idx="15">
                  <c:v>0.65</c:v>
                </c:pt>
                <c:pt idx="16">
                  <c:v>0.65</c:v>
                </c:pt>
                <c:pt idx="17">
                  <c:v>0.65</c:v>
                </c:pt>
                <c:pt idx="18">
                  <c:v>0.4</c:v>
                </c:pt>
                <c:pt idx="19">
                  <c:v>0.4</c:v>
                </c:pt>
                <c:pt idx="20">
                  <c:v>0.4</c:v>
                </c:pt>
                <c:pt idx="21">
                  <c:v>0.4</c:v>
                </c:pt>
                <c:pt idx="22">
                  <c:v>0.4</c:v>
                </c:pt>
                <c:pt idx="23">
                  <c:v>0.4</c:v>
                </c:pt>
              </c:numCache>
            </c:numRef>
          </c:val>
          <c:smooth val="0"/>
          <c:extLst xmlns:c16r2="http://schemas.microsoft.com/office/drawing/2015/06/chart">
            <c:ext xmlns:c16="http://schemas.microsoft.com/office/drawing/2014/chart" uri="{C3380CC4-5D6E-409C-BE32-E72D297353CC}">
              <c16:uniqueId val="{00000001-F850-4B8C-8CDA-6F5116C1E3F0}"/>
            </c:ext>
          </c:extLst>
        </c:ser>
        <c:ser>
          <c:idx val="2"/>
          <c:order val="2"/>
          <c:tx>
            <c:strRef>
              <c:f>'Pre-1950 Schedules'!$D$85</c:f>
              <c:strCache>
                <c:ptCount val="1"/>
                <c:pt idx="0">
                  <c:v>Sun/Holiday</c:v>
                </c:pt>
              </c:strCache>
            </c:strRef>
          </c:tx>
          <c:spPr>
            <a:ln w="28575" cap="rnd">
              <a:solidFill>
                <a:srgbClr val="474C8E"/>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Schedules'!$E$85:$AB$85</c:f>
              <c:numCache>
                <c:formatCode>0.00</c:formatCode>
                <c:ptCount val="24"/>
                <c:pt idx="0">
                  <c:v>0.4</c:v>
                </c:pt>
                <c:pt idx="1">
                  <c:v>0.4</c:v>
                </c:pt>
                <c:pt idx="2">
                  <c:v>0.4</c:v>
                </c:pt>
                <c:pt idx="3">
                  <c:v>0.4</c:v>
                </c:pt>
                <c:pt idx="4">
                  <c:v>0.4</c:v>
                </c:pt>
                <c:pt idx="5">
                  <c:v>0.4</c:v>
                </c:pt>
                <c:pt idx="6">
                  <c:v>0.4</c:v>
                </c:pt>
                <c:pt idx="7">
                  <c:v>0.4</c:v>
                </c:pt>
                <c:pt idx="8">
                  <c:v>0.6</c:v>
                </c:pt>
                <c:pt idx="9">
                  <c:v>0.6</c:v>
                </c:pt>
                <c:pt idx="10">
                  <c:v>0.6</c:v>
                </c:pt>
                <c:pt idx="11">
                  <c:v>0.6</c:v>
                </c:pt>
                <c:pt idx="12">
                  <c:v>0.6</c:v>
                </c:pt>
                <c:pt idx="13">
                  <c:v>0.6</c:v>
                </c:pt>
                <c:pt idx="14">
                  <c:v>0.6</c:v>
                </c:pt>
                <c:pt idx="15">
                  <c:v>0.6</c:v>
                </c:pt>
                <c:pt idx="16">
                  <c:v>0.4</c:v>
                </c:pt>
                <c:pt idx="17">
                  <c:v>0.4</c:v>
                </c:pt>
                <c:pt idx="18">
                  <c:v>0.4</c:v>
                </c:pt>
                <c:pt idx="19">
                  <c:v>0.4</c:v>
                </c:pt>
                <c:pt idx="20">
                  <c:v>0.4</c:v>
                </c:pt>
                <c:pt idx="21">
                  <c:v>0.4</c:v>
                </c:pt>
                <c:pt idx="22">
                  <c:v>0.4</c:v>
                </c:pt>
                <c:pt idx="23">
                  <c:v>0.4</c:v>
                </c:pt>
              </c:numCache>
            </c:numRef>
          </c:val>
          <c:smooth val="0"/>
          <c:extLst xmlns:c16r2="http://schemas.microsoft.com/office/drawing/2015/06/chart">
            <c:ext xmlns:c16="http://schemas.microsoft.com/office/drawing/2014/chart" uri="{C3380CC4-5D6E-409C-BE32-E72D297353CC}">
              <c16:uniqueId val="{00000002-F850-4B8C-8CDA-6F5116C1E3F0}"/>
            </c:ext>
          </c:extLst>
        </c:ser>
        <c:dLbls>
          <c:showLegendKey val="0"/>
          <c:showVal val="0"/>
          <c:showCatName val="0"/>
          <c:showSerName val="0"/>
          <c:showPercent val="0"/>
          <c:showBubbleSize val="0"/>
        </c:dLbls>
        <c:smooth val="0"/>
        <c:axId val="922583544"/>
        <c:axId val="922583936"/>
      </c:lineChart>
      <c:catAx>
        <c:axId val="92258354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22583936"/>
        <c:crosses val="autoZero"/>
        <c:auto val="1"/>
        <c:lblAlgn val="ctr"/>
        <c:lblOffset val="100"/>
        <c:noMultiLvlLbl val="0"/>
      </c:catAx>
      <c:valAx>
        <c:axId val="92258393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2258354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Schedules'!$B$86</c:f>
          <c:strCache>
            <c:ptCount val="1"/>
            <c:pt idx="0">
              <c:v>Receptacles - Garage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Schedules'!$D$86</c:f>
              <c:strCache>
                <c:ptCount val="1"/>
                <c:pt idx="0">
                  <c:v>Weekday</c:v>
                </c:pt>
              </c:strCache>
            </c:strRef>
          </c:tx>
          <c:spPr>
            <a:ln w="28575" cap="rnd">
              <a:solidFill>
                <a:srgbClr val="A5A8D2"/>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Schedules'!$E$86:$AB$86</c:f>
              <c:numCache>
                <c:formatCode>0.00</c:formatCode>
                <c:ptCount val="24"/>
                <c:pt idx="0">
                  <c:v>0.4</c:v>
                </c:pt>
                <c:pt idx="1">
                  <c:v>0.4</c:v>
                </c:pt>
                <c:pt idx="2">
                  <c:v>0.4</c:v>
                </c:pt>
                <c:pt idx="3">
                  <c:v>0.4</c:v>
                </c:pt>
                <c:pt idx="4">
                  <c:v>0.4</c:v>
                </c:pt>
                <c:pt idx="5">
                  <c:v>0.4</c:v>
                </c:pt>
                <c:pt idx="6">
                  <c:v>0.4</c:v>
                </c:pt>
                <c:pt idx="7">
                  <c:v>0.7</c:v>
                </c:pt>
                <c:pt idx="8">
                  <c:v>0.9</c:v>
                </c:pt>
                <c:pt idx="9">
                  <c:v>0.9</c:v>
                </c:pt>
                <c:pt idx="10">
                  <c:v>0.9</c:v>
                </c:pt>
                <c:pt idx="11">
                  <c:v>0.9</c:v>
                </c:pt>
                <c:pt idx="12">
                  <c:v>0.9</c:v>
                </c:pt>
                <c:pt idx="13">
                  <c:v>0.9</c:v>
                </c:pt>
                <c:pt idx="14">
                  <c:v>0.9</c:v>
                </c:pt>
                <c:pt idx="15">
                  <c:v>0.9</c:v>
                </c:pt>
                <c:pt idx="16">
                  <c:v>0.6</c:v>
                </c:pt>
                <c:pt idx="17">
                  <c:v>0.6</c:v>
                </c:pt>
                <c:pt idx="18">
                  <c:v>0.6</c:v>
                </c:pt>
                <c:pt idx="19">
                  <c:v>0.6</c:v>
                </c:pt>
                <c:pt idx="20">
                  <c:v>0.6</c:v>
                </c:pt>
                <c:pt idx="21">
                  <c:v>0.6</c:v>
                </c:pt>
                <c:pt idx="22">
                  <c:v>0.6</c:v>
                </c:pt>
                <c:pt idx="23">
                  <c:v>0.4</c:v>
                </c:pt>
              </c:numCache>
            </c:numRef>
          </c:val>
          <c:smooth val="0"/>
          <c:extLst xmlns:c16r2="http://schemas.microsoft.com/office/drawing/2015/06/chart">
            <c:ext xmlns:c16="http://schemas.microsoft.com/office/drawing/2014/chart" uri="{C3380CC4-5D6E-409C-BE32-E72D297353CC}">
              <c16:uniqueId val="{00000000-1347-4A5A-A546-05EF02240538}"/>
            </c:ext>
          </c:extLst>
        </c:ser>
        <c:ser>
          <c:idx val="1"/>
          <c:order val="1"/>
          <c:tx>
            <c:strRef>
              <c:f>'Pre-1950 Schedules'!$D$87</c:f>
              <c:strCache>
                <c:ptCount val="1"/>
                <c:pt idx="0">
                  <c:v>Sat</c:v>
                </c:pt>
              </c:strCache>
            </c:strRef>
          </c:tx>
          <c:spPr>
            <a:ln w="28575" cap="rnd">
              <a:solidFill>
                <a:srgbClr val="696EB4"/>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Schedules'!$E$87:$AB$87</c:f>
              <c:numCache>
                <c:formatCode>0.00</c:formatCode>
                <c:ptCount val="24"/>
                <c:pt idx="0">
                  <c:v>0.4</c:v>
                </c:pt>
                <c:pt idx="1">
                  <c:v>0.4</c:v>
                </c:pt>
                <c:pt idx="2">
                  <c:v>0.4</c:v>
                </c:pt>
                <c:pt idx="3">
                  <c:v>0.4</c:v>
                </c:pt>
                <c:pt idx="4">
                  <c:v>0.4</c:v>
                </c:pt>
                <c:pt idx="5">
                  <c:v>0.4</c:v>
                </c:pt>
                <c:pt idx="6">
                  <c:v>0.4</c:v>
                </c:pt>
                <c:pt idx="7">
                  <c:v>0.5</c:v>
                </c:pt>
                <c:pt idx="8">
                  <c:v>0.65</c:v>
                </c:pt>
                <c:pt idx="9">
                  <c:v>0.65</c:v>
                </c:pt>
                <c:pt idx="10">
                  <c:v>0.65</c:v>
                </c:pt>
                <c:pt idx="11">
                  <c:v>0.65</c:v>
                </c:pt>
                <c:pt idx="12">
                  <c:v>0.65</c:v>
                </c:pt>
                <c:pt idx="13">
                  <c:v>0.65</c:v>
                </c:pt>
                <c:pt idx="14">
                  <c:v>0.65</c:v>
                </c:pt>
                <c:pt idx="15">
                  <c:v>0.65</c:v>
                </c:pt>
                <c:pt idx="16">
                  <c:v>0.65</c:v>
                </c:pt>
                <c:pt idx="17">
                  <c:v>0.65</c:v>
                </c:pt>
                <c:pt idx="18">
                  <c:v>0.4</c:v>
                </c:pt>
                <c:pt idx="19">
                  <c:v>0.4</c:v>
                </c:pt>
                <c:pt idx="20">
                  <c:v>0.4</c:v>
                </c:pt>
                <c:pt idx="21">
                  <c:v>0.4</c:v>
                </c:pt>
                <c:pt idx="22">
                  <c:v>0.4</c:v>
                </c:pt>
                <c:pt idx="23">
                  <c:v>0.4</c:v>
                </c:pt>
              </c:numCache>
            </c:numRef>
          </c:val>
          <c:smooth val="0"/>
          <c:extLst xmlns:c16r2="http://schemas.microsoft.com/office/drawing/2015/06/chart">
            <c:ext xmlns:c16="http://schemas.microsoft.com/office/drawing/2014/chart" uri="{C3380CC4-5D6E-409C-BE32-E72D297353CC}">
              <c16:uniqueId val="{00000001-1347-4A5A-A546-05EF02240538}"/>
            </c:ext>
          </c:extLst>
        </c:ser>
        <c:ser>
          <c:idx val="2"/>
          <c:order val="2"/>
          <c:tx>
            <c:strRef>
              <c:f>'Pre-1950 Schedules'!$D$88</c:f>
              <c:strCache>
                <c:ptCount val="1"/>
                <c:pt idx="0">
                  <c:v>Sun/Holiday</c:v>
                </c:pt>
              </c:strCache>
            </c:strRef>
          </c:tx>
          <c:spPr>
            <a:ln w="28575" cap="rnd">
              <a:solidFill>
                <a:srgbClr val="474C8E"/>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Schedules'!$E$88:$AB$88</c:f>
              <c:numCache>
                <c:formatCode>0.00</c:formatCode>
                <c:ptCount val="24"/>
                <c:pt idx="0">
                  <c:v>0.4</c:v>
                </c:pt>
                <c:pt idx="1">
                  <c:v>0.4</c:v>
                </c:pt>
                <c:pt idx="2">
                  <c:v>0.4</c:v>
                </c:pt>
                <c:pt idx="3">
                  <c:v>0.4</c:v>
                </c:pt>
                <c:pt idx="4">
                  <c:v>0.4</c:v>
                </c:pt>
                <c:pt idx="5">
                  <c:v>0.4</c:v>
                </c:pt>
                <c:pt idx="6">
                  <c:v>0.4</c:v>
                </c:pt>
                <c:pt idx="7">
                  <c:v>0.4</c:v>
                </c:pt>
                <c:pt idx="8">
                  <c:v>0.6</c:v>
                </c:pt>
                <c:pt idx="9">
                  <c:v>0.6</c:v>
                </c:pt>
                <c:pt idx="10">
                  <c:v>0.6</c:v>
                </c:pt>
                <c:pt idx="11">
                  <c:v>0.6</c:v>
                </c:pt>
                <c:pt idx="12">
                  <c:v>0.6</c:v>
                </c:pt>
                <c:pt idx="13">
                  <c:v>0.6</c:v>
                </c:pt>
                <c:pt idx="14">
                  <c:v>0.6</c:v>
                </c:pt>
                <c:pt idx="15">
                  <c:v>0.6</c:v>
                </c:pt>
                <c:pt idx="16">
                  <c:v>0.4</c:v>
                </c:pt>
                <c:pt idx="17">
                  <c:v>0.4</c:v>
                </c:pt>
                <c:pt idx="18">
                  <c:v>0.4</c:v>
                </c:pt>
                <c:pt idx="19">
                  <c:v>0.4</c:v>
                </c:pt>
                <c:pt idx="20">
                  <c:v>0.4</c:v>
                </c:pt>
                <c:pt idx="21">
                  <c:v>0.4</c:v>
                </c:pt>
                <c:pt idx="22">
                  <c:v>0.4</c:v>
                </c:pt>
                <c:pt idx="23">
                  <c:v>0.4</c:v>
                </c:pt>
              </c:numCache>
            </c:numRef>
          </c:val>
          <c:smooth val="0"/>
          <c:extLst xmlns:c16r2="http://schemas.microsoft.com/office/drawing/2015/06/chart">
            <c:ext xmlns:c16="http://schemas.microsoft.com/office/drawing/2014/chart" uri="{C3380CC4-5D6E-409C-BE32-E72D297353CC}">
              <c16:uniqueId val="{00000002-1347-4A5A-A546-05EF02240538}"/>
            </c:ext>
          </c:extLst>
        </c:ser>
        <c:dLbls>
          <c:showLegendKey val="0"/>
          <c:showVal val="0"/>
          <c:showCatName val="0"/>
          <c:showSerName val="0"/>
          <c:showPercent val="0"/>
          <c:showBubbleSize val="0"/>
        </c:dLbls>
        <c:smooth val="0"/>
        <c:axId val="922586288"/>
        <c:axId val="922586680"/>
      </c:lineChart>
      <c:catAx>
        <c:axId val="92258628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22586680"/>
        <c:crosses val="autoZero"/>
        <c:auto val="1"/>
        <c:lblAlgn val="ctr"/>
        <c:lblOffset val="100"/>
        <c:noMultiLvlLbl val="0"/>
      </c:catAx>
      <c:valAx>
        <c:axId val="92258668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2258628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Schedules'!$B$89</c:f>
          <c:strCache>
            <c:ptCount val="1"/>
            <c:pt idx="0">
              <c:v>Receptacles - Office Perimeter</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Schedules'!$D$89</c:f>
              <c:strCache>
                <c:ptCount val="1"/>
                <c:pt idx="0">
                  <c:v>Weekday</c:v>
                </c:pt>
              </c:strCache>
            </c:strRef>
          </c:tx>
          <c:spPr>
            <a:ln w="28575" cap="rnd">
              <a:solidFill>
                <a:srgbClr val="A5A8D2"/>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Schedules'!$E$89:$AB$89</c:f>
              <c:numCache>
                <c:formatCode>0.00</c:formatCode>
                <c:ptCount val="24"/>
                <c:pt idx="0">
                  <c:v>0.5</c:v>
                </c:pt>
                <c:pt idx="1">
                  <c:v>0.4</c:v>
                </c:pt>
                <c:pt idx="2">
                  <c:v>0.4</c:v>
                </c:pt>
                <c:pt idx="3">
                  <c:v>0.4</c:v>
                </c:pt>
                <c:pt idx="4">
                  <c:v>0.4</c:v>
                </c:pt>
                <c:pt idx="5">
                  <c:v>0.4</c:v>
                </c:pt>
                <c:pt idx="6">
                  <c:v>0.5</c:v>
                </c:pt>
                <c:pt idx="7">
                  <c:v>0.7</c:v>
                </c:pt>
                <c:pt idx="8">
                  <c:v>0.7</c:v>
                </c:pt>
                <c:pt idx="9">
                  <c:v>0.7</c:v>
                </c:pt>
                <c:pt idx="10">
                  <c:v>0.7</c:v>
                </c:pt>
                <c:pt idx="11">
                  <c:v>0.7</c:v>
                </c:pt>
                <c:pt idx="12">
                  <c:v>0.7</c:v>
                </c:pt>
                <c:pt idx="13">
                  <c:v>0.7</c:v>
                </c:pt>
                <c:pt idx="14">
                  <c:v>0.7</c:v>
                </c:pt>
                <c:pt idx="15">
                  <c:v>0.7</c:v>
                </c:pt>
                <c:pt idx="16">
                  <c:v>0.8</c:v>
                </c:pt>
                <c:pt idx="17">
                  <c:v>1</c:v>
                </c:pt>
                <c:pt idx="18">
                  <c:v>1</c:v>
                </c:pt>
                <c:pt idx="19">
                  <c:v>0.9</c:v>
                </c:pt>
                <c:pt idx="20">
                  <c:v>0.9</c:v>
                </c:pt>
                <c:pt idx="21">
                  <c:v>0.8</c:v>
                </c:pt>
                <c:pt idx="22">
                  <c:v>0.7</c:v>
                </c:pt>
                <c:pt idx="23">
                  <c:v>0.6</c:v>
                </c:pt>
              </c:numCache>
            </c:numRef>
          </c:val>
          <c:smooth val="0"/>
          <c:extLst xmlns:c16r2="http://schemas.microsoft.com/office/drawing/2015/06/chart">
            <c:ext xmlns:c16="http://schemas.microsoft.com/office/drawing/2014/chart" uri="{C3380CC4-5D6E-409C-BE32-E72D297353CC}">
              <c16:uniqueId val="{00000000-3CF9-4F57-BECF-006D2F7FE553}"/>
            </c:ext>
          </c:extLst>
        </c:ser>
        <c:ser>
          <c:idx val="1"/>
          <c:order val="1"/>
          <c:tx>
            <c:strRef>
              <c:f>'Pre-1950 Schedules'!$D$90</c:f>
              <c:strCache>
                <c:ptCount val="1"/>
                <c:pt idx="0">
                  <c:v>Sat</c:v>
                </c:pt>
              </c:strCache>
            </c:strRef>
          </c:tx>
          <c:spPr>
            <a:ln w="28575" cap="rnd">
              <a:solidFill>
                <a:srgbClr val="696EB4"/>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Schedules'!$E$90:$AB$90</c:f>
              <c:numCache>
                <c:formatCode>0.00</c:formatCode>
                <c:ptCount val="24"/>
                <c:pt idx="0">
                  <c:v>0.5</c:v>
                </c:pt>
                <c:pt idx="1">
                  <c:v>0.4</c:v>
                </c:pt>
                <c:pt idx="2">
                  <c:v>0.4</c:v>
                </c:pt>
                <c:pt idx="3">
                  <c:v>0.4</c:v>
                </c:pt>
                <c:pt idx="4">
                  <c:v>0.4</c:v>
                </c:pt>
                <c:pt idx="5">
                  <c:v>0.4</c:v>
                </c:pt>
                <c:pt idx="6">
                  <c:v>0.5</c:v>
                </c:pt>
                <c:pt idx="7">
                  <c:v>0.7</c:v>
                </c:pt>
                <c:pt idx="8">
                  <c:v>0.7</c:v>
                </c:pt>
                <c:pt idx="9">
                  <c:v>0.7</c:v>
                </c:pt>
                <c:pt idx="10">
                  <c:v>0.7</c:v>
                </c:pt>
                <c:pt idx="11">
                  <c:v>0.7</c:v>
                </c:pt>
                <c:pt idx="12">
                  <c:v>0.7</c:v>
                </c:pt>
                <c:pt idx="13">
                  <c:v>0.7</c:v>
                </c:pt>
                <c:pt idx="14">
                  <c:v>0.7</c:v>
                </c:pt>
                <c:pt idx="15">
                  <c:v>0.7</c:v>
                </c:pt>
                <c:pt idx="16">
                  <c:v>0.8</c:v>
                </c:pt>
                <c:pt idx="17">
                  <c:v>1</c:v>
                </c:pt>
                <c:pt idx="18">
                  <c:v>1</c:v>
                </c:pt>
                <c:pt idx="19">
                  <c:v>0.9</c:v>
                </c:pt>
                <c:pt idx="20">
                  <c:v>0.9</c:v>
                </c:pt>
                <c:pt idx="21">
                  <c:v>0.8</c:v>
                </c:pt>
                <c:pt idx="22">
                  <c:v>0.7</c:v>
                </c:pt>
                <c:pt idx="23">
                  <c:v>0.6</c:v>
                </c:pt>
              </c:numCache>
            </c:numRef>
          </c:val>
          <c:smooth val="0"/>
          <c:extLst xmlns:c16r2="http://schemas.microsoft.com/office/drawing/2015/06/chart">
            <c:ext xmlns:c16="http://schemas.microsoft.com/office/drawing/2014/chart" uri="{C3380CC4-5D6E-409C-BE32-E72D297353CC}">
              <c16:uniqueId val="{00000001-3CF9-4F57-BECF-006D2F7FE553}"/>
            </c:ext>
          </c:extLst>
        </c:ser>
        <c:ser>
          <c:idx val="2"/>
          <c:order val="2"/>
          <c:tx>
            <c:strRef>
              <c:f>'Pre-1950 Schedules'!$D$91</c:f>
              <c:strCache>
                <c:ptCount val="1"/>
                <c:pt idx="0">
                  <c:v>Sun/Holiday</c:v>
                </c:pt>
              </c:strCache>
            </c:strRef>
          </c:tx>
          <c:spPr>
            <a:ln w="28575" cap="rnd">
              <a:solidFill>
                <a:srgbClr val="474C8E"/>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Schedules'!$E$91:$AB$91</c:f>
              <c:numCache>
                <c:formatCode>0.00</c:formatCode>
                <c:ptCount val="24"/>
                <c:pt idx="0">
                  <c:v>0.5</c:v>
                </c:pt>
                <c:pt idx="1">
                  <c:v>0.4</c:v>
                </c:pt>
                <c:pt idx="2">
                  <c:v>0.4</c:v>
                </c:pt>
                <c:pt idx="3">
                  <c:v>0.4</c:v>
                </c:pt>
                <c:pt idx="4">
                  <c:v>0.4</c:v>
                </c:pt>
                <c:pt idx="5">
                  <c:v>0.4</c:v>
                </c:pt>
                <c:pt idx="6">
                  <c:v>0.5</c:v>
                </c:pt>
                <c:pt idx="7">
                  <c:v>0.7</c:v>
                </c:pt>
                <c:pt idx="8">
                  <c:v>0.7</c:v>
                </c:pt>
                <c:pt idx="9">
                  <c:v>0.7</c:v>
                </c:pt>
                <c:pt idx="10">
                  <c:v>0.7</c:v>
                </c:pt>
                <c:pt idx="11">
                  <c:v>0.7</c:v>
                </c:pt>
                <c:pt idx="12">
                  <c:v>0.7</c:v>
                </c:pt>
                <c:pt idx="13">
                  <c:v>0.7</c:v>
                </c:pt>
                <c:pt idx="14">
                  <c:v>0.7</c:v>
                </c:pt>
                <c:pt idx="15">
                  <c:v>0.7</c:v>
                </c:pt>
                <c:pt idx="16">
                  <c:v>0.8</c:v>
                </c:pt>
                <c:pt idx="17">
                  <c:v>1</c:v>
                </c:pt>
                <c:pt idx="18">
                  <c:v>1</c:v>
                </c:pt>
                <c:pt idx="19">
                  <c:v>0.9</c:v>
                </c:pt>
                <c:pt idx="20">
                  <c:v>0.9</c:v>
                </c:pt>
                <c:pt idx="21">
                  <c:v>0.8</c:v>
                </c:pt>
                <c:pt idx="22">
                  <c:v>0.7</c:v>
                </c:pt>
                <c:pt idx="23">
                  <c:v>0.6</c:v>
                </c:pt>
              </c:numCache>
            </c:numRef>
          </c:val>
          <c:smooth val="0"/>
          <c:extLst xmlns:c16r2="http://schemas.microsoft.com/office/drawing/2015/06/chart">
            <c:ext xmlns:c16="http://schemas.microsoft.com/office/drawing/2014/chart" uri="{C3380CC4-5D6E-409C-BE32-E72D297353CC}">
              <c16:uniqueId val="{00000002-3CF9-4F57-BECF-006D2F7FE553}"/>
            </c:ext>
          </c:extLst>
        </c:ser>
        <c:dLbls>
          <c:showLegendKey val="0"/>
          <c:showVal val="0"/>
          <c:showCatName val="0"/>
          <c:showSerName val="0"/>
          <c:showPercent val="0"/>
          <c:showBubbleSize val="0"/>
        </c:dLbls>
        <c:smooth val="0"/>
        <c:axId val="904146072"/>
        <c:axId val="904151168"/>
      </c:lineChart>
      <c:catAx>
        <c:axId val="90414607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04151168"/>
        <c:crosses val="autoZero"/>
        <c:auto val="1"/>
        <c:lblAlgn val="ctr"/>
        <c:lblOffset val="100"/>
        <c:noMultiLvlLbl val="0"/>
      </c:catAx>
      <c:valAx>
        <c:axId val="9041511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0414607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Schedules'!$B$95</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Schedules'!$D$95</c:f>
              <c:strCache>
                <c:ptCount val="1"/>
                <c:pt idx="0">
                  <c:v>Weekday</c:v>
                </c:pt>
              </c:strCache>
            </c:strRef>
          </c:tx>
          <c:spPr>
            <a:ln w="28575" cap="rnd">
              <a:solidFill>
                <a:srgbClr val="A5A8D2"/>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Schedules'!$E$95:$AB$95</c:f>
              <c:numCache>
                <c:formatCode>0.00</c:formatCode>
                <c:ptCount val="24"/>
              </c:numCache>
            </c:numRef>
          </c:val>
          <c:smooth val="0"/>
          <c:extLst xmlns:c16r2="http://schemas.microsoft.com/office/drawing/2015/06/chart">
            <c:ext xmlns:c16="http://schemas.microsoft.com/office/drawing/2014/chart" uri="{C3380CC4-5D6E-409C-BE32-E72D297353CC}">
              <c16:uniqueId val="{00000000-9AE7-468E-B628-5DAFA195243B}"/>
            </c:ext>
          </c:extLst>
        </c:ser>
        <c:ser>
          <c:idx val="1"/>
          <c:order val="1"/>
          <c:tx>
            <c:strRef>
              <c:f>'Pre-1950 Schedules'!$D$96</c:f>
              <c:strCache>
                <c:ptCount val="1"/>
                <c:pt idx="0">
                  <c:v>Sat</c:v>
                </c:pt>
              </c:strCache>
            </c:strRef>
          </c:tx>
          <c:spPr>
            <a:ln w="28575" cap="rnd">
              <a:solidFill>
                <a:srgbClr val="696EB4"/>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Schedules'!$E$96:$AB$96</c:f>
              <c:numCache>
                <c:formatCode>0.00</c:formatCode>
                <c:ptCount val="24"/>
              </c:numCache>
            </c:numRef>
          </c:val>
          <c:smooth val="0"/>
          <c:extLst xmlns:c16r2="http://schemas.microsoft.com/office/drawing/2015/06/chart">
            <c:ext xmlns:c16="http://schemas.microsoft.com/office/drawing/2014/chart" uri="{C3380CC4-5D6E-409C-BE32-E72D297353CC}">
              <c16:uniqueId val="{00000001-9AE7-468E-B628-5DAFA195243B}"/>
            </c:ext>
          </c:extLst>
        </c:ser>
        <c:ser>
          <c:idx val="2"/>
          <c:order val="2"/>
          <c:tx>
            <c:strRef>
              <c:f>'Pre-1950 Schedules'!$D$97</c:f>
              <c:strCache>
                <c:ptCount val="1"/>
                <c:pt idx="0">
                  <c:v>Sun/Holiday</c:v>
                </c:pt>
              </c:strCache>
            </c:strRef>
          </c:tx>
          <c:spPr>
            <a:ln w="28575" cap="rnd">
              <a:solidFill>
                <a:srgbClr val="474C8E"/>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Schedules'!$E$97:$AB$97</c:f>
              <c:numCache>
                <c:formatCode>0.00</c:formatCode>
                <c:ptCount val="24"/>
              </c:numCache>
            </c:numRef>
          </c:val>
          <c:smooth val="0"/>
          <c:extLst xmlns:c16r2="http://schemas.microsoft.com/office/drawing/2015/06/chart">
            <c:ext xmlns:c16="http://schemas.microsoft.com/office/drawing/2014/chart" uri="{C3380CC4-5D6E-409C-BE32-E72D297353CC}">
              <c16:uniqueId val="{00000002-9AE7-468E-B628-5DAFA195243B}"/>
            </c:ext>
          </c:extLst>
        </c:ser>
        <c:dLbls>
          <c:showLegendKey val="0"/>
          <c:showVal val="0"/>
          <c:showCatName val="0"/>
          <c:showSerName val="0"/>
          <c:showPercent val="0"/>
          <c:showBubbleSize val="0"/>
        </c:dLbls>
        <c:smooth val="0"/>
        <c:axId val="904145288"/>
        <c:axId val="904144896"/>
      </c:lineChart>
      <c:catAx>
        <c:axId val="90414528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04144896"/>
        <c:crosses val="autoZero"/>
        <c:auto val="1"/>
        <c:lblAlgn val="ctr"/>
        <c:lblOffset val="100"/>
        <c:noMultiLvlLbl val="0"/>
      </c:catAx>
      <c:valAx>
        <c:axId val="9041448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0414528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Schedules'!$B$118</c:f>
          <c:strCache>
            <c:ptCount val="1"/>
            <c:pt idx="0">
              <c:v>Domestic Hot Water - Sleeping Quarters</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Schedules'!$D$118</c:f>
              <c:strCache>
                <c:ptCount val="1"/>
                <c:pt idx="0">
                  <c:v>Weekday</c:v>
                </c:pt>
              </c:strCache>
            </c:strRef>
          </c:tx>
          <c:spPr>
            <a:ln w="28575" cap="rnd">
              <a:solidFill>
                <a:srgbClr val="A5A8D2"/>
              </a:solidFill>
              <a:round/>
            </a:ln>
            <a:effectLst/>
          </c:spPr>
          <c:marker>
            <c:symbol val="none"/>
          </c:marker>
          <c:cat>
            <c:strRef>
              <c:f>'Pre-1950 Schedules'!$E$117:$AC$117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Schedules'!$E$118:$AB$118</c:f>
              <c:numCache>
                <c:formatCode>0.00</c:formatCode>
                <c:ptCount val="24"/>
                <c:pt idx="0">
                  <c:v>0</c:v>
                </c:pt>
                <c:pt idx="1">
                  <c:v>0</c:v>
                </c:pt>
                <c:pt idx="2">
                  <c:v>0</c:v>
                </c:pt>
                <c:pt idx="3">
                  <c:v>0.05</c:v>
                </c:pt>
                <c:pt idx="4">
                  <c:v>0.05</c:v>
                </c:pt>
                <c:pt idx="5">
                  <c:v>0.05</c:v>
                </c:pt>
                <c:pt idx="6">
                  <c:v>0.8</c:v>
                </c:pt>
                <c:pt idx="7">
                  <c:v>0.7</c:v>
                </c:pt>
                <c:pt idx="8">
                  <c:v>0.5</c:v>
                </c:pt>
                <c:pt idx="9">
                  <c:v>0.4</c:v>
                </c:pt>
                <c:pt idx="10">
                  <c:v>0.25</c:v>
                </c:pt>
                <c:pt idx="11">
                  <c:v>0.25</c:v>
                </c:pt>
                <c:pt idx="12">
                  <c:v>0.25</c:v>
                </c:pt>
                <c:pt idx="13">
                  <c:v>0.25</c:v>
                </c:pt>
                <c:pt idx="14">
                  <c:v>0.5</c:v>
                </c:pt>
                <c:pt idx="15">
                  <c:v>0.6</c:v>
                </c:pt>
                <c:pt idx="16">
                  <c:v>0.7</c:v>
                </c:pt>
                <c:pt idx="17">
                  <c:v>0.7</c:v>
                </c:pt>
                <c:pt idx="18">
                  <c:v>0.4</c:v>
                </c:pt>
                <c:pt idx="19">
                  <c:v>0.25</c:v>
                </c:pt>
                <c:pt idx="20">
                  <c:v>0.2</c:v>
                </c:pt>
                <c:pt idx="21">
                  <c:v>0.2</c:v>
                </c:pt>
                <c:pt idx="22">
                  <c:v>0.05</c:v>
                </c:pt>
                <c:pt idx="23">
                  <c:v>0.05</c:v>
                </c:pt>
              </c:numCache>
            </c:numRef>
          </c:val>
          <c:smooth val="0"/>
          <c:extLst xmlns:c16r2="http://schemas.microsoft.com/office/drawing/2015/06/chart">
            <c:ext xmlns:c16="http://schemas.microsoft.com/office/drawing/2014/chart" uri="{C3380CC4-5D6E-409C-BE32-E72D297353CC}">
              <c16:uniqueId val="{00000000-4BC6-4B00-8926-4B52EB4EAC31}"/>
            </c:ext>
          </c:extLst>
        </c:ser>
        <c:ser>
          <c:idx val="1"/>
          <c:order val="1"/>
          <c:tx>
            <c:strRef>
              <c:f>'Pre-1950 Schedules'!$D$119</c:f>
              <c:strCache>
                <c:ptCount val="1"/>
                <c:pt idx="0">
                  <c:v>Sat</c:v>
                </c:pt>
              </c:strCache>
            </c:strRef>
          </c:tx>
          <c:spPr>
            <a:ln w="28575" cap="rnd">
              <a:solidFill>
                <a:srgbClr val="696EB4"/>
              </a:solidFill>
              <a:round/>
            </a:ln>
            <a:effectLst/>
          </c:spPr>
          <c:marker>
            <c:symbol val="none"/>
          </c:marker>
          <c:cat>
            <c:strRef>
              <c:f>'Pre-1950 Schedules'!$E$117:$AC$117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Schedules'!$E$119:$AB$119</c:f>
              <c:numCache>
                <c:formatCode>0.00</c:formatCode>
                <c:ptCount val="24"/>
                <c:pt idx="0">
                  <c:v>0</c:v>
                </c:pt>
                <c:pt idx="1">
                  <c:v>0</c:v>
                </c:pt>
                <c:pt idx="2">
                  <c:v>0</c:v>
                </c:pt>
                <c:pt idx="3">
                  <c:v>0.05</c:v>
                </c:pt>
                <c:pt idx="4">
                  <c:v>0.05</c:v>
                </c:pt>
                <c:pt idx="5">
                  <c:v>0.05</c:v>
                </c:pt>
                <c:pt idx="6">
                  <c:v>0.8</c:v>
                </c:pt>
                <c:pt idx="7">
                  <c:v>0.7</c:v>
                </c:pt>
                <c:pt idx="8">
                  <c:v>0.5</c:v>
                </c:pt>
                <c:pt idx="9">
                  <c:v>0.4</c:v>
                </c:pt>
                <c:pt idx="10">
                  <c:v>0.25</c:v>
                </c:pt>
                <c:pt idx="11">
                  <c:v>0.25</c:v>
                </c:pt>
                <c:pt idx="12">
                  <c:v>0.25</c:v>
                </c:pt>
                <c:pt idx="13">
                  <c:v>0.25</c:v>
                </c:pt>
                <c:pt idx="14">
                  <c:v>0.5</c:v>
                </c:pt>
                <c:pt idx="15">
                  <c:v>0.6</c:v>
                </c:pt>
                <c:pt idx="16">
                  <c:v>0.7</c:v>
                </c:pt>
                <c:pt idx="17">
                  <c:v>0.7</c:v>
                </c:pt>
                <c:pt idx="18">
                  <c:v>0.4</c:v>
                </c:pt>
                <c:pt idx="19">
                  <c:v>0.25</c:v>
                </c:pt>
                <c:pt idx="20">
                  <c:v>0.2</c:v>
                </c:pt>
                <c:pt idx="21">
                  <c:v>0.2</c:v>
                </c:pt>
                <c:pt idx="22">
                  <c:v>0.05</c:v>
                </c:pt>
                <c:pt idx="23">
                  <c:v>0.05</c:v>
                </c:pt>
              </c:numCache>
            </c:numRef>
          </c:val>
          <c:smooth val="0"/>
          <c:extLst xmlns:c16r2="http://schemas.microsoft.com/office/drawing/2015/06/chart">
            <c:ext xmlns:c16="http://schemas.microsoft.com/office/drawing/2014/chart" uri="{C3380CC4-5D6E-409C-BE32-E72D297353CC}">
              <c16:uniqueId val="{00000001-4BC6-4B00-8926-4B52EB4EAC31}"/>
            </c:ext>
          </c:extLst>
        </c:ser>
        <c:ser>
          <c:idx val="2"/>
          <c:order val="2"/>
          <c:tx>
            <c:strRef>
              <c:f>'Pre-1950 Schedules'!$D$120</c:f>
              <c:strCache>
                <c:ptCount val="1"/>
                <c:pt idx="0">
                  <c:v>Sun/Holiday</c:v>
                </c:pt>
              </c:strCache>
            </c:strRef>
          </c:tx>
          <c:spPr>
            <a:ln w="28575" cap="rnd">
              <a:solidFill>
                <a:srgbClr val="474C8E"/>
              </a:solidFill>
              <a:round/>
            </a:ln>
            <a:effectLst/>
          </c:spPr>
          <c:marker>
            <c:symbol val="none"/>
          </c:marker>
          <c:cat>
            <c:strRef>
              <c:f>'Pre-1950 Schedules'!$E$117:$AC$117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Schedules'!$E$120:$AB$120</c:f>
              <c:numCache>
                <c:formatCode>0.00</c:formatCode>
                <c:ptCount val="24"/>
                <c:pt idx="0">
                  <c:v>0</c:v>
                </c:pt>
                <c:pt idx="1">
                  <c:v>0</c:v>
                </c:pt>
                <c:pt idx="2">
                  <c:v>0</c:v>
                </c:pt>
                <c:pt idx="3">
                  <c:v>0.05</c:v>
                </c:pt>
                <c:pt idx="4">
                  <c:v>0.05</c:v>
                </c:pt>
                <c:pt idx="5">
                  <c:v>0.05</c:v>
                </c:pt>
                <c:pt idx="6">
                  <c:v>0.8</c:v>
                </c:pt>
                <c:pt idx="7">
                  <c:v>0.7</c:v>
                </c:pt>
                <c:pt idx="8">
                  <c:v>0.5</c:v>
                </c:pt>
                <c:pt idx="9">
                  <c:v>0.4</c:v>
                </c:pt>
                <c:pt idx="10">
                  <c:v>0.25</c:v>
                </c:pt>
                <c:pt idx="11">
                  <c:v>0.25</c:v>
                </c:pt>
                <c:pt idx="12">
                  <c:v>0.25</c:v>
                </c:pt>
                <c:pt idx="13">
                  <c:v>0.25</c:v>
                </c:pt>
                <c:pt idx="14">
                  <c:v>0.5</c:v>
                </c:pt>
                <c:pt idx="15">
                  <c:v>0.6</c:v>
                </c:pt>
                <c:pt idx="16">
                  <c:v>0.7</c:v>
                </c:pt>
                <c:pt idx="17">
                  <c:v>0.7</c:v>
                </c:pt>
                <c:pt idx="18">
                  <c:v>0.4</c:v>
                </c:pt>
                <c:pt idx="19">
                  <c:v>0.25</c:v>
                </c:pt>
                <c:pt idx="20">
                  <c:v>0.2</c:v>
                </c:pt>
                <c:pt idx="21">
                  <c:v>0.2</c:v>
                </c:pt>
                <c:pt idx="22">
                  <c:v>0.05</c:v>
                </c:pt>
                <c:pt idx="23">
                  <c:v>0.05</c:v>
                </c:pt>
              </c:numCache>
            </c:numRef>
          </c:val>
          <c:smooth val="0"/>
          <c:extLst xmlns:c16r2="http://schemas.microsoft.com/office/drawing/2015/06/chart">
            <c:ext xmlns:c16="http://schemas.microsoft.com/office/drawing/2014/chart" uri="{C3380CC4-5D6E-409C-BE32-E72D297353CC}">
              <c16:uniqueId val="{00000002-4BC6-4B00-8926-4B52EB4EAC31}"/>
            </c:ext>
          </c:extLst>
        </c:ser>
        <c:dLbls>
          <c:showLegendKey val="0"/>
          <c:showVal val="0"/>
          <c:showCatName val="0"/>
          <c:showSerName val="0"/>
          <c:showPercent val="0"/>
          <c:showBubbleSize val="0"/>
        </c:dLbls>
        <c:smooth val="0"/>
        <c:axId val="904154304"/>
        <c:axId val="904143328"/>
      </c:lineChart>
      <c:catAx>
        <c:axId val="90415430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04143328"/>
        <c:crosses val="autoZero"/>
        <c:auto val="1"/>
        <c:lblAlgn val="ctr"/>
        <c:lblOffset val="100"/>
        <c:noMultiLvlLbl val="0"/>
      </c:catAx>
      <c:valAx>
        <c:axId val="90414332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0415430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Schedules'!$B$121</c:f>
          <c:strCache>
            <c:ptCount val="1"/>
            <c:pt idx="0">
              <c:v>Domestic Hot Water - Office Core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Schedules'!$D$121</c:f>
              <c:strCache>
                <c:ptCount val="1"/>
                <c:pt idx="0">
                  <c:v>Weekday</c:v>
                </c:pt>
              </c:strCache>
            </c:strRef>
          </c:tx>
          <c:spPr>
            <a:ln w="28575" cap="rnd">
              <a:solidFill>
                <a:srgbClr val="A5A8D2"/>
              </a:solidFill>
              <a:round/>
            </a:ln>
            <a:effectLst/>
          </c:spPr>
          <c:marker>
            <c:symbol val="none"/>
          </c:marker>
          <c:cat>
            <c:strRef>
              <c:f>'Pre-1950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Schedules'!$E$121:$AB$121</c:f>
              <c:numCache>
                <c:formatCode>0.00</c:formatCode>
                <c:ptCount val="24"/>
                <c:pt idx="0">
                  <c:v>0.15</c:v>
                </c:pt>
                <c:pt idx="1">
                  <c:v>0.15</c:v>
                </c:pt>
                <c:pt idx="2">
                  <c:v>0.15</c:v>
                </c:pt>
                <c:pt idx="3">
                  <c:v>0.15</c:v>
                </c:pt>
                <c:pt idx="4">
                  <c:v>0.15</c:v>
                </c:pt>
                <c:pt idx="5">
                  <c:v>0.15</c:v>
                </c:pt>
                <c:pt idx="6">
                  <c:v>0.15</c:v>
                </c:pt>
                <c:pt idx="7">
                  <c:v>0.17</c:v>
                </c:pt>
                <c:pt idx="8">
                  <c:v>0.57999999999999996</c:v>
                </c:pt>
                <c:pt idx="9">
                  <c:v>0.66</c:v>
                </c:pt>
                <c:pt idx="10">
                  <c:v>0.78</c:v>
                </c:pt>
                <c:pt idx="11">
                  <c:v>0.82</c:v>
                </c:pt>
                <c:pt idx="12">
                  <c:v>0.71</c:v>
                </c:pt>
                <c:pt idx="13">
                  <c:v>0.82</c:v>
                </c:pt>
                <c:pt idx="14">
                  <c:v>0.78</c:v>
                </c:pt>
                <c:pt idx="15">
                  <c:v>0.74</c:v>
                </c:pt>
                <c:pt idx="16">
                  <c:v>0.63</c:v>
                </c:pt>
                <c:pt idx="17">
                  <c:v>0.41</c:v>
                </c:pt>
                <c:pt idx="18">
                  <c:v>0.18</c:v>
                </c:pt>
                <c:pt idx="19">
                  <c:v>0.18</c:v>
                </c:pt>
                <c:pt idx="20">
                  <c:v>0.18</c:v>
                </c:pt>
                <c:pt idx="21">
                  <c:v>0.15</c:v>
                </c:pt>
                <c:pt idx="22">
                  <c:v>0.15</c:v>
                </c:pt>
                <c:pt idx="23">
                  <c:v>0.15</c:v>
                </c:pt>
              </c:numCache>
            </c:numRef>
          </c:val>
          <c:smooth val="0"/>
          <c:extLst xmlns:c16r2="http://schemas.microsoft.com/office/drawing/2015/06/chart">
            <c:ext xmlns:c16="http://schemas.microsoft.com/office/drawing/2014/chart" uri="{C3380CC4-5D6E-409C-BE32-E72D297353CC}">
              <c16:uniqueId val="{00000000-67C6-46A0-BE8C-3D9A844F5329}"/>
            </c:ext>
          </c:extLst>
        </c:ser>
        <c:ser>
          <c:idx val="1"/>
          <c:order val="1"/>
          <c:tx>
            <c:strRef>
              <c:f>'Pre-1950 Schedules'!$D$122</c:f>
              <c:strCache>
                <c:ptCount val="1"/>
                <c:pt idx="0">
                  <c:v>Sat</c:v>
                </c:pt>
              </c:strCache>
            </c:strRef>
          </c:tx>
          <c:spPr>
            <a:ln w="28575" cap="rnd">
              <a:solidFill>
                <a:srgbClr val="696EB4"/>
              </a:solidFill>
              <a:round/>
            </a:ln>
            <a:effectLst/>
          </c:spPr>
          <c:marker>
            <c:symbol val="none"/>
          </c:marker>
          <c:cat>
            <c:strRef>
              <c:f>'Pre-1950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Schedules'!$E$122:$AB$122</c:f>
              <c:numCache>
                <c:formatCode>0.00</c:formatCode>
                <c:ptCount val="24"/>
                <c:pt idx="0">
                  <c:v>0.15</c:v>
                </c:pt>
                <c:pt idx="1">
                  <c:v>0.15</c:v>
                </c:pt>
                <c:pt idx="2">
                  <c:v>0.15</c:v>
                </c:pt>
                <c:pt idx="3">
                  <c:v>0.15</c:v>
                </c:pt>
                <c:pt idx="4">
                  <c:v>0.15</c:v>
                </c:pt>
                <c:pt idx="5">
                  <c:v>0.15</c:v>
                </c:pt>
                <c:pt idx="6">
                  <c:v>0.15</c:v>
                </c:pt>
                <c:pt idx="7">
                  <c:v>0.15</c:v>
                </c:pt>
                <c:pt idx="8">
                  <c:v>0.2</c:v>
                </c:pt>
                <c:pt idx="9">
                  <c:v>0.28000000000000003</c:v>
                </c:pt>
                <c:pt idx="10">
                  <c:v>0.3</c:v>
                </c:pt>
                <c:pt idx="11">
                  <c:v>0.3</c:v>
                </c:pt>
                <c:pt idx="12">
                  <c:v>0.24</c:v>
                </c:pt>
                <c:pt idx="13">
                  <c:v>0.24</c:v>
                </c:pt>
                <c:pt idx="14">
                  <c:v>0.23</c:v>
                </c:pt>
                <c:pt idx="15">
                  <c:v>0.23</c:v>
                </c:pt>
                <c:pt idx="16">
                  <c:v>0.23</c:v>
                </c:pt>
                <c:pt idx="17">
                  <c:v>0.15</c:v>
                </c:pt>
                <c:pt idx="18">
                  <c:v>0.15</c:v>
                </c:pt>
                <c:pt idx="19">
                  <c:v>0.15</c:v>
                </c:pt>
                <c:pt idx="20">
                  <c:v>0.15</c:v>
                </c:pt>
                <c:pt idx="21">
                  <c:v>0.15</c:v>
                </c:pt>
                <c:pt idx="22">
                  <c:v>0.15</c:v>
                </c:pt>
                <c:pt idx="23">
                  <c:v>0.15</c:v>
                </c:pt>
              </c:numCache>
            </c:numRef>
          </c:val>
          <c:smooth val="0"/>
          <c:extLst xmlns:c16r2="http://schemas.microsoft.com/office/drawing/2015/06/chart">
            <c:ext xmlns:c16="http://schemas.microsoft.com/office/drawing/2014/chart" uri="{C3380CC4-5D6E-409C-BE32-E72D297353CC}">
              <c16:uniqueId val="{00000001-67C6-46A0-BE8C-3D9A844F5329}"/>
            </c:ext>
          </c:extLst>
        </c:ser>
        <c:ser>
          <c:idx val="2"/>
          <c:order val="2"/>
          <c:tx>
            <c:strRef>
              <c:f>'Pre-1950 Schedules'!$D$123</c:f>
              <c:strCache>
                <c:ptCount val="1"/>
                <c:pt idx="0">
                  <c:v>Sun/Holiday</c:v>
                </c:pt>
              </c:strCache>
            </c:strRef>
          </c:tx>
          <c:spPr>
            <a:ln w="28575" cap="rnd">
              <a:solidFill>
                <a:srgbClr val="474C8E"/>
              </a:solidFill>
              <a:round/>
            </a:ln>
            <a:effectLst/>
          </c:spPr>
          <c:marker>
            <c:symbol val="none"/>
          </c:marker>
          <c:cat>
            <c:strRef>
              <c:f>'Pre-1950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Schedules'!$E$123:$AB$123</c:f>
              <c:numCache>
                <c:formatCode>0.00</c:formatCode>
                <c:ptCount val="24"/>
                <c:pt idx="0">
                  <c:v>0.15</c:v>
                </c:pt>
                <c:pt idx="1">
                  <c:v>0.15</c:v>
                </c:pt>
                <c:pt idx="2">
                  <c:v>0.15</c:v>
                </c:pt>
                <c:pt idx="3">
                  <c:v>0.15</c:v>
                </c:pt>
                <c:pt idx="4">
                  <c:v>0.15</c:v>
                </c:pt>
                <c:pt idx="5">
                  <c:v>0.15</c:v>
                </c:pt>
                <c:pt idx="6">
                  <c:v>0.15</c:v>
                </c:pt>
                <c:pt idx="7">
                  <c:v>0.15</c:v>
                </c:pt>
                <c:pt idx="8">
                  <c:v>0.15</c:v>
                </c:pt>
                <c:pt idx="9">
                  <c:v>0.15</c:v>
                </c:pt>
                <c:pt idx="10">
                  <c:v>0.15</c:v>
                </c:pt>
                <c:pt idx="11">
                  <c:v>0.15</c:v>
                </c:pt>
                <c:pt idx="12">
                  <c:v>0.15</c:v>
                </c:pt>
                <c:pt idx="13">
                  <c:v>0.15</c:v>
                </c:pt>
                <c:pt idx="14">
                  <c:v>0.15</c:v>
                </c:pt>
                <c:pt idx="15">
                  <c:v>0.15</c:v>
                </c:pt>
                <c:pt idx="16">
                  <c:v>0.15</c:v>
                </c:pt>
                <c:pt idx="17">
                  <c:v>0.15</c:v>
                </c:pt>
                <c:pt idx="18">
                  <c:v>0.15</c:v>
                </c:pt>
                <c:pt idx="19">
                  <c:v>0.15</c:v>
                </c:pt>
                <c:pt idx="20">
                  <c:v>0.15</c:v>
                </c:pt>
                <c:pt idx="21">
                  <c:v>0.15</c:v>
                </c:pt>
                <c:pt idx="22">
                  <c:v>0.15</c:v>
                </c:pt>
                <c:pt idx="23">
                  <c:v>0.15</c:v>
                </c:pt>
              </c:numCache>
            </c:numRef>
          </c:val>
          <c:smooth val="0"/>
          <c:extLst xmlns:c16r2="http://schemas.microsoft.com/office/drawing/2015/06/chart">
            <c:ext xmlns:c16="http://schemas.microsoft.com/office/drawing/2014/chart" uri="{C3380CC4-5D6E-409C-BE32-E72D297353CC}">
              <c16:uniqueId val="{00000002-67C6-46A0-BE8C-3D9A844F5329}"/>
            </c:ext>
          </c:extLst>
        </c:ser>
        <c:dLbls>
          <c:showLegendKey val="0"/>
          <c:showVal val="0"/>
          <c:showCatName val="0"/>
          <c:showSerName val="0"/>
          <c:showPercent val="0"/>
          <c:showBubbleSize val="0"/>
        </c:dLbls>
        <c:smooth val="0"/>
        <c:axId val="904153520"/>
        <c:axId val="904151560"/>
      </c:lineChart>
      <c:catAx>
        <c:axId val="90415352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04151560"/>
        <c:crosses val="autoZero"/>
        <c:auto val="1"/>
        <c:lblAlgn val="ctr"/>
        <c:lblOffset val="100"/>
        <c:noMultiLvlLbl val="0"/>
      </c:catAx>
      <c:valAx>
        <c:axId val="90415156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0415352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Schedules'!$B$124</c:f>
          <c:strCache>
            <c:ptCount val="1"/>
            <c:pt idx="0">
              <c:v>Domestic Hot Water - Garage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Schedules'!$D$124</c:f>
              <c:strCache>
                <c:ptCount val="1"/>
                <c:pt idx="0">
                  <c:v>Weekday</c:v>
                </c:pt>
              </c:strCache>
            </c:strRef>
          </c:tx>
          <c:spPr>
            <a:ln w="28575" cap="rnd">
              <a:solidFill>
                <a:srgbClr val="A5A8D2"/>
              </a:solidFill>
              <a:round/>
            </a:ln>
            <a:effectLst/>
          </c:spPr>
          <c:marker>
            <c:symbol val="none"/>
          </c:marker>
          <c:cat>
            <c:strRef>
              <c:f>'Pre-1950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Schedules'!$E$124:$AB$124</c:f>
              <c:numCache>
                <c:formatCode>0.00</c:formatCode>
                <c:ptCount val="24"/>
              </c:numCache>
            </c:numRef>
          </c:val>
          <c:smooth val="0"/>
          <c:extLst xmlns:c16r2="http://schemas.microsoft.com/office/drawing/2015/06/chart">
            <c:ext xmlns:c16="http://schemas.microsoft.com/office/drawing/2014/chart" uri="{C3380CC4-5D6E-409C-BE32-E72D297353CC}">
              <c16:uniqueId val="{00000000-FCAA-4953-B68A-63B7681283A0}"/>
            </c:ext>
          </c:extLst>
        </c:ser>
        <c:ser>
          <c:idx val="1"/>
          <c:order val="1"/>
          <c:tx>
            <c:strRef>
              <c:f>'Pre-1950 Schedules'!$D$125</c:f>
              <c:strCache>
                <c:ptCount val="1"/>
                <c:pt idx="0">
                  <c:v>Sat</c:v>
                </c:pt>
              </c:strCache>
            </c:strRef>
          </c:tx>
          <c:spPr>
            <a:ln w="28575" cap="rnd">
              <a:solidFill>
                <a:srgbClr val="696EB4"/>
              </a:solidFill>
              <a:round/>
            </a:ln>
            <a:effectLst/>
          </c:spPr>
          <c:marker>
            <c:symbol val="none"/>
          </c:marker>
          <c:cat>
            <c:strRef>
              <c:f>'Pre-1950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Schedules'!$E$125:$AB$125</c:f>
              <c:numCache>
                <c:formatCode>0.00</c:formatCode>
                <c:ptCount val="24"/>
              </c:numCache>
            </c:numRef>
          </c:val>
          <c:smooth val="0"/>
          <c:extLst xmlns:c16r2="http://schemas.microsoft.com/office/drawing/2015/06/chart">
            <c:ext xmlns:c16="http://schemas.microsoft.com/office/drawing/2014/chart" uri="{C3380CC4-5D6E-409C-BE32-E72D297353CC}">
              <c16:uniqueId val="{00000001-FCAA-4953-B68A-63B7681283A0}"/>
            </c:ext>
          </c:extLst>
        </c:ser>
        <c:ser>
          <c:idx val="2"/>
          <c:order val="2"/>
          <c:tx>
            <c:strRef>
              <c:f>'Pre-1950 Schedules'!$D$126</c:f>
              <c:strCache>
                <c:ptCount val="1"/>
                <c:pt idx="0">
                  <c:v>Sun/Holiday</c:v>
                </c:pt>
              </c:strCache>
            </c:strRef>
          </c:tx>
          <c:spPr>
            <a:ln w="28575" cap="rnd">
              <a:solidFill>
                <a:srgbClr val="474C8E"/>
              </a:solidFill>
              <a:round/>
            </a:ln>
            <a:effectLst/>
          </c:spPr>
          <c:marker>
            <c:symbol val="none"/>
          </c:marker>
          <c:cat>
            <c:strRef>
              <c:f>'Pre-1950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Schedules'!$E$126:$AB$126</c:f>
              <c:numCache>
                <c:formatCode>0.00</c:formatCode>
                <c:ptCount val="24"/>
              </c:numCache>
            </c:numRef>
          </c:val>
          <c:smooth val="0"/>
          <c:extLst xmlns:c16r2="http://schemas.microsoft.com/office/drawing/2015/06/chart">
            <c:ext xmlns:c16="http://schemas.microsoft.com/office/drawing/2014/chart" uri="{C3380CC4-5D6E-409C-BE32-E72D297353CC}">
              <c16:uniqueId val="{00000002-FCAA-4953-B68A-63B7681283A0}"/>
            </c:ext>
          </c:extLst>
        </c:ser>
        <c:dLbls>
          <c:showLegendKey val="0"/>
          <c:showVal val="0"/>
          <c:showCatName val="0"/>
          <c:showSerName val="0"/>
          <c:showPercent val="0"/>
          <c:showBubbleSize val="0"/>
        </c:dLbls>
        <c:smooth val="0"/>
        <c:axId val="904151952"/>
        <c:axId val="904153912"/>
      </c:lineChart>
      <c:catAx>
        <c:axId val="90415195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04153912"/>
        <c:crosses val="autoZero"/>
        <c:auto val="1"/>
        <c:lblAlgn val="ctr"/>
        <c:lblOffset val="100"/>
        <c:noMultiLvlLbl val="0"/>
      </c:catAx>
      <c:valAx>
        <c:axId val="90415391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0415195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Schedules'!$B$127</c:f>
          <c:strCache>
            <c:ptCount val="1"/>
            <c:pt idx="0">
              <c:v>Domestic Hot Water - Office Perimeter</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Schedules'!$D$127</c:f>
              <c:strCache>
                <c:ptCount val="1"/>
                <c:pt idx="0">
                  <c:v>Weekday</c:v>
                </c:pt>
              </c:strCache>
            </c:strRef>
          </c:tx>
          <c:spPr>
            <a:ln w="28575" cap="rnd">
              <a:solidFill>
                <a:srgbClr val="A5A8D2"/>
              </a:solidFill>
              <a:round/>
            </a:ln>
            <a:effectLst/>
          </c:spPr>
          <c:marker>
            <c:symbol val="none"/>
          </c:marker>
          <c:cat>
            <c:strRef>
              <c:f>'Pre-1950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Schedules'!$E$127:$AB$127</c:f>
              <c:numCache>
                <c:formatCode>0.00</c:formatCode>
                <c:ptCount val="24"/>
                <c:pt idx="0">
                  <c:v>0.15</c:v>
                </c:pt>
                <c:pt idx="1">
                  <c:v>0.15</c:v>
                </c:pt>
                <c:pt idx="2">
                  <c:v>0.15</c:v>
                </c:pt>
                <c:pt idx="3">
                  <c:v>0.15</c:v>
                </c:pt>
                <c:pt idx="4">
                  <c:v>0.15</c:v>
                </c:pt>
                <c:pt idx="5">
                  <c:v>0.15</c:v>
                </c:pt>
                <c:pt idx="6">
                  <c:v>0.15</c:v>
                </c:pt>
                <c:pt idx="7">
                  <c:v>0.17</c:v>
                </c:pt>
                <c:pt idx="8">
                  <c:v>0.57999999999999996</c:v>
                </c:pt>
                <c:pt idx="9">
                  <c:v>0.66</c:v>
                </c:pt>
                <c:pt idx="10">
                  <c:v>0.78</c:v>
                </c:pt>
                <c:pt idx="11">
                  <c:v>0.82</c:v>
                </c:pt>
                <c:pt idx="12">
                  <c:v>0.71</c:v>
                </c:pt>
                <c:pt idx="13">
                  <c:v>0.82</c:v>
                </c:pt>
                <c:pt idx="14">
                  <c:v>0.78</c:v>
                </c:pt>
                <c:pt idx="15">
                  <c:v>0.74</c:v>
                </c:pt>
                <c:pt idx="16">
                  <c:v>0.63</c:v>
                </c:pt>
                <c:pt idx="17">
                  <c:v>0.41</c:v>
                </c:pt>
                <c:pt idx="18">
                  <c:v>0.18</c:v>
                </c:pt>
                <c:pt idx="19">
                  <c:v>0.18</c:v>
                </c:pt>
                <c:pt idx="20">
                  <c:v>0.18</c:v>
                </c:pt>
                <c:pt idx="21">
                  <c:v>0.15</c:v>
                </c:pt>
                <c:pt idx="22">
                  <c:v>0.15</c:v>
                </c:pt>
                <c:pt idx="23">
                  <c:v>0.15</c:v>
                </c:pt>
              </c:numCache>
            </c:numRef>
          </c:val>
          <c:smooth val="0"/>
          <c:extLst xmlns:c16r2="http://schemas.microsoft.com/office/drawing/2015/06/chart">
            <c:ext xmlns:c16="http://schemas.microsoft.com/office/drawing/2014/chart" uri="{C3380CC4-5D6E-409C-BE32-E72D297353CC}">
              <c16:uniqueId val="{00000000-5092-41AF-A128-62E93B7CE73F}"/>
            </c:ext>
          </c:extLst>
        </c:ser>
        <c:ser>
          <c:idx val="1"/>
          <c:order val="1"/>
          <c:tx>
            <c:strRef>
              <c:f>'Pre-1950 Schedules'!$D$128</c:f>
              <c:strCache>
                <c:ptCount val="1"/>
                <c:pt idx="0">
                  <c:v>Sat</c:v>
                </c:pt>
              </c:strCache>
            </c:strRef>
          </c:tx>
          <c:spPr>
            <a:ln w="28575" cap="rnd">
              <a:solidFill>
                <a:srgbClr val="696EB4"/>
              </a:solidFill>
              <a:round/>
            </a:ln>
            <a:effectLst/>
          </c:spPr>
          <c:marker>
            <c:symbol val="none"/>
          </c:marker>
          <c:cat>
            <c:strRef>
              <c:f>'Pre-1950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Schedules'!$E$128:$AB$128</c:f>
              <c:numCache>
                <c:formatCode>0.00</c:formatCode>
                <c:ptCount val="24"/>
                <c:pt idx="0">
                  <c:v>0.15</c:v>
                </c:pt>
                <c:pt idx="1">
                  <c:v>0.15</c:v>
                </c:pt>
                <c:pt idx="2">
                  <c:v>0.15</c:v>
                </c:pt>
                <c:pt idx="3">
                  <c:v>0.15</c:v>
                </c:pt>
                <c:pt idx="4">
                  <c:v>0.15</c:v>
                </c:pt>
                <c:pt idx="5">
                  <c:v>0.15</c:v>
                </c:pt>
                <c:pt idx="6">
                  <c:v>0.15</c:v>
                </c:pt>
                <c:pt idx="7">
                  <c:v>0.15</c:v>
                </c:pt>
                <c:pt idx="8">
                  <c:v>0.2</c:v>
                </c:pt>
                <c:pt idx="9">
                  <c:v>0.28000000000000003</c:v>
                </c:pt>
                <c:pt idx="10">
                  <c:v>0.3</c:v>
                </c:pt>
                <c:pt idx="11">
                  <c:v>0.3</c:v>
                </c:pt>
                <c:pt idx="12">
                  <c:v>0.24</c:v>
                </c:pt>
                <c:pt idx="13">
                  <c:v>0.24</c:v>
                </c:pt>
                <c:pt idx="14">
                  <c:v>0.23</c:v>
                </c:pt>
                <c:pt idx="15">
                  <c:v>0.23</c:v>
                </c:pt>
                <c:pt idx="16">
                  <c:v>0.23</c:v>
                </c:pt>
                <c:pt idx="17">
                  <c:v>0.15</c:v>
                </c:pt>
                <c:pt idx="18">
                  <c:v>0.15</c:v>
                </c:pt>
                <c:pt idx="19">
                  <c:v>0.15</c:v>
                </c:pt>
                <c:pt idx="20">
                  <c:v>0.15</c:v>
                </c:pt>
                <c:pt idx="21">
                  <c:v>0.15</c:v>
                </c:pt>
                <c:pt idx="22">
                  <c:v>0.15</c:v>
                </c:pt>
                <c:pt idx="23">
                  <c:v>0.15</c:v>
                </c:pt>
              </c:numCache>
            </c:numRef>
          </c:val>
          <c:smooth val="0"/>
          <c:extLst xmlns:c16r2="http://schemas.microsoft.com/office/drawing/2015/06/chart">
            <c:ext xmlns:c16="http://schemas.microsoft.com/office/drawing/2014/chart" uri="{C3380CC4-5D6E-409C-BE32-E72D297353CC}">
              <c16:uniqueId val="{00000001-5092-41AF-A128-62E93B7CE73F}"/>
            </c:ext>
          </c:extLst>
        </c:ser>
        <c:ser>
          <c:idx val="2"/>
          <c:order val="2"/>
          <c:tx>
            <c:strRef>
              <c:f>'Pre-1950 Schedules'!$D$129</c:f>
              <c:strCache>
                <c:ptCount val="1"/>
                <c:pt idx="0">
                  <c:v>Sun/Holiday</c:v>
                </c:pt>
              </c:strCache>
            </c:strRef>
          </c:tx>
          <c:spPr>
            <a:ln w="28575" cap="rnd">
              <a:solidFill>
                <a:srgbClr val="474C8E"/>
              </a:solidFill>
              <a:round/>
            </a:ln>
            <a:effectLst/>
          </c:spPr>
          <c:marker>
            <c:symbol val="none"/>
          </c:marker>
          <c:cat>
            <c:strRef>
              <c:f>'Pre-1950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Schedules'!$E$129:$AB$129</c:f>
              <c:numCache>
                <c:formatCode>0.00</c:formatCode>
                <c:ptCount val="24"/>
                <c:pt idx="0">
                  <c:v>0.15</c:v>
                </c:pt>
                <c:pt idx="1">
                  <c:v>0.15</c:v>
                </c:pt>
                <c:pt idx="2">
                  <c:v>0.15</c:v>
                </c:pt>
                <c:pt idx="3">
                  <c:v>0.15</c:v>
                </c:pt>
                <c:pt idx="4">
                  <c:v>0.15</c:v>
                </c:pt>
                <c:pt idx="5">
                  <c:v>0.15</c:v>
                </c:pt>
                <c:pt idx="6">
                  <c:v>0.15</c:v>
                </c:pt>
                <c:pt idx="7">
                  <c:v>0.15</c:v>
                </c:pt>
                <c:pt idx="8">
                  <c:v>0.15</c:v>
                </c:pt>
                <c:pt idx="9">
                  <c:v>0.15</c:v>
                </c:pt>
                <c:pt idx="10">
                  <c:v>0.15</c:v>
                </c:pt>
                <c:pt idx="11">
                  <c:v>0.15</c:v>
                </c:pt>
                <c:pt idx="12">
                  <c:v>0.15</c:v>
                </c:pt>
                <c:pt idx="13">
                  <c:v>0.15</c:v>
                </c:pt>
                <c:pt idx="14">
                  <c:v>0.15</c:v>
                </c:pt>
                <c:pt idx="15">
                  <c:v>0.15</c:v>
                </c:pt>
                <c:pt idx="16">
                  <c:v>0.15</c:v>
                </c:pt>
                <c:pt idx="17">
                  <c:v>0.15</c:v>
                </c:pt>
                <c:pt idx="18">
                  <c:v>0.15</c:v>
                </c:pt>
                <c:pt idx="19">
                  <c:v>0.15</c:v>
                </c:pt>
                <c:pt idx="20">
                  <c:v>0.15</c:v>
                </c:pt>
                <c:pt idx="21">
                  <c:v>0.15</c:v>
                </c:pt>
                <c:pt idx="22">
                  <c:v>0.15</c:v>
                </c:pt>
                <c:pt idx="23">
                  <c:v>0.15</c:v>
                </c:pt>
              </c:numCache>
            </c:numRef>
          </c:val>
          <c:smooth val="0"/>
          <c:extLst xmlns:c16r2="http://schemas.microsoft.com/office/drawing/2015/06/chart">
            <c:ext xmlns:c16="http://schemas.microsoft.com/office/drawing/2014/chart" uri="{C3380CC4-5D6E-409C-BE32-E72D297353CC}">
              <c16:uniqueId val="{00000002-5092-41AF-A128-62E93B7CE73F}"/>
            </c:ext>
          </c:extLst>
        </c:ser>
        <c:dLbls>
          <c:showLegendKey val="0"/>
          <c:showVal val="0"/>
          <c:showCatName val="0"/>
          <c:showSerName val="0"/>
          <c:showPercent val="0"/>
          <c:showBubbleSize val="0"/>
        </c:dLbls>
        <c:smooth val="0"/>
        <c:axId val="904157048"/>
        <c:axId val="904166456"/>
      </c:lineChart>
      <c:catAx>
        <c:axId val="90415704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04166456"/>
        <c:crosses val="autoZero"/>
        <c:auto val="1"/>
        <c:lblAlgn val="ctr"/>
        <c:lblOffset val="100"/>
        <c:noMultiLvlLbl val="0"/>
      </c:catAx>
      <c:valAx>
        <c:axId val="90416645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0415704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Schedules'!$B$13</c:f>
          <c:strCache>
            <c:ptCount val="1"/>
            <c:pt idx="0">
              <c:v>Occupancy - Office Core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Schedules'!$D$13</c:f>
              <c:strCache>
                <c:ptCount val="1"/>
                <c:pt idx="0">
                  <c:v>Weekday</c:v>
                </c:pt>
              </c:strCache>
            </c:strRef>
          </c:tx>
          <c:spPr>
            <a:ln w="28575" cap="rnd">
              <a:solidFill>
                <a:srgbClr val="A5A8D2"/>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Schedules'!$E$13:$AB$13</c:f>
              <c:numCache>
                <c:formatCode>0.00</c:formatCode>
                <c:ptCount val="24"/>
                <c:pt idx="0">
                  <c:v>0.4</c:v>
                </c:pt>
                <c:pt idx="1">
                  <c:v>0.4</c:v>
                </c:pt>
                <c:pt idx="2">
                  <c:v>0.4</c:v>
                </c:pt>
                <c:pt idx="3">
                  <c:v>0.4</c:v>
                </c:pt>
                <c:pt idx="4">
                  <c:v>0.4</c:v>
                </c:pt>
                <c:pt idx="5">
                  <c:v>0.4</c:v>
                </c:pt>
                <c:pt idx="6">
                  <c:v>0.4</c:v>
                </c:pt>
                <c:pt idx="7">
                  <c:v>0.5</c:v>
                </c:pt>
                <c:pt idx="8">
                  <c:v>0.6</c:v>
                </c:pt>
                <c:pt idx="9">
                  <c:v>0.8</c:v>
                </c:pt>
                <c:pt idx="10">
                  <c:v>0.8</c:v>
                </c:pt>
                <c:pt idx="11">
                  <c:v>0.8</c:v>
                </c:pt>
                <c:pt idx="12">
                  <c:v>0.8</c:v>
                </c:pt>
                <c:pt idx="13">
                  <c:v>0.8</c:v>
                </c:pt>
                <c:pt idx="14">
                  <c:v>0.8</c:v>
                </c:pt>
                <c:pt idx="15">
                  <c:v>0.8</c:v>
                </c:pt>
                <c:pt idx="16">
                  <c:v>0.8</c:v>
                </c:pt>
                <c:pt idx="17">
                  <c:v>0.6</c:v>
                </c:pt>
                <c:pt idx="18">
                  <c:v>0.5</c:v>
                </c:pt>
                <c:pt idx="19">
                  <c:v>0.5</c:v>
                </c:pt>
                <c:pt idx="20">
                  <c:v>0.4</c:v>
                </c:pt>
                <c:pt idx="21">
                  <c:v>0.4</c:v>
                </c:pt>
                <c:pt idx="22">
                  <c:v>0.4</c:v>
                </c:pt>
                <c:pt idx="23">
                  <c:v>0.4</c:v>
                </c:pt>
              </c:numCache>
            </c:numRef>
          </c:val>
          <c:smooth val="0"/>
          <c:extLst xmlns:c16r2="http://schemas.microsoft.com/office/drawing/2015/06/chart">
            <c:ext xmlns:c16="http://schemas.microsoft.com/office/drawing/2014/chart" uri="{C3380CC4-5D6E-409C-BE32-E72D297353CC}">
              <c16:uniqueId val="{00000000-785E-4398-AB69-0D9BC6875C4E}"/>
            </c:ext>
          </c:extLst>
        </c:ser>
        <c:ser>
          <c:idx val="1"/>
          <c:order val="1"/>
          <c:tx>
            <c:strRef>
              <c:f>'Pre-1950 Schedules'!$D$14</c:f>
              <c:strCache>
                <c:ptCount val="1"/>
                <c:pt idx="0">
                  <c:v>Sat</c:v>
                </c:pt>
              </c:strCache>
            </c:strRef>
          </c:tx>
          <c:spPr>
            <a:ln w="28575" cap="rnd">
              <a:solidFill>
                <a:srgbClr val="696EB4"/>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Schedules'!$E$14:$AB$14</c:f>
              <c:numCache>
                <c:formatCode>0.00</c:formatCode>
                <c:ptCount val="24"/>
                <c:pt idx="0">
                  <c:v>0.4</c:v>
                </c:pt>
                <c:pt idx="1">
                  <c:v>0.4</c:v>
                </c:pt>
                <c:pt idx="2">
                  <c:v>0.4</c:v>
                </c:pt>
                <c:pt idx="3">
                  <c:v>0.4</c:v>
                </c:pt>
                <c:pt idx="4">
                  <c:v>0.4</c:v>
                </c:pt>
                <c:pt idx="5">
                  <c:v>0.4</c:v>
                </c:pt>
                <c:pt idx="6">
                  <c:v>0.4</c:v>
                </c:pt>
                <c:pt idx="7">
                  <c:v>0.5</c:v>
                </c:pt>
                <c:pt idx="8">
                  <c:v>0.6</c:v>
                </c:pt>
                <c:pt idx="9">
                  <c:v>0.6</c:v>
                </c:pt>
                <c:pt idx="10">
                  <c:v>0.6</c:v>
                </c:pt>
                <c:pt idx="11">
                  <c:v>0.6</c:v>
                </c:pt>
                <c:pt idx="12">
                  <c:v>0.6</c:v>
                </c:pt>
                <c:pt idx="13">
                  <c:v>0.6</c:v>
                </c:pt>
                <c:pt idx="14">
                  <c:v>0.6</c:v>
                </c:pt>
                <c:pt idx="15">
                  <c:v>0.6</c:v>
                </c:pt>
                <c:pt idx="16">
                  <c:v>0.6</c:v>
                </c:pt>
                <c:pt idx="17">
                  <c:v>0.5</c:v>
                </c:pt>
                <c:pt idx="18">
                  <c:v>0.5</c:v>
                </c:pt>
                <c:pt idx="19">
                  <c:v>0.4</c:v>
                </c:pt>
                <c:pt idx="20">
                  <c:v>0.4</c:v>
                </c:pt>
                <c:pt idx="21">
                  <c:v>0.4</c:v>
                </c:pt>
                <c:pt idx="22">
                  <c:v>0.4</c:v>
                </c:pt>
                <c:pt idx="23">
                  <c:v>0.4</c:v>
                </c:pt>
              </c:numCache>
            </c:numRef>
          </c:val>
          <c:smooth val="0"/>
          <c:extLst xmlns:c16r2="http://schemas.microsoft.com/office/drawing/2015/06/chart">
            <c:ext xmlns:c16="http://schemas.microsoft.com/office/drawing/2014/chart" uri="{C3380CC4-5D6E-409C-BE32-E72D297353CC}">
              <c16:uniqueId val="{00000001-785E-4398-AB69-0D9BC6875C4E}"/>
            </c:ext>
          </c:extLst>
        </c:ser>
        <c:ser>
          <c:idx val="2"/>
          <c:order val="2"/>
          <c:tx>
            <c:strRef>
              <c:f>'Pre-1950 Schedules'!$D$15</c:f>
              <c:strCache>
                <c:ptCount val="1"/>
                <c:pt idx="0">
                  <c:v>Sun/Holiday</c:v>
                </c:pt>
              </c:strCache>
            </c:strRef>
          </c:tx>
          <c:spPr>
            <a:ln w="28575" cap="rnd">
              <a:solidFill>
                <a:srgbClr val="474C8E"/>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Schedules'!$E$15:$AB$15</c:f>
              <c:numCache>
                <c:formatCode>0.00</c:formatCode>
                <c:ptCount val="24"/>
                <c:pt idx="0">
                  <c:v>0.4</c:v>
                </c:pt>
                <c:pt idx="1">
                  <c:v>0.4</c:v>
                </c:pt>
                <c:pt idx="2">
                  <c:v>0.4</c:v>
                </c:pt>
                <c:pt idx="3">
                  <c:v>0.4</c:v>
                </c:pt>
                <c:pt idx="4">
                  <c:v>0.4</c:v>
                </c:pt>
                <c:pt idx="5">
                  <c:v>0.4</c:v>
                </c:pt>
                <c:pt idx="6">
                  <c:v>0.4</c:v>
                </c:pt>
                <c:pt idx="7">
                  <c:v>0.4</c:v>
                </c:pt>
                <c:pt idx="8">
                  <c:v>0.6</c:v>
                </c:pt>
                <c:pt idx="9">
                  <c:v>0.6</c:v>
                </c:pt>
                <c:pt idx="10">
                  <c:v>0.6</c:v>
                </c:pt>
                <c:pt idx="11">
                  <c:v>0.6</c:v>
                </c:pt>
                <c:pt idx="12">
                  <c:v>0.6</c:v>
                </c:pt>
                <c:pt idx="13">
                  <c:v>0.6</c:v>
                </c:pt>
                <c:pt idx="14">
                  <c:v>0.6</c:v>
                </c:pt>
                <c:pt idx="15">
                  <c:v>0.6</c:v>
                </c:pt>
                <c:pt idx="16">
                  <c:v>0.4</c:v>
                </c:pt>
                <c:pt idx="17">
                  <c:v>0.4</c:v>
                </c:pt>
                <c:pt idx="18">
                  <c:v>0.4</c:v>
                </c:pt>
                <c:pt idx="19">
                  <c:v>0.4</c:v>
                </c:pt>
                <c:pt idx="20">
                  <c:v>0.4</c:v>
                </c:pt>
                <c:pt idx="21">
                  <c:v>0.4</c:v>
                </c:pt>
                <c:pt idx="22">
                  <c:v>0.4</c:v>
                </c:pt>
                <c:pt idx="23">
                  <c:v>0.4</c:v>
                </c:pt>
              </c:numCache>
            </c:numRef>
          </c:val>
          <c:smooth val="0"/>
          <c:extLst xmlns:c16r2="http://schemas.microsoft.com/office/drawing/2015/06/chart">
            <c:ext xmlns:c16="http://schemas.microsoft.com/office/drawing/2014/chart" uri="{C3380CC4-5D6E-409C-BE32-E72D297353CC}">
              <c16:uniqueId val="{00000002-785E-4398-AB69-0D9BC6875C4E}"/>
            </c:ext>
          </c:extLst>
        </c:ser>
        <c:dLbls>
          <c:showLegendKey val="0"/>
          <c:showVal val="0"/>
          <c:showCatName val="0"/>
          <c:showSerName val="0"/>
          <c:showPercent val="0"/>
          <c:showBubbleSize val="0"/>
        </c:dLbls>
        <c:smooth val="0"/>
        <c:axId val="638582704"/>
        <c:axId val="638590152"/>
      </c:lineChart>
      <c:catAx>
        <c:axId val="63858270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8590152"/>
        <c:crosses val="autoZero"/>
        <c:auto val="1"/>
        <c:lblAlgn val="ctr"/>
        <c:lblOffset val="100"/>
        <c:noMultiLvlLbl val="0"/>
      </c:catAx>
      <c:valAx>
        <c:axId val="6385901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858270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Schedules'!$B$130</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Schedules'!$D$130</c:f>
              <c:strCache>
                <c:ptCount val="1"/>
                <c:pt idx="0">
                  <c:v>Weekday</c:v>
                </c:pt>
              </c:strCache>
            </c:strRef>
          </c:tx>
          <c:spPr>
            <a:ln w="28575" cap="rnd">
              <a:solidFill>
                <a:srgbClr val="A5A8D2"/>
              </a:solidFill>
              <a:round/>
            </a:ln>
            <a:effectLst/>
          </c:spPr>
          <c:marker>
            <c:symbol val="none"/>
          </c:marker>
          <c:cat>
            <c:strRef>
              <c:f>'Pre-1950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Schedules'!$E$130:$AB$130</c:f>
              <c:numCache>
                <c:formatCode>0.00</c:formatCode>
                <c:ptCount val="24"/>
              </c:numCache>
            </c:numRef>
          </c:val>
          <c:smooth val="0"/>
          <c:extLst xmlns:c16r2="http://schemas.microsoft.com/office/drawing/2015/06/chart">
            <c:ext xmlns:c16="http://schemas.microsoft.com/office/drawing/2014/chart" uri="{C3380CC4-5D6E-409C-BE32-E72D297353CC}">
              <c16:uniqueId val="{00000000-4287-46DF-8B0B-673D7C707F65}"/>
            </c:ext>
          </c:extLst>
        </c:ser>
        <c:ser>
          <c:idx val="1"/>
          <c:order val="1"/>
          <c:tx>
            <c:strRef>
              <c:f>'Pre-1950 Schedules'!$D$131</c:f>
              <c:strCache>
                <c:ptCount val="1"/>
                <c:pt idx="0">
                  <c:v>Sat</c:v>
                </c:pt>
              </c:strCache>
            </c:strRef>
          </c:tx>
          <c:spPr>
            <a:ln w="28575" cap="rnd">
              <a:solidFill>
                <a:srgbClr val="696EB4"/>
              </a:solidFill>
              <a:round/>
            </a:ln>
            <a:effectLst/>
          </c:spPr>
          <c:marker>
            <c:symbol val="none"/>
          </c:marker>
          <c:cat>
            <c:strRef>
              <c:f>'Pre-1950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Schedules'!$E$131:$AB$131</c:f>
              <c:numCache>
                <c:formatCode>0.00</c:formatCode>
                <c:ptCount val="24"/>
              </c:numCache>
            </c:numRef>
          </c:val>
          <c:smooth val="0"/>
          <c:extLst xmlns:c16r2="http://schemas.microsoft.com/office/drawing/2015/06/chart">
            <c:ext xmlns:c16="http://schemas.microsoft.com/office/drawing/2014/chart" uri="{C3380CC4-5D6E-409C-BE32-E72D297353CC}">
              <c16:uniqueId val="{00000001-4287-46DF-8B0B-673D7C707F65}"/>
            </c:ext>
          </c:extLst>
        </c:ser>
        <c:ser>
          <c:idx val="2"/>
          <c:order val="2"/>
          <c:tx>
            <c:strRef>
              <c:f>'Pre-1950 Schedules'!$D$132</c:f>
              <c:strCache>
                <c:ptCount val="1"/>
                <c:pt idx="0">
                  <c:v>Sun/Holiday</c:v>
                </c:pt>
              </c:strCache>
            </c:strRef>
          </c:tx>
          <c:spPr>
            <a:ln w="28575" cap="rnd">
              <a:solidFill>
                <a:srgbClr val="474C8E"/>
              </a:solidFill>
              <a:round/>
            </a:ln>
            <a:effectLst/>
          </c:spPr>
          <c:marker>
            <c:symbol val="none"/>
          </c:marker>
          <c:cat>
            <c:strRef>
              <c:f>'Pre-1950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Schedules'!$E$132:$AB$132</c:f>
              <c:numCache>
                <c:formatCode>0.00</c:formatCode>
                <c:ptCount val="24"/>
              </c:numCache>
            </c:numRef>
          </c:val>
          <c:smooth val="0"/>
          <c:extLst xmlns:c16r2="http://schemas.microsoft.com/office/drawing/2015/06/chart">
            <c:ext xmlns:c16="http://schemas.microsoft.com/office/drawing/2014/chart" uri="{C3380CC4-5D6E-409C-BE32-E72D297353CC}">
              <c16:uniqueId val="{00000002-4287-46DF-8B0B-673D7C707F65}"/>
            </c:ext>
          </c:extLst>
        </c:ser>
        <c:dLbls>
          <c:showLegendKey val="0"/>
          <c:showVal val="0"/>
          <c:showCatName val="0"/>
          <c:showSerName val="0"/>
          <c:showPercent val="0"/>
          <c:showBubbleSize val="0"/>
        </c:dLbls>
        <c:smooth val="0"/>
        <c:axId val="904157440"/>
        <c:axId val="904159008"/>
      </c:lineChart>
      <c:catAx>
        <c:axId val="90415744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04159008"/>
        <c:crosses val="autoZero"/>
        <c:auto val="1"/>
        <c:lblAlgn val="ctr"/>
        <c:lblOffset val="100"/>
        <c:noMultiLvlLbl val="0"/>
      </c:catAx>
      <c:valAx>
        <c:axId val="90415900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0415744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Schedules'!$B$153</c:f>
          <c:strCache>
            <c:ptCount val="1"/>
            <c:pt idx="0">
              <c:v>Process Loads - Sleeping Quarters</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Schedules'!$D$153</c:f>
              <c:strCache>
                <c:ptCount val="1"/>
                <c:pt idx="0">
                  <c:v>Weekday</c:v>
                </c:pt>
              </c:strCache>
            </c:strRef>
          </c:tx>
          <c:spPr>
            <a:ln w="28575" cap="rnd">
              <a:solidFill>
                <a:srgbClr val="A5A8D2"/>
              </a:solidFill>
              <a:round/>
            </a:ln>
            <a:effectLst/>
          </c:spPr>
          <c:marker>
            <c:symbol val="none"/>
          </c:marker>
          <c:cat>
            <c:strRef>
              <c:f>'Pre-1950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Schedules'!$E$153:$AB$153</c:f>
              <c:numCache>
                <c:formatCode>0.00</c:formatCode>
                <c:ptCount val="24"/>
              </c:numCache>
            </c:numRef>
          </c:val>
          <c:smooth val="0"/>
          <c:extLst xmlns:c16r2="http://schemas.microsoft.com/office/drawing/2015/06/chart">
            <c:ext xmlns:c16="http://schemas.microsoft.com/office/drawing/2014/chart" uri="{C3380CC4-5D6E-409C-BE32-E72D297353CC}">
              <c16:uniqueId val="{00000000-30E5-4B1F-833D-E3E14744EDD4}"/>
            </c:ext>
          </c:extLst>
        </c:ser>
        <c:ser>
          <c:idx val="1"/>
          <c:order val="1"/>
          <c:tx>
            <c:strRef>
              <c:f>'Pre-1950 Schedules'!$D$154</c:f>
              <c:strCache>
                <c:ptCount val="1"/>
                <c:pt idx="0">
                  <c:v>Sat</c:v>
                </c:pt>
              </c:strCache>
            </c:strRef>
          </c:tx>
          <c:spPr>
            <a:ln w="28575" cap="rnd">
              <a:solidFill>
                <a:srgbClr val="696EB4"/>
              </a:solidFill>
              <a:round/>
            </a:ln>
            <a:effectLst/>
          </c:spPr>
          <c:marker>
            <c:symbol val="none"/>
          </c:marker>
          <c:cat>
            <c:strRef>
              <c:f>'Pre-1950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Schedules'!$E$154:$AB$154</c:f>
              <c:numCache>
                <c:formatCode>0.00</c:formatCode>
                <c:ptCount val="24"/>
              </c:numCache>
            </c:numRef>
          </c:val>
          <c:smooth val="0"/>
          <c:extLst xmlns:c16r2="http://schemas.microsoft.com/office/drawing/2015/06/chart">
            <c:ext xmlns:c16="http://schemas.microsoft.com/office/drawing/2014/chart" uri="{C3380CC4-5D6E-409C-BE32-E72D297353CC}">
              <c16:uniqueId val="{00000001-30E5-4B1F-833D-E3E14744EDD4}"/>
            </c:ext>
          </c:extLst>
        </c:ser>
        <c:ser>
          <c:idx val="2"/>
          <c:order val="2"/>
          <c:tx>
            <c:strRef>
              <c:f>'Pre-1950 Schedules'!$D$155</c:f>
              <c:strCache>
                <c:ptCount val="1"/>
                <c:pt idx="0">
                  <c:v>Sun/Holiday</c:v>
                </c:pt>
              </c:strCache>
            </c:strRef>
          </c:tx>
          <c:spPr>
            <a:ln w="28575" cap="rnd">
              <a:solidFill>
                <a:srgbClr val="474C8E"/>
              </a:solidFill>
              <a:round/>
            </a:ln>
            <a:effectLst/>
          </c:spPr>
          <c:marker>
            <c:symbol val="none"/>
          </c:marker>
          <c:cat>
            <c:strRef>
              <c:f>'Pre-1950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Schedules'!$E$155:$AB$155</c:f>
              <c:numCache>
                <c:formatCode>0.00</c:formatCode>
                <c:ptCount val="24"/>
              </c:numCache>
            </c:numRef>
          </c:val>
          <c:smooth val="0"/>
          <c:extLst xmlns:c16r2="http://schemas.microsoft.com/office/drawing/2015/06/chart">
            <c:ext xmlns:c16="http://schemas.microsoft.com/office/drawing/2014/chart" uri="{C3380CC4-5D6E-409C-BE32-E72D297353CC}">
              <c16:uniqueId val="{00000002-30E5-4B1F-833D-E3E14744EDD4}"/>
            </c:ext>
          </c:extLst>
        </c:ser>
        <c:dLbls>
          <c:showLegendKey val="0"/>
          <c:showVal val="0"/>
          <c:showCatName val="0"/>
          <c:showSerName val="0"/>
          <c:showPercent val="0"/>
          <c:showBubbleSize val="0"/>
        </c:dLbls>
        <c:smooth val="0"/>
        <c:axId val="904167632"/>
        <c:axId val="904158616"/>
      </c:lineChart>
      <c:catAx>
        <c:axId val="90416763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04158616"/>
        <c:crosses val="autoZero"/>
        <c:auto val="1"/>
        <c:lblAlgn val="ctr"/>
        <c:lblOffset val="100"/>
        <c:noMultiLvlLbl val="0"/>
      </c:catAx>
      <c:valAx>
        <c:axId val="9041586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0416763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Schedules'!$B$156</c:f>
          <c:strCache>
            <c:ptCount val="1"/>
            <c:pt idx="0">
              <c:v>Process Loads - Office Core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Schedules'!$D$156</c:f>
              <c:strCache>
                <c:ptCount val="1"/>
                <c:pt idx="0">
                  <c:v>Weekday</c:v>
                </c:pt>
              </c:strCache>
            </c:strRef>
          </c:tx>
          <c:spPr>
            <a:ln w="28575" cap="rnd">
              <a:solidFill>
                <a:srgbClr val="A5A8D2"/>
              </a:solidFill>
              <a:round/>
            </a:ln>
            <a:effectLst/>
          </c:spPr>
          <c:marker>
            <c:symbol val="none"/>
          </c:marker>
          <c:cat>
            <c:strRef>
              <c:f>'Pre-1950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Schedules'!$E$156:$AB$156</c:f>
              <c:numCache>
                <c:formatCode>0.00</c:formatCode>
                <c:ptCount val="24"/>
              </c:numCache>
            </c:numRef>
          </c:val>
          <c:smooth val="0"/>
          <c:extLst xmlns:c16r2="http://schemas.microsoft.com/office/drawing/2015/06/chart">
            <c:ext xmlns:c16="http://schemas.microsoft.com/office/drawing/2014/chart" uri="{C3380CC4-5D6E-409C-BE32-E72D297353CC}">
              <c16:uniqueId val="{00000000-DA05-4DEC-B5DF-5D1BE7482E1A}"/>
            </c:ext>
          </c:extLst>
        </c:ser>
        <c:ser>
          <c:idx val="1"/>
          <c:order val="1"/>
          <c:tx>
            <c:strRef>
              <c:f>'Pre-1950 Schedules'!$D$157</c:f>
              <c:strCache>
                <c:ptCount val="1"/>
                <c:pt idx="0">
                  <c:v>Sat</c:v>
                </c:pt>
              </c:strCache>
            </c:strRef>
          </c:tx>
          <c:spPr>
            <a:ln w="28575" cap="rnd">
              <a:solidFill>
                <a:srgbClr val="696EB4"/>
              </a:solidFill>
              <a:round/>
            </a:ln>
            <a:effectLst/>
          </c:spPr>
          <c:marker>
            <c:symbol val="none"/>
          </c:marker>
          <c:cat>
            <c:strRef>
              <c:f>'Pre-1950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Schedules'!$E$157:$AB$157</c:f>
              <c:numCache>
                <c:formatCode>0.00</c:formatCode>
                <c:ptCount val="24"/>
              </c:numCache>
            </c:numRef>
          </c:val>
          <c:smooth val="0"/>
          <c:extLst xmlns:c16r2="http://schemas.microsoft.com/office/drawing/2015/06/chart">
            <c:ext xmlns:c16="http://schemas.microsoft.com/office/drawing/2014/chart" uri="{C3380CC4-5D6E-409C-BE32-E72D297353CC}">
              <c16:uniqueId val="{00000001-DA05-4DEC-B5DF-5D1BE7482E1A}"/>
            </c:ext>
          </c:extLst>
        </c:ser>
        <c:ser>
          <c:idx val="2"/>
          <c:order val="2"/>
          <c:tx>
            <c:strRef>
              <c:f>'Pre-1950 Schedules'!$D$158</c:f>
              <c:strCache>
                <c:ptCount val="1"/>
                <c:pt idx="0">
                  <c:v>Sun/Holiday</c:v>
                </c:pt>
              </c:strCache>
            </c:strRef>
          </c:tx>
          <c:spPr>
            <a:ln w="28575" cap="rnd">
              <a:solidFill>
                <a:srgbClr val="474C8E"/>
              </a:solidFill>
              <a:round/>
            </a:ln>
            <a:effectLst/>
          </c:spPr>
          <c:marker>
            <c:symbol val="none"/>
          </c:marker>
          <c:cat>
            <c:strRef>
              <c:f>'Pre-1950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Schedules'!$E$158:$AB$158</c:f>
              <c:numCache>
                <c:formatCode>0.00</c:formatCode>
                <c:ptCount val="24"/>
              </c:numCache>
            </c:numRef>
          </c:val>
          <c:smooth val="0"/>
          <c:extLst xmlns:c16r2="http://schemas.microsoft.com/office/drawing/2015/06/chart">
            <c:ext xmlns:c16="http://schemas.microsoft.com/office/drawing/2014/chart" uri="{C3380CC4-5D6E-409C-BE32-E72D297353CC}">
              <c16:uniqueId val="{00000002-DA05-4DEC-B5DF-5D1BE7482E1A}"/>
            </c:ext>
          </c:extLst>
        </c:ser>
        <c:dLbls>
          <c:showLegendKey val="0"/>
          <c:showVal val="0"/>
          <c:showCatName val="0"/>
          <c:showSerName val="0"/>
          <c:showPercent val="0"/>
          <c:showBubbleSize val="0"/>
        </c:dLbls>
        <c:smooth val="0"/>
        <c:axId val="904173904"/>
        <c:axId val="904169200"/>
      </c:lineChart>
      <c:catAx>
        <c:axId val="90417390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04169200"/>
        <c:crosses val="autoZero"/>
        <c:auto val="1"/>
        <c:lblAlgn val="ctr"/>
        <c:lblOffset val="100"/>
        <c:noMultiLvlLbl val="0"/>
      </c:catAx>
      <c:valAx>
        <c:axId val="90416920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0417390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Schedules'!$B$159</c:f>
          <c:strCache>
            <c:ptCount val="1"/>
            <c:pt idx="0">
              <c:v>Process Loads - Garage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Schedules'!$D$159</c:f>
              <c:strCache>
                <c:ptCount val="1"/>
                <c:pt idx="0">
                  <c:v>Weekday</c:v>
                </c:pt>
              </c:strCache>
            </c:strRef>
          </c:tx>
          <c:spPr>
            <a:ln w="28575" cap="rnd">
              <a:solidFill>
                <a:srgbClr val="A5A8D2"/>
              </a:solidFill>
              <a:round/>
            </a:ln>
            <a:effectLst/>
          </c:spPr>
          <c:marker>
            <c:symbol val="none"/>
          </c:marker>
          <c:cat>
            <c:strRef>
              <c:f>'Pre-1950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Schedules'!$E$159:$AB$159</c:f>
              <c:numCache>
                <c:formatCode>0.00</c:formatCode>
                <c:ptCount val="24"/>
              </c:numCache>
            </c:numRef>
          </c:val>
          <c:smooth val="0"/>
          <c:extLst xmlns:c16r2="http://schemas.microsoft.com/office/drawing/2015/06/chart">
            <c:ext xmlns:c16="http://schemas.microsoft.com/office/drawing/2014/chart" uri="{C3380CC4-5D6E-409C-BE32-E72D297353CC}">
              <c16:uniqueId val="{00000000-B43A-4F48-B485-FC22B3FEDE52}"/>
            </c:ext>
          </c:extLst>
        </c:ser>
        <c:ser>
          <c:idx val="1"/>
          <c:order val="1"/>
          <c:tx>
            <c:strRef>
              <c:f>'Pre-1950 Schedules'!$D$160</c:f>
              <c:strCache>
                <c:ptCount val="1"/>
                <c:pt idx="0">
                  <c:v>Sat</c:v>
                </c:pt>
              </c:strCache>
            </c:strRef>
          </c:tx>
          <c:spPr>
            <a:ln w="28575" cap="rnd">
              <a:solidFill>
                <a:srgbClr val="696EB4"/>
              </a:solidFill>
              <a:round/>
            </a:ln>
            <a:effectLst/>
          </c:spPr>
          <c:marker>
            <c:symbol val="none"/>
          </c:marker>
          <c:cat>
            <c:strRef>
              <c:f>'Pre-1950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Schedules'!$E$160:$AB$160</c:f>
              <c:numCache>
                <c:formatCode>0.00</c:formatCode>
                <c:ptCount val="24"/>
              </c:numCache>
            </c:numRef>
          </c:val>
          <c:smooth val="0"/>
          <c:extLst xmlns:c16r2="http://schemas.microsoft.com/office/drawing/2015/06/chart">
            <c:ext xmlns:c16="http://schemas.microsoft.com/office/drawing/2014/chart" uri="{C3380CC4-5D6E-409C-BE32-E72D297353CC}">
              <c16:uniqueId val="{00000001-B43A-4F48-B485-FC22B3FEDE52}"/>
            </c:ext>
          </c:extLst>
        </c:ser>
        <c:ser>
          <c:idx val="2"/>
          <c:order val="2"/>
          <c:tx>
            <c:strRef>
              <c:f>'Pre-1950 Schedules'!$D$161</c:f>
              <c:strCache>
                <c:ptCount val="1"/>
                <c:pt idx="0">
                  <c:v>Sun/Holiday</c:v>
                </c:pt>
              </c:strCache>
            </c:strRef>
          </c:tx>
          <c:spPr>
            <a:ln w="28575" cap="rnd">
              <a:solidFill>
                <a:srgbClr val="474C8E"/>
              </a:solidFill>
              <a:round/>
            </a:ln>
            <a:effectLst/>
          </c:spPr>
          <c:marker>
            <c:symbol val="none"/>
          </c:marker>
          <c:cat>
            <c:strRef>
              <c:f>'Pre-1950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Schedules'!$E$161:$AB$161</c:f>
              <c:numCache>
                <c:formatCode>0.00</c:formatCode>
                <c:ptCount val="24"/>
              </c:numCache>
            </c:numRef>
          </c:val>
          <c:smooth val="0"/>
          <c:extLst xmlns:c16r2="http://schemas.microsoft.com/office/drawing/2015/06/chart">
            <c:ext xmlns:c16="http://schemas.microsoft.com/office/drawing/2014/chart" uri="{C3380CC4-5D6E-409C-BE32-E72D297353CC}">
              <c16:uniqueId val="{00000002-B43A-4F48-B485-FC22B3FEDE52}"/>
            </c:ext>
          </c:extLst>
        </c:ser>
        <c:dLbls>
          <c:showLegendKey val="0"/>
          <c:showVal val="0"/>
          <c:showCatName val="0"/>
          <c:showSerName val="0"/>
          <c:showPercent val="0"/>
          <c:showBubbleSize val="0"/>
        </c:dLbls>
        <c:smooth val="0"/>
        <c:axId val="922584720"/>
        <c:axId val="922585112"/>
      </c:lineChart>
      <c:catAx>
        <c:axId val="92258472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22585112"/>
        <c:crosses val="autoZero"/>
        <c:auto val="1"/>
        <c:lblAlgn val="ctr"/>
        <c:lblOffset val="100"/>
        <c:noMultiLvlLbl val="0"/>
      </c:catAx>
      <c:valAx>
        <c:axId val="92258511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2258472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Schedules'!$B$162</c:f>
          <c:strCache>
            <c:ptCount val="1"/>
            <c:pt idx="0">
              <c:v>Process Loads - Office Perimeter</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Schedules'!$D$162</c:f>
              <c:strCache>
                <c:ptCount val="1"/>
                <c:pt idx="0">
                  <c:v>Weekday</c:v>
                </c:pt>
              </c:strCache>
            </c:strRef>
          </c:tx>
          <c:spPr>
            <a:ln w="28575" cap="rnd">
              <a:solidFill>
                <a:srgbClr val="A5A8D2"/>
              </a:solidFill>
              <a:round/>
            </a:ln>
            <a:effectLst/>
          </c:spPr>
          <c:marker>
            <c:symbol val="none"/>
          </c:marker>
          <c:cat>
            <c:strRef>
              <c:f>'Pre-1950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Schedules'!$E$162:$AB$162</c:f>
              <c:numCache>
                <c:formatCode>0.00</c:formatCode>
                <c:ptCount val="24"/>
              </c:numCache>
            </c:numRef>
          </c:val>
          <c:smooth val="0"/>
          <c:extLst xmlns:c16r2="http://schemas.microsoft.com/office/drawing/2015/06/chart">
            <c:ext xmlns:c16="http://schemas.microsoft.com/office/drawing/2014/chart" uri="{C3380CC4-5D6E-409C-BE32-E72D297353CC}">
              <c16:uniqueId val="{00000000-3802-4608-BF0B-BF34EC6A9F84}"/>
            </c:ext>
          </c:extLst>
        </c:ser>
        <c:ser>
          <c:idx val="1"/>
          <c:order val="1"/>
          <c:tx>
            <c:strRef>
              <c:f>'Pre-1950 Schedules'!$D$163</c:f>
              <c:strCache>
                <c:ptCount val="1"/>
                <c:pt idx="0">
                  <c:v>Sat</c:v>
                </c:pt>
              </c:strCache>
            </c:strRef>
          </c:tx>
          <c:spPr>
            <a:ln w="28575" cap="rnd">
              <a:solidFill>
                <a:srgbClr val="696EB4"/>
              </a:solidFill>
              <a:round/>
            </a:ln>
            <a:effectLst/>
          </c:spPr>
          <c:marker>
            <c:symbol val="none"/>
          </c:marker>
          <c:cat>
            <c:strRef>
              <c:f>'Pre-1950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Schedules'!$E$163:$AB$163</c:f>
              <c:numCache>
                <c:formatCode>0.00</c:formatCode>
                <c:ptCount val="24"/>
              </c:numCache>
            </c:numRef>
          </c:val>
          <c:smooth val="0"/>
          <c:extLst xmlns:c16r2="http://schemas.microsoft.com/office/drawing/2015/06/chart">
            <c:ext xmlns:c16="http://schemas.microsoft.com/office/drawing/2014/chart" uri="{C3380CC4-5D6E-409C-BE32-E72D297353CC}">
              <c16:uniqueId val="{00000001-3802-4608-BF0B-BF34EC6A9F84}"/>
            </c:ext>
          </c:extLst>
        </c:ser>
        <c:ser>
          <c:idx val="2"/>
          <c:order val="2"/>
          <c:tx>
            <c:strRef>
              <c:f>'Pre-1950 Schedules'!$D$164</c:f>
              <c:strCache>
                <c:ptCount val="1"/>
                <c:pt idx="0">
                  <c:v>Sun/Holiday</c:v>
                </c:pt>
              </c:strCache>
            </c:strRef>
          </c:tx>
          <c:spPr>
            <a:ln w="28575" cap="rnd">
              <a:solidFill>
                <a:srgbClr val="474C8E"/>
              </a:solidFill>
              <a:round/>
            </a:ln>
            <a:effectLst/>
          </c:spPr>
          <c:marker>
            <c:symbol val="none"/>
          </c:marker>
          <c:cat>
            <c:strRef>
              <c:f>'Pre-1950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Schedules'!$E$164:$AB$164</c:f>
              <c:numCache>
                <c:formatCode>0.00</c:formatCode>
                <c:ptCount val="24"/>
              </c:numCache>
            </c:numRef>
          </c:val>
          <c:smooth val="0"/>
          <c:extLst xmlns:c16r2="http://schemas.microsoft.com/office/drawing/2015/06/chart">
            <c:ext xmlns:c16="http://schemas.microsoft.com/office/drawing/2014/chart" uri="{C3380CC4-5D6E-409C-BE32-E72D297353CC}">
              <c16:uniqueId val="{00000002-3802-4608-BF0B-BF34EC6A9F84}"/>
            </c:ext>
          </c:extLst>
        </c:ser>
        <c:dLbls>
          <c:showLegendKey val="0"/>
          <c:showVal val="0"/>
          <c:showCatName val="0"/>
          <c:showSerName val="0"/>
          <c:showPercent val="0"/>
          <c:showBubbleSize val="0"/>
        </c:dLbls>
        <c:smooth val="0"/>
        <c:axId val="514873528"/>
        <c:axId val="514868824"/>
      </c:lineChart>
      <c:catAx>
        <c:axId val="51487352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514868824"/>
        <c:crosses val="autoZero"/>
        <c:auto val="1"/>
        <c:lblAlgn val="ctr"/>
        <c:lblOffset val="100"/>
        <c:noMultiLvlLbl val="0"/>
      </c:catAx>
      <c:valAx>
        <c:axId val="51486882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51487352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Schedules'!$B$165</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Schedules'!$D$165</c:f>
              <c:strCache>
                <c:ptCount val="1"/>
                <c:pt idx="0">
                  <c:v>Weekday</c:v>
                </c:pt>
              </c:strCache>
            </c:strRef>
          </c:tx>
          <c:spPr>
            <a:ln w="28575" cap="rnd">
              <a:solidFill>
                <a:srgbClr val="A5A8D2"/>
              </a:solidFill>
              <a:round/>
            </a:ln>
            <a:effectLst/>
          </c:spPr>
          <c:marker>
            <c:symbol val="none"/>
          </c:marker>
          <c:cat>
            <c:strRef>
              <c:f>'Pre-1950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Schedules'!$E$165:$AB$165</c:f>
              <c:numCache>
                <c:formatCode>0.00</c:formatCode>
                <c:ptCount val="24"/>
              </c:numCache>
            </c:numRef>
          </c:val>
          <c:smooth val="0"/>
          <c:extLst xmlns:c16r2="http://schemas.microsoft.com/office/drawing/2015/06/chart">
            <c:ext xmlns:c16="http://schemas.microsoft.com/office/drawing/2014/chart" uri="{C3380CC4-5D6E-409C-BE32-E72D297353CC}">
              <c16:uniqueId val="{00000000-7DFC-48FC-B811-F0EDA78C497A}"/>
            </c:ext>
          </c:extLst>
        </c:ser>
        <c:ser>
          <c:idx val="1"/>
          <c:order val="1"/>
          <c:tx>
            <c:strRef>
              <c:f>'Pre-1950 Schedules'!$D$166</c:f>
              <c:strCache>
                <c:ptCount val="1"/>
                <c:pt idx="0">
                  <c:v>Sat</c:v>
                </c:pt>
              </c:strCache>
            </c:strRef>
          </c:tx>
          <c:spPr>
            <a:ln w="28575" cap="rnd">
              <a:solidFill>
                <a:srgbClr val="696EB4"/>
              </a:solidFill>
              <a:round/>
            </a:ln>
            <a:effectLst/>
          </c:spPr>
          <c:marker>
            <c:symbol val="none"/>
          </c:marker>
          <c:cat>
            <c:strRef>
              <c:f>'Pre-1950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Schedules'!$E$166:$AB$166</c:f>
              <c:numCache>
                <c:formatCode>0.00</c:formatCode>
                <c:ptCount val="24"/>
              </c:numCache>
            </c:numRef>
          </c:val>
          <c:smooth val="0"/>
          <c:extLst xmlns:c16r2="http://schemas.microsoft.com/office/drawing/2015/06/chart">
            <c:ext xmlns:c16="http://schemas.microsoft.com/office/drawing/2014/chart" uri="{C3380CC4-5D6E-409C-BE32-E72D297353CC}">
              <c16:uniqueId val="{00000001-7DFC-48FC-B811-F0EDA78C497A}"/>
            </c:ext>
          </c:extLst>
        </c:ser>
        <c:ser>
          <c:idx val="2"/>
          <c:order val="2"/>
          <c:tx>
            <c:strRef>
              <c:f>'Pre-1950 Schedules'!$D$167</c:f>
              <c:strCache>
                <c:ptCount val="1"/>
                <c:pt idx="0">
                  <c:v>Sun/Holiday</c:v>
                </c:pt>
              </c:strCache>
            </c:strRef>
          </c:tx>
          <c:spPr>
            <a:ln w="28575" cap="rnd">
              <a:solidFill>
                <a:srgbClr val="474C8E"/>
              </a:solidFill>
              <a:round/>
            </a:ln>
            <a:effectLst/>
          </c:spPr>
          <c:marker>
            <c:symbol val="none"/>
          </c:marker>
          <c:cat>
            <c:strRef>
              <c:f>'Pre-1950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Schedules'!$E$167:$AB$167</c:f>
              <c:numCache>
                <c:formatCode>0.00</c:formatCode>
                <c:ptCount val="24"/>
              </c:numCache>
            </c:numRef>
          </c:val>
          <c:smooth val="0"/>
          <c:extLst xmlns:c16r2="http://schemas.microsoft.com/office/drawing/2015/06/chart">
            <c:ext xmlns:c16="http://schemas.microsoft.com/office/drawing/2014/chart" uri="{C3380CC4-5D6E-409C-BE32-E72D297353CC}">
              <c16:uniqueId val="{00000002-7DFC-48FC-B811-F0EDA78C497A}"/>
            </c:ext>
          </c:extLst>
        </c:ser>
        <c:dLbls>
          <c:showLegendKey val="0"/>
          <c:showVal val="0"/>
          <c:showCatName val="0"/>
          <c:showSerName val="0"/>
          <c:showPercent val="0"/>
          <c:showBubbleSize val="0"/>
        </c:dLbls>
        <c:smooth val="0"/>
        <c:axId val="514870392"/>
        <c:axId val="514872352"/>
      </c:lineChart>
      <c:catAx>
        <c:axId val="51487039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514872352"/>
        <c:crosses val="autoZero"/>
        <c:auto val="1"/>
        <c:lblAlgn val="ctr"/>
        <c:lblOffset val="100"/>
        <c:noMultiLvlLbl val="0"/>
      </c:catAx>
      <c:valAx>
        <c:axId val="5148723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51487039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Schedules'!$B$95</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spPr>
            <a:ln w="28575" cap="rnd">
              <a:solidFill>
                <a:srgbClr val="A5A8D2"/>
              </a:solidFill>
              <a:round/>
            </a:ln>
            <a:effectLst/>
          </c:spPr>
          <c:marker>
            <c:symbol val="none"/>
          </c:marker>
          <c:cat>
            <c:strRef>
              <c:f>'Pre-1950 Schedules'!$D$79:$AB$79</c:f>
              <c:strCache>
                <c:ptCount val="25"/>
                <c:pt idx="0">
                  <c:v>Day of Week</c:v>
                </c:pt>
                <c:pt idx="1">
                  <c:v>1:00</c:v>
                </c:pt>
                <c:pt idx="2">
                  <c:v>2:00</c:v>
                </c:pt>
                <c:pt idx="3">
                  <c:v>3:00</c:v>
                </c:pt>
                <c:pt idx="4">
                  <c:v>4:00</c:v>
                </c:pt>
                <c:pt idx="5">
                  <c:v>5:00</c:v>
                </c:pt>
                <c:pt idx="6">
                  <c:v>6:00</c:v>
                </c:pt>
                <c:pt idx="7">
                  <c:v>7:00</c:v>
                </c:pt>
                <c:pt idx="8">
                  <c:v>8:00</c:v>
                </c:pt>
                <c:pt idx="9">
                  <c:v>9:00</c:v>
                </c:pt>
                <c:pt idx="10">
                  <c:v>10:00</c:v>
                </c:pt>
                <c:pt idx="11">
                  <c:v>11:00</c:v>
                </c:pt>
                <c:pt idx="12">
                  <c:v>12:00</c:v>
                </c:pt>
                <c:pt idx="13">
                  <c:v>13:00</c:v>
                </c:pt>
                <c:pt idx="14">
                  <c:v>14:00</c:v>
                </c:pt>
                <c:pt idx="15">
                  <c:v>15:00</c:v>
                </c:pt>
                <c:pt idx="16">
                  <c:v>16:00</c:v>
                </c:pt>
                <c:pt idx="17">
                  <c:v>17:00</c:v>
                </c:pt>
                <c:pt idx="18">
                  <c:v>18:00</c:v>
                </c:pt>
                <c:pt idx="19">
                  <c:v>19:00</c:v>
                </c:pt>
                <c:pt idx="20">
                  <c:v>20:00</c:v>
                </c:pt>
                <c:pt idx="21">
                  <c:v>21:00</c:v>
                </c:pt>
                <c:pt idx="22">
                  <c:v>22:00</c:v>
                </c:pt>
                <c:pt idx="23">
                  <c:v>23:00</c:v>
                </c:pt>
                <c:pt idx="24">
                  <c:v>0:00</c:v>
                </c:pt>
              </c:strCache>
            </c:strRef>
          </c:cat>
          <c:val>
            <c:numRef>
              <c:f>'Pre-1950 Schedules'!$D$92:$AB$92</c:f>
              <c:numCache>
                <c:formatCode>0.00</c:formatCode>
                <c:ptCount val="25"/>
                <c:pt idx="0" formatCode="General">
                  <c:v>0</c:v>
                </c:pt>
              </c:numCache>
            </c:numRef>
          </c:val>
          <c:smooth val="0"/>
          <c:extLst xmlns:c16r2="http://schemas.microsoft.com/office/drawing/2015/06/chart">
            <c:ext xmlns:c16="http://schemas.microsoft.com/office/drawing/2014/chart" uri="{C3380CC4-5D6E-409C-BE32-E72D297353CC}">
              <c16:uniqueId val="{00000000-9AE7-468E-B628-5DAFA195243B}"/>
            </c:ext>
          </c:extLst>
        </c:ser>
        <c:ser>
          <c:idx val="1"/>
          <c:order val="1"/>
          <c:spPr>
            <a:ln w="28575" cap="rnd">
              <a:solidFill>
                <a:srgbClr val="696EB4"/>
              </a:solidFill>
              <a:round/>
            </a:ln>
            <a:effectLst/>
          </c:spPr>
          <c:marker>
            <c:symbol val="none"/>
          </c:marker>
          <c:cat>
            <c:strRef>
              <c:f>'Pre-1950 Schedules'!$D$79:$AB$79</c:f>
              <c:strCache>
                <c:ptCount val="25"/>
                <c:pt idx="0">
                  <c:v>Day of Week</c:v>
                </c:pt>
                <c:pt idx="1">
                  <c:v>1:00</c:v>
                </c:pt>
                <c:pt idx="2">
                  <c:v>2:00</c:v>
                </c:pt>
                <c:pt idx="3">
                  <c:v>3:00</c:v>
                </c:pt>
                <c:pt idx="4">
                  <c:v>4:00</c:v>
                </c:pt>
                <c:pt idx="5">
                  <c:v>5:00</c:v>
                </c:pt>
                <c:pt idx="6">
                  <c:v>6:00</c:v>
                </c:pt>
                <c:pt idx="7">
                  <c:v>7:00</c:v>
                </c:pt>
                <c:pt idx="8">
                  <c:v>8:00</c:v>
                </c:pt>
                <c:pt idx="9">
                  <c:v>9:00</c:v>
                </c:pt>
                <c:pt idx="10">
                  <c:v>10:00</c:v>
                </c:pt>
                <c:pt idx="11">
                  <c:v>11:00</c:v>
                </c:pt>
                <c:pt idx="12">
                  <c:v>12:00</c:v>
                </c:pt>
                <c:pt idx="13">
                  <c:v>13:00</c:v>
                </c:pt>
                <c:pt idx="14">
                  <c:v>14:00</c:v>
                </c:pt>
                <c:pt idx="15">
                  <c:v>15:00</c:v>
                </c:pt>
                <c:pt idx="16">
                  <c:v>16:00</c:v>
                </c:pt>
                <c:pt idx="17">
                  <c:v>17:00</c:v>
                </c:pt>
                <c:pt idx="18">
                  <c:v>18:00</c:v>
                </c:pt>
                <c:pt idx="19">
                  <c:v>19:00</c:v>
                </c:pt>
                <c:pt idx="20">
                  <c:v>20:00</c:v>
                </c:pt>
                <c:pt idx="21">
                  <c:v>21:00</c:v>
                </c:pt>
                <c:pt idx="22">
                  <c:v>22:00</c:v>
                </c:pt>
                <c:pt idx="23">
                  <c:v>23:00</c:v>
                </c:pt>
                <c:pt idx="24">
                  <c:v>0:00</c:v>
                </c:pt>
              </c:strCache>
            </c:strRef>
          </c:cat>
          <c:val>
            <c:numRef>
              <c:f>'Pre-1950 Schedules'!$D$93:$AB$93</c:f>
              <c:numCache>
                <c:formatCode>0.00</c:formatCode>
                <c:ptCount val="25"/>
                <c:pt idx="0" formatCode="General">
                  <c:v>0</c:v>
                </c:pt>
              </c:numCache>
            </c:numRef>
          </c:val>
          <c:smooth val="0"/>
          <c:extLst xmlns:c16r2="http://schemas.microsoft.com/office/drawing/2015/06/chart">
            <c:ext xmlns:c16="http://schemas.microsoft.com/office/drawing/2014/chart" uri="{C3380CC4-5D6E-409C-BE32-E72D297353CC}">
              <c16:uniqueId val="{00000001-9AE7-468E-B628-5DAFA195243B}"/>
            </c:ext>
          </c:extLst>
        </c:ser>
        <c:ser>
          <c:idx val="2"/>
          <c:order val="2"/>
          <c:spPr>
            <a:ln w="28575" cap="rnd">
              <a:solidFill>
                <a:srgbClr val="474C8E"/>
              </a:solidFill>
              <a:round/>
            </a:ln>
            <a:effectLst/>
          </c:spPr>
          <c:marker>
            <c:symbol val="none"/>
          </c:marker>
          <c:cat>
            <c:strRef>
              <c:f>'Pre-1950 Schedules'!$D$79:$AB$79</c:f>
              <c:strCache>
                <c:ptCount val="25"/>
                <c:pt idx="0">
                  <c:v>Day of Week</c:v>
                </c:pt>
                <c:pt idx="1">
                  <c:v>1:00</c:v>
                </c:pt>
                <c:pt idx="2">
                  <c:v>2:00</c:v>
                </c:pt>
                <c:pt idx="3">
                  <c:v>3:00</c:v>
                </c:pt>
                <c:pt idx="4">
                  <c:v>4:00</c:v>
                </c:pt>
                <c:pt idx="5">
                  <c:v>5:00</c:v>
                </c:pt>
                <c:pt idx="6">
                  <c:v>6:00</c:v>
                </c:pt>
                <c:pt idx="7">
                  <c:v>7:00</c:v>
                </c:pt>
                <c:pt idx="8">
                  <c:v>8:00</c:v>
                </c:pt>
                <c:pt idx="9">
                  <c:v>9:00</c:v>
                </c:pt>
                <c:pt idx="10">
                  <c:v>10:00</c:v>
                </c:pt>
                <c:pt idx="11">
                  <c:v>11:00</c:v>
                </c:pt>
                <c:pt idx="12">
                  <c:v>12:00</c:v>
                </c:pt>
                <c:pt idx="13">
                  <c:v>13:00</c:v>
                </c:pt>
                <c:pt idx="14">
                  <c:v>14:00</c:v>
                </c:pt>
                <c:pt idx="15">
                  <c:v>15:00</c:v>
                </c:pt>
                <c:pt idx="16">
                  <c:v>16:00</c:v>
                </c:pt>
                <c:pt idx="17">
                  <c:v>17:00</c:v>
                </c:pt>
                <c:pt idx="18">
                  <c:v>18:00</c:v>
                </c:pt>
                <c:pt idx="19">
                  <c:v>19:00</c:v>
                </c:pt>
                <c:pt idx="20">
                  <c:v>20:00</c:v>
                </c:pt>
                <c:pt idx="21">
                  <c:v>21:00</c:v>
                </c:pt>
                <c:pt idx="22">
                  <c:v>22:00</c:v>
                </c:pt>
                <c:pt idx="23">
                  <c:v>23:00</c:v>
                </c:pt>
                <c:pt idx="24">
                  <c:v>0:00</c:v>
                </c:pt>
              </c:strCache>
            </c:strRef>
          </c:cat>
          <c:val>
            <c:numRef>
              <c:f>'Pre-1950 Schedules'!$D$94:$AB$94</c:f>
              <c:numCache>
                <c:formatCode>0.00</c:formatCode>
                <c:ptCount val="25"/>
                <c:pt idx="0" formatCode="General">
                  <c:v>0</c:v>
                </c:pt>
              </c:numCache>
            </c:numRef>
          </c:val>
          <c:smooth val="0"/>
          <c:extLst xmlns:c16r2="http://schemas.microsoft.com/office/drawing/2015/06/chart">
            <c:ext xmlns:c16="http://schemas.microsoft.com/office/drawing/2014/chart" uri="{C3380CC4-5D6E-409C-BE32-E72D297353CC}">
              <c16:uniqueId val="{00000002-9AE7-468E-B628-5DAFA195243B}"/>
            </c:ext>
          </c:extLst>
        </c:ser>
        <c:dLbls>
          <c:showLegendKey val="0"/>
          <c:showVal val="0"/>
          <c:showCatName val="0"/>
          <c:showSerName val="0"/>
          <c:showPercent val="0"/>
          <c:showBubbleSize val="0"/>
        </c:dLbls>
        <c:smooth val="0"/>
        <c:axId val="514871176"/>
        <c:axId val="514870784"/>
      </c:lineChart>
      <c:catAx>
        <c:axId val="51487117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514870784"/>
        <c:crosses val="autoZero"/>
        <c:auto val="1"/>
        <c:lblAlgn val="ctr"/>
        <c:lblOffset val="100"/>
        <c:noMultiLvlLbl val="0"/>
      </c:catAx>
      <c:valAx>
        <c:axId val="5148707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51487117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'1950-1980 Schedules'!$B$10</c:f>
          <c:strCache>
            <c:ptCount val="1"/>
            <c:pt idx="0">
              <c:v>Occupancy - Sleeping Quarters</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Schedules'!$D$10</c:f>
              <c:strCache>
                <c:ptCount val="1"/>
                <c:pt idx="0">
                  <c:v>Weekday</c:v>
                </c:pt>
              </c:strCache>
            </c:strRef>
          </c:tx>
          <c:spPr>
            <a:ln w="28575" cap="rnd">
              <a:solidFill>
                <a:srgbClr val="A5A8D2"/>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Schedules'!$E$10:$AB$10</c:f>
              <c:numCache>
                <c:formatCode>0.00</c:formatCode>
                <c:ptCount val="24"/>
                <c:pt idx="0">
                  <c:v>1</c:v>
                </c:pt>
                <c:pt idx="1">
                  <c:v>1</c:v>
                </c:pt>
                <c:pt idx="2">
                  <c:v>1</c:v>
                </c:pt>
                <c:pt idx="3">
                  <c:v>1</c:v>
                </c:pt>
                <c:pt idx="4">
                  <c:v>1</c:v>
                </c:pt>
                <c:pt idx="5">
                  <c:v>1</c:v>
                </c:pt>
                <c:pt idx="6">
                  <c:v>1</c:v>
                </c:pt>
                <c:pt idx="7">
                  <c:v>0.9</c:v>
                </c:pt>
                <c:pt idx="8">
                  <c:v>0.4</c:v>
                </c:pt>
                <c:pt idx="9">
                  <c:v>0.25</c:v>
                </c:pt>
                <c:pt idx="10">
                  <c:v>0.25</c:v>
                </c:pt>
                <c:pt idx="11">
                  <c:v>0.25</c:v>
                </c:pt>
                <c:pt idx="12">
                  <c:v>0.25</c:v>
                </c:pt>
                <c:pt idx="13">
                  <c:v>0.25</c:v>
                </c:pt>
                <c:pt idx="14">
                  <c:v>0.25</c:v>
                </c:pt>
                <c:pt idx="15">
                  <c:v>0.25</c:v>
                </c:pt>
                <c:pt idx="16">
                  <c:v>0.3</c:v>
                </c:pt>
                <c:pt idx="17">
                  <c:v>0.5</c:v>
                </c:pt>
                <c:pt idx="18">
                  <c:v>0.9</c:v>
                </c:pt>
                <c:pt idx="19">
                  <c:v>0.9</c:v>
                </c:pt>
                <c:pt idx="20">
                  <c:v>0.9</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0-61E8-40D1-9888-DD94A4FBE5DF}"/>
            </c:ext>
          </c:extLst>
        </c:ser>
        <c:ser>
          <c:idx val="1"/>
          <c:order val="1"/>
          <c:tx>
            <c:strRef>
              <c:f>'1950-1980 Schedules'!$D$11</c:f>
              <c:strCache>
                <c:ptCount val="1"/>
                <c:pt idx="0">
                  <c:v>Sat</c:v>
                </c:pt>
              </c:strCache>
            </c:strRef>
          </c:tx>
          <c:spPr>
            <a:ln w="28575" cap="rnd">
              <a:solidFill>
                <a:srgbClr val="696EB4"/>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Schedules'!$E$11:$AB$11</c:f>
              <c:numCache>
                <c:formatCode>0.00</c:formatCode>
                <c:ptCount val="24"/>
                <c:pt idx="0">
                  <c:v>1</c:v>
                </c:pt>
                <c:pt idx="1">
                  <c:v>1</c:v>
                </c:pt>
                <c:pt idx="2">
                  <c:v>1</c:v>
                </c:pt>
                <c:pt idx="3">
                  <c:v>1</c:v>
                </c:pt>
                <c:pt idx="4">
                  <c:v>1</c:v>
                </c:pt>
                <c:pt idx="5">
                  <c:v>1</c:v>
                </c:pt>
                <c:pt idx="6">
                  <c:v>1</c:v>
                </c:pt>
                <c:pt idx="7">
                  <c:v>0.9</c:v>
                </c:pt>
                <c:pt idx="8">
                  <c:v>0.4</c:v>
                </c:pt>
                <c:pt idx="9">
                  <c:v>0.25</c:v>
                </c:pt>
                <c:pt idx="10">
                  <c:v>0.25</c:v>
                </c:pt>
                <c:pt idx="11">
                  <c:v>0.25</c:v>
                </c:pt>
                <c:pt idx="12">
                  <c:v>0.25</c:v>
                </c:pt>
                <c:pt idx="13">
                  <c:v>0.25</c:v>
                </c:pt>
                <c:pt idx="14">
                  <c:v>0.25</c:v>
                </c:pt>
                <c:pt idx="15">
                  <c:v>0.25</c:v>
                </c:pt>
                <c:pt idx="16">
                  <c:v>0.3</c:v>
                </c:pt>
                <c:pt idx="17">
                  <c:v>0.5</c:v>
                </c:pt>
                <c:pt idx="18">
                  <c:v>0.9</c:v>
                </c:pt>
                <c:pt idx="19">
                  <c:v>0.9</c:v>
                </c:pt>
                <c:pt idx="20">
                  <c:v>0.9</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1-61E8-40D1-9888-DD94A4FBE5DF}"/>
            </c:ext>
          </c:extLst>
        </c:ser>
        <c:ser>
          <c:idx val="2"/>
          <c:order val="2"/>
          <c:tx>
            <c:strRef>
              <c:f>'1950-1980 Schedules'!$D$12</c:f>
              <c:strCache>
                <c:ptCount val="1"/>
                <c:pt idx="0">
                  <c:v>Sun/Holiday</c:v>
                </c:pt>
              </c:strCache>
            </c:strRef>
          </c:tx>
          <c:spPr>
            <a:ln w="28575" cap="rnd">
              <a:solidFill>
                <a:srgbClr val="474C8E"/>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Schedules'!$E$12:$AB$12</c:f>
              <c:numCache>
                <c:formatCode>0.00</c:formatCode>
                <c:ptCount val="24"/>
                <c:pt idx="0">
                  <c:v>1</c:v>
                </c:pt>
                <c:pt idx="1">
                  <c:v>1</c:v>
                </c:pt>
                <c:pt idx="2">
                  <c:v>1</c:v>
                </c:pt>
                <c:pt idx="3">
                  <c:v>1</c:v>
                </c:pt>
                <c:pt idx="4">
                  <c:v>1</c:v>
                </c:pt>
                <c:pt idx="5">
                  <c:v>1</c:v>
                </c:pt>
                <c:pt idx="6">
                  <c:v>1</c:v>
                </c:pt>
                <c:pt idx="7">
                  <c:v>0.9</c:v>
                </c:pt>
                <c:pt idx="8">
                  <c:v>0.4</c:v>
                </c:pt>
                <c:pt idx="9">
                  <c:v>0.25</c:v>
                </c:pt>
                <c:pt idx="10">
                  <c:v>0.25</c:v>
                </c:pt>
                <c:pt idx="11">
                  <c:v>0.25</c:v>
                </c:pt>
                <c:pt idx="12">
                  <c:v>0.25</c:v>
                </c:pt>
                <c:pt idx="13">
                  <c:v>0.25</c:v>
                </c:pt>
                <c:pt idx="14">
                  <c:v>0.25</c:v>
                </c:pt>
                <c:pt idx="15">
                  <c:v>0.25</c:v>
                </c:pt>
                <c:pt idx="16">
                  <c:v>0.3</c:v>
                </c:pt>
                <c:pt idx="17">
                  <c:v>0.5</c:v>
                </c:pt>
                <c:pt idx="18">
                  <c:v>0.9</c:v>
                </c:pt>
                <c:pt idx="19">
                  <c:v>0.9</c:v>
                </c:pt>
                <c:pt idx="20">
                  <c:v>0.9</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2-61E8-40D1-9888-DD94A4FBE5DF}"/>
            </c:ext>
          </c:extLst>
        </c:ser>
        <c:dLbls>
          <c:showLegendKey val="0"/>
          <c:showVal val="0"/>
          <c:showCatName val="0"/>
          <c:showSerName val="0"/>
          <c:showPercent val="0"/>
          <c:showBubbleSize val="0"/>
        </c:dLbls>
        <c:smooth val="0"/>
        <c:axId val="514844520"/>
        <c:axId val="514843344"/>
      </c:lineChart>
      <c:catAx>
        <c:axId val="51484452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Hour of Day</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514843344"/>
        <c:crosses val="autoZero"/>
        <c:auto val="1"/>
        <c:lblAlgn val="ctr"/>
        <c:lblOffset val="100"/>
        <c:noMultiLvlLbl val="0"/>
      </c:catAx>
      <c:valAx>
        <c:axId val="51484334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51484452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Schedules'!$B$13</c:f>
          <c:strCache>
            <c:ptCount val="1"/>
            <c:pt idx="0">
              <c:v>Occupancy - Office Core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Schedules'!$D$13</c:f>
              <c:strCache>
                <c:ptCount val="1"/>
                <c:pt idx="0">
                  <c:v>Weekday</c:v>
                </c:pt>
              </c:strCache>
            </c:strRef>
          </c:tx>
          <c:spPr>
            <a:ln w="28575" cap="rnd">
              <a:solidFill>
                <a:srgbClr val="A5A8D2"/>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Schedules'!$E$13:$AB$13</c:f>
              <c:numCache>
                <c:formatCode>0.00</c:formatCode>
                <c:ptCount val="24"/>
                <c:pt idx="0">
                  <c:v>0.4</c:v>
                </c:pt>
                <c:pt idx="1">
                  <c:v>0.4</c:v>
                </c:pt>
                <c:pt idx="2">
                  <c:v>0.4</c:v>
                </c:pt>
                <c:pt idx="3">
                  <c:v>0.4</c:v>
                </c:pt>
                <c:pt idx="4">
                  <c:v>0.4</c:v>
                </c:pt>
                <c:pt idx="5">
                  <c:v>0.4</c:v>
                </c:pt>
                <c:pt idx="6">
                  <c:v>0.4</c:v>
                </c:pt>
                <c:pt idx="7">
                  <c:v>0.5</c:v>
                </c:pt>
                <c:pt idx="8">
                  <c:v>0.6</c:v>
                </c:pt>
                <c:pt idx="9">
                  <c:v>0.8</c:v>
                </c:pt>
                <c:pt idx="10">
                  <c:v>0.8</c:v>
                </c:pt>
                <c:pt idx="11">
                  <c:v>0.8</c:v>
                </c:pt>
                <c:pt idx="12">
                  <c:v>0.8</c:v>
                </c:pt>
                <c:pt idx="13">
                  <c:v>0.8</c:v>
                </c:pt>
                <c:pt idx="14">
                  <c:v>0.8</c:v>
                </c:pt>
                <c:pt idx="15">
                  <c:v>0.8</c:v>
                </c:pt>
                <c:pt idx="16">
                  <c:v>0.8</c:v>
                </c:pt>
                <c:pt idx="17">
                  <c:v>0.6</c:v>
                </c:pt>
                <c:pt idx="18">
                  <c:v>0.5</c:v>
                </c:pt>
                <c:pt idx="19">
                  <c:v>0.5</c:v>
                </c:pt>
                <c:pt idx="20">
                  <c:v>0.4</c:v>
                </c:pt>
                <c:pt idx="21">
                  <c:v>0.4</c:v>
                </c:pt>
                <c:pt idx="22">
                  <c:v>0.4</c:v>
                </c:pt>
                <c:pt idx="23">
                  <c:v>0.4</c:v>
                </c:pt>
              </c:numCache>
            </c:numRef>
          </c:val>
          <c:smooth val="0"/>
          <c:extLst xmlns:c16r2="http://schemas.microsoft.com/office/drawing/2015/06/chart">
            <c:ext xmlns:c16="http://schemas.microsoft.com/office/drawing/2014/chart" uri="{C3380CC4-5D6E-409C-BE32-E72D297353CC}">
              <c16:uniqueId val="{00000000-2D6B-4675-90DF-64472D6E04D8}"/>
            </c:ext>
          </c:extLst>
        </c:ser>
        <c:ser>
          <c:idx val="1"/>
          <c:order val="1"/>
          <c:tx>
            <c:strRef>
              <c:f>'1950-1980 Schedules'!$D$14</c:f>
              <c:strCache>
                <c:ptCount val="1"/>
                <c:pt idx="0">
                  <c:v>Sat</c:v>
                </c:pt>
              </c:strCache>
            </c:strRef>
          </c:tx>
          <c:spPr>
            <a:ln w="28575" cap="rnd">
              <a:solidFill>
                <a:srgbClr val="696EB4"/>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Schedules'!$E$14:$AB$14</c:f>
              <c:numCache>
                <c:formatCode>0.00</c:formatCode>
                <c:ptCount val="24"/>
                <c:pt idx="0">
                  <c:v>0.4</c:v>
                </c:pt>
                <c:pt idx="1">
                  <c:v>0.4</c:v>
                </c:pt>
                <c:pt idx="2">
                  <c:v>0.4</c:v>
                </c:pt>
                <c:pt idx="3">
                  <c:v>0.4</c:v>
                </c:pt>
                <c:pt idx="4">
                  <c:v>0.4</c:v>
                </c:pt>
                <c:pt idx="5">
                  <c:v>0.4</c:v>
                </c:pt>
                <c:pt idx="6">
                  <c:v>0.4</c:v>
                </c:pt>
                <c:pt idx="7">
                  <c:v>0.5</c:v>
                </c:pt>
                <c:pt idx="8">
                  <c:v>0.6</c:v>
                </c:pt>
                <c:pt idx="9">
                  <c:v>0.6</c:v>
                </c:pt>
                <c:pt idx="10">
                  <c:v>0.6</c:v>
                </c:pt>
                <c:pt idx="11">
                  <c:v>0.6</c:v>
                </c:pt>
                <c:pt idx="12">
                  <c:v>0.6</c:v>
                </c:pt>
                <c:pt idx="13">
                  <c:v>0.6</c:v>
                </c:pt>
                <c:pt idx="14">
                  <c:v>0.6</c:v>
                </c:pt>
                <c:pt idx="15">
                  <c:v>0.6</c:v>
                </c:pt>
                <c:pt idx="16">
                  <c:v>0.6</c:v>
                </c:pt>
                <c:pt idx="17">
                  <c:v>0.5</c:v>
                </c:pt>
                <c:pt idx="18">
                  <c:v>0.5</c:v>
                </c:pt>
                <c:pt idx="19">
                  <c:v>0.4</c:v>
                </c:pt>
                <c:pt idx="20">
                  <c:v>0.4</c:v>
                </c:pt>
                <c:pt idx="21">
                  <c:v>0.4</c:v>
                </c:pt>
                <c:pt idx="22">
                  <c:v>0.4</c:v>
                </c:pt>
                <c:pt idx="23">
                  <c:v>0.4</c:v>
                </c:pt>
              </c:numCache>
            </c:numRef>
          </c:val>
          <c:smooth val="0"/>
          <c:extLst xmlns:c16r2="http://schemas.microsoft.com/office/drawing/2015/06/chart">
            <c:ext xmlns:c16="http://schemas.microsoft.com/office/drawing/2014/chart" uri="{C3380CC4-5D6E-409C-BE32-E72D297353CC}">
              <c16:uniqueId val="{00000001-2D6B-4675-90DF-64472D6E04D8}"/>
            </c:ext>
          </c:extLst>
        </c:ser>
        <c:ser>
          <c:idx val="2"/>
          <c:order val="2"/>
          <c:tx>
            <c:strRef>
              <c:f>'1950-1980 Schedules'!$D$15</c:f>
              <c:strCache>
                <c:ptCount val="1"/>
                <c:pt idx="0">
                  <c:v>Sun/Holiday</c:v>
                </c:pt>
              </c:strCache>
            </c:strRef>
          </c:tx>
          <c:spPr>
            <a:ln w="28575" cap="rnd">
              <a:solidFill>
                <a:srgbClr val="474C8E"/>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Schedules'!$E$15:$AB$15</c:f>
              <c:numCache>
                <c:formatCode>0.00</c:formatCode>
                <c:ptCount val="24"/>
                <c:pt idx="0">
                  <c:v>0.4</c:v>
                </c:pt>
                <c:pt idx="1">
                  <c:v>0.4</c:v>
                </c:pt>
                <c:pt idx="2">
                  <c:v>0.4</c:v>
                </c:pt>
                <c:pt idx="3">
                  <c:v>0.4</c:v>
                </c:pt>
                <c:pt idx="4">
                  <c:v>0.4</c:v>
                </c:pt>
                <c:pt idx="5">
                  <c:v>0.4</c:v>
                </c:pt>
                <c:pt idx="6">
                  <c:v>0.4</c:v>
                </c:pt>
                <c:pt idx="7">
                  <c:v>0.4</c:v>
                </c:pt>
                <c:pt idx="8">
                  <c:v>0.6</c:v>
                </c:pt>
                <c:pt idx="9">
                  <c:v>0.6</c:v>
                </c:pt>
                <c:pt idx="10">
                  <c:v>0.6</c:v>
                </c:pt>
                <c:pt idx="11">
                  <c:v>0.6</c:v>
                </c:pt>
                <c:pt idx="12">
                  <c:v>0.6</c:v>
                </c:pt>
                <c:pt idx="13">
                  <c:v>0.6</c:v>
                </c:pt>
                <c:pt idx="14">
                  <c:v>0.6</c:v>
                </c:pt>
                <c:pt idx="15">
                  <c:v>0.6</c:v>
                </c:pt>
                <c:pt idx="16">
                  <c:v>0.4</c:v>
                </c:pt>
                <c:pt idx="17">
                  <c:v>0.4</c:v>
                </c:pt>
                <c:pt idx="18">
                  <c:v>0.4</c:v>
                </c:pt>
                <c:pt idx="19">
                  <c:v>0.4</c:v>
                </c:pt>
                <c:pt idx="20">
                  <c:v>0.4</c:v>
                </c:pt>
                <c:pt idx="21">
                  <c:v>0.4</c:v>
                </c:pt>
                <c:pt idx="22">
                  <c:v>0.4</c:v>
                </c:pt>
                <c:pt idx="23">
                  <c:v>0.4</c:v>
                </c:pt>
              </c:numCache>
            </c:numRef>
          </c:val>
          <c:smooth val="0"/>
          <c:extLst xmlns:c16r2="http://schemas.microsoft.com/office/drawing/2015/06/chart">
            <c:ext xmlns:c16="http://schemas.microsoft.com/office/drawing/2014/chart" uri="{C3380CC4-5D6E-409C-BE32-E72D297353CC}">
              <c16:uniqueId val="{00000002-2D6B-4675-90DF-64472D6E04D8}"/>
            </c:ext>
          </c:extLst>
        </c:ser>
        <c:dLbls>
          <c:showLegendKey val="0"/>
          <c:showVal val="0"/>
          <c:showCatName val="0"/>
          <c:showSerName val="0"/>
          <c:showPercent val="0"/>
          <c:showBubbleSize val="0"/>
        </c:dLbls>
        <c:smooth val="0"/>
        <c:axId val="514846872"/>
        <c:axId val="514853928"/>
      </c:lineChart>
      <c:catAx>
        <c:axId val="51484687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514853928"/>
        <c:crosses val="autoZero"/>
        <c:auto val="1"/>
        <c:lblAlgn val="ctr"/>
        <c:lblOffset val="100"/>
        <c:noMultiLvlLbl val="0"/>
      </c:catAx>
      <c:valAx>
        <c:axId val="51485392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51484687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Schedules'!$B$16</c:f>
          <c:strCache>
            <c:ptCount val="1"/>
            <c:pt idx="0">
              <c:v>Occupancy - Garage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Schedules'!$D$16</c:f>
              <c:strCache>
                <c:ptCount val="1"/>
                <c:pt idx="0">
                  <c:v>Weekday</c:v>
                </c:pt>
              </c:strCache>
            </c:strRef>
          </c:tx>
          <c:spPr>
            <a:ln w="28575" cap="rnd">
              <a:solidFill>
                <a:srgbClr val="A5A8D2"/>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Schedules'!$E$16:$AB$16</c:f>
              <c:numCache>
                <c:formatCode>0.00</c:formatCode>
                <c:ptCount val="24"/>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numCache>
            </c:numRef>
          </c:val>
          <c:smooth val="0"/>
          <c:extLst xmlns:c16r2="http://schemas.microsoft.com/office/drawing/2015/06/chart">
            <c:ext xmlns:c16="http://schemas.microsoft.com/office/drawing/2014/chart" uri="{C3380CC4-5D6E-409C-BE32-E72D297353CC}">
              <c16:uniqueId val="{00000000-6017-41CA-A66C-45C8B565CAAC}"/>
            </c:ext>
          </c:extLst>
        </c:ser>
        <c:ser>
          <c:idx val="1"/>
          <c:order val="1"/>
          <c:tx>
            <c:strRef>
              <c:f>'1950-1980 Schedules'!$D$17</c:f>
              <c:strCache>
                <c:ptCount val="1"/>
                <c:pt idx="0">
                  <c:v>Sat</c:v>
                </c:pt>
              </c:strCache>
            </c:strRef>
          </c:tx>
          <c:spPr>
            <a:ln w="28575" cap="rnd">
              <a:solidFill>
                <a:srgbClr val="696EB4"/>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Schedules'!$E$17:$AB$17</c:f>
              <c:numCache>
                <c:formatCode>0.00</c:formatCode>
                <c:ptCount val="24"/>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numCache>
            </c:numRef>
          </c:val>
          <c:smooth val="0"/>
          <c:extLst xmlns:c16r2="http://schemas.microsoft.com/office/drawing/2015/06/chart">
            <c:ext xmlns:c16="http://schemas.microsoft.com/office/drawing/2014/chart" uri="{C3380CC4-5D6E-409C-BE32-E72D297353CC}">
              <c16:uniqueId val="{00000001-6017-41CA-A66C-45C8B565CAAC}"/>
            </c:ext>
          </c:extLst>
        </c:ser>
        <c:ser>
          <c:idx val="2"/>
          <c:order val="2"/>
          <c:tx>
            <c:strRef>
              <c:f>'1950-1980 Schedules'!$D$18</c:f>
              <c:strCache>
                <c:ptCount val="1"/>
                <c:pt idx="0">
                  <c:v>Sun/Holiday</c:v>
                </c:pt>
              </c:strCache>
            </c:strRef>
          </c:tx>
          <c:spPr>
            <a:ln w="28575" cap="rnd">
              <a:solidFill>
                <a:srgbClr val="474C8E"/>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Schedules'!$E$18:$AB$18</c:f>
              <c:numCache>
                <c:formatCode>0.00</c:formatCode>
                <c:ptCount val="24"/>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numCache>
            </c:numRef>
          </c:val>
          <c:smooth val="0"/>
          <c:extLst xmlns:c16r2="http://schemas.microsoft.com/office/drawing/2015/06/chart">
            <c:ext xmlns:c16="http://schemas.microsoft.com/office/drawing/2014/chart" uri="{C3380CC4-5D6E-409C-BE32-E72D297353CC}">
              <c16:uniqueId val="{00000002-6017-41CA-A66C-45C8B565CAAC}"/>
            </c:ext>
          </c:extLst>
        </c:ser>
        <c:dLbls>
          <c:showLegendKey val="0"/>
          <c:showVal val="0"/>
          <c:showCatName val="0"/>
          <c:showSerName val="0"/>
          <c:showPercent val="0"/>
          <c:showBubbleSize val="0"/>
        </c:dLbls>
        <c:smooth val="0"/>
        <c:axId val="514852752"/>
        <c:axId val="514846088"/>
      </c:lineChart>
      <c:catAx>
        <c:axId val="51485275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514846088"/>
        <c:crosses val="autoZero"/>
        <c:auto val="1"/>
        <c:lblAlgn val="ctr"/>
        <c:lblOffset val="100"/>
        <c:noMultiLvlLbl val="0"/>
      </c:catAx>
      <c:valAx>
        <c:axId val="51484608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51485275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Schedules'!$B$16</c:f>
          <c:strCache>
            <c:ptCount val="1"/>
            <c:pt idx="0">
              <c:v>Occupancy - Garage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Schedules'!$D$16</c:f>
              <c:strCache>
                <c:ptCount val="1"/>
                <c:pt idx="0">
                  <c:v>Weekday</c:v>
                </c:pt>
              </c:strCache>
            </c:strRef>
          </c:tx>
          <c:spPr>
            <a:ln w="28575" cap="rnd">
              <a:solidFill>
                <a:srgbClr val="A5A8D2"/>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Schedules'!$E$16:$AB$16</c:f>
              <c:numCache>
                <c:formatCode>0.00</c:formatCode>
                <c:ptCount val="24"/>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numCache>
            </c:numRef>
          </c:val>
          <c:smooth val="0"/>
          <c:extLst xmlns:c16r2="http://schemas.microsoft.com/office/drawing/2015/06/chart">
            <c:ext xmlns:c16="http://schemas.microsoft.com/office/drawing/2014/chart" uri="{C3380CC4-5D6E-409C-BE32-E72D297353CC}">
              <c16:uniqueId val="{00000000-B2A4-47E6-BCF0-2628FA86EABB}"/>
            </c:ext>
          </c:extLst>
        </c:ser>
        <c:ser>
          <c:idx val="1"/>
          <c:order val="1"/>
          <c:tx>
            <c:strRef>
              <c:f>'Pre-1950 Schedules'!$D$17</c:f>
              <c:strCache>
                <c:ptCount val="1"/>
                <c:pt idx="0">
                  <c:v>Sat</c:v>
                </c:pt>
              </c:strCache>
            </c:strRef>
          </c:tx>
          <c:spPr>
            <a:ln w="28575" cap="rnd">
              <a:solidFill>
                <a:srgbClr val="696EB4"/>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Schedules'!$E$17:$AB$17</c:f>
              <c:numCache>
                <c:formatCode>0.00</c:formatCode>
                <c:ptCount val="24"/>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numCache>
            </c:numRef>
          </c:val>
          <c:smooth val="0"/>
          <c:extLst xmlns:c16r2="http://schemas.microsoft.com/office/drawing/2015/06/chart">
            <c:ext xmlns:c16="http://schemas.microsoft.com/office/drawing/2014/chart" uri="{C3380CC4-5D6E-409C-BE32-E72D297353CC}">
              <c16:uniqueId val="{00000001-B2A4-47E6-BCF0-2628FA86EABB}"/>
            </c:ext>
          </c:extLst>
        </c:ser>
        <c:ser>
          <c:idx val="2"/>
          <c:order val="2"/>
          <c:tx>
            <c:strRef>
              <c:f>'Pre-1950 Schedules'!$D$18</c:f>
              <c:strCache>
                <c:ptCount val="1"/>
                <c:pt idx="0">
                  <c:v>Sun/Holiday</c:v>
                </c:pt>
              </c:strCache>
            </c:strRef>
          </c:tx>
          <c:spPr>
            <a:ln w="28575" cap="rnd">
              <a:solidFill>
                <a:srgbClr val="474C8E"/>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Schedules'!$E$18:$AB$18</c:f>
              <c:numCache>
                <c:formatCode>0.00</c:formatCode>
                <c:ptCount val="24"/>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numCache>
            </c:numRef>
          </c:val>
          <c:smooth val="0"/>
          <c:extLst xmlns:c16r2="http://schemas.microsoft.com/office/drawing/2015/06/chart">
            <c:ext xmlns:c16="http://schemas.microsoft.com/office/drawing/2014/chart" uri="{C3380CC4-5D6E-409C-BE32-E72D297353CC}">
              <c16:uniqueId val="{00000002-B2A4-47E6-BCF0-2628FA86EABB}"/>
            </c:ext>
          </c:extLst>
        </c:ser>
        <c:dLbls>
          <c:showLegendKey val="0"/>
          <c:showVal val="0"/>
          <c:showCatName val="0"/>
          <c:showSerName val="0"/>
          <c:showPercent val="0"/>
          <c:showBubbleSize val="0"/>
        </c:dLbls>
        <c:smooth val="0"/>
        <c:axId val="638586624"/>
        <c:axId val="638584272"/>
      </c:lineChart>
      <c:catAx>
        <c:axId val="63858662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8584272"/>
        <c:crosses val="autoZero"/>
        <c:auto val="1"/>
        <c:lblAlgn val="ctr"/>
        <c:lblOffset val="100"/>
        <c:noMultiLvlLbl val="0"/>
      </c:catAx>
      <c:valAx>
        <c:axId val="63858427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858662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Schedules'!$B$19</c:f>
          <c:strCache>
            <c:ptCount val="1"/>
            <c:pt idx="0">
              <c:v>Occupancy - Office Perimeter</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Schedules'!$D$19</c:f>
              <c:strCache>
                <c:ptCount val="1"/>
                <c:pt idx="0">
                  <c:v>Weekday</c:v>
                </c:pt>
              </c:strCache>
            </c:strRef>
          </c:tx>
          <c:spPr>
            <a:ln w="28575" cap="rnd">
              <a:solidFill>
                <a:srgbClr val="A5A8D2"/>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Schedules'!$E$19:$AB$19</c:f>
              <c:numCache>
                <c:formatCode>0.00</c:formatCode>
                <c:ptCount val="24"/>
                <c:pt idx="0">
                  <c:v>0.4</c:v>
                </c:pt>
                <c:pt idx="1">
                  <c:v>0.4</c:v>
                </c:pt>
                <c:pt idx="2">
                  <c:v>0.4</c:v>
                </c:pt>
                <c:pt idx="3">
                  <c:v>0.4</c:v>
                </c:pt>
                <c:pt idx="4">
                  <c:v>0.4</c:v>
                </c:pt>
                <c:pt idx="5">
                  <c:v>0.4</c:v>
                </c:pt>
                <c:pt idx="6">
                  <c:v>0.4</c:v>
                </c:pt>
                <c:pt idx="7">
                  <c:v>0.5</c:v>
                </c:pt>
                <c:pt idx="8">
                  <c:v>0.6</c:v>
                </c:pt>
                <c:pt idx="9">
                  <c:v>0.8</c:v>
                </c:pt>
                <c:pt idx="10">
                  <c:v>0.8</c:v>
                </c:pt>
                <c:pt idx="11">
                  <c:v>0.8</c:v>
                </c:pt>
                <c:pt idx="12">
                  <c:v>0.8</c:v>
                </c:pt>
                <c:pt idx="13">
                  <c:v>0.8</c:v>
                </c:pt>
                <c:pt idx="14">
                  <c:v>0.8</c:v>
                </c:pt>
                <c:pt idx="15">
                  <c:v>0.8</c:v>
                </c:pt>
                <c:pt idx="16">
                  <c:v>0.8</c:v>
                </c:pt>
                <c:pt idx="17">
                  <c:v>0.6</c:v>
                </c:pt>
                <c:pt idx="18">
                  <c:v>0.5</c:v>
                </c:pt>
                <c:pt idx="19">
                  <c:v>0.5</c:v>
                </c:pt>
                <c:pt idx="20">
                  <c:v>0.4</c:v>
                </c:pt>
                <c:pt idx="21">
                  <c:v>0.4</c:v>
                </c:pt>
                <c:pt idx="22">
                  <c:v>0.4</c:v>
                </c:pt>
                <c:pt idx="23">
                  <c:v>0.4</c:v>
                </c:pt>
              </c:numCache>
            </c:numRef>
          </c:val>
          <c:smooth val="0"/>
          <c:extLst xmlns:c16r2="http://schemas.microsoft.com/office/drawing/2015/06/chart">
            <c:ext xmlns:c16="http://schemas.microsoft.com/office/drawing/2014/chart" uri="{C3380CC4-5D6E-409C-BE32-E72D297353CC}">
              <c16:uniqueId val="{00000000-18F7-4418-84D1-BE210814FBDF}"/>
            </c:ext>
          </c:extLst>
        </c:ser>
        <c:ser>
          <c:idx val="1"/>
          <c:order val="1"/>
          <c:tx>
            <c:strRef>
              <c:f>'1950-1980 Schedules'!$D$20</c:f>
              <c:strCache>
                <c:ptCount val="1"/>
                <c:pt idx="0">
                  <c:v>Sat</c:v>
                </c:pt>
              </c:strCache>
            </c:strRef>
          </c:tx>
          <c:spPr>
            <a:ln w="28575" cap="rnd">
              <a:solidFill>
                <a:srgbClr val="696EB4"/>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Schedules'!$E$20:$AB$20</c:f>
              <c:numCache>
                <c:formatCode>0.00</c:formatCode>
                <c:ptCount val="24"/>
                <c:pt idx="0">
                  <c:v>0.4</c:v>
                </c:pt>
                <c:pt idx="1">
                  <c:v>0.4</c:v>
                </c:pt>
                <c:pt idx="2">
                  <c:v>0.4</c:v>
                </c:pt>
                <c:pt idx="3">
                  <c:v>0.4</c:v>
                </c:pt>
                <c:pt idx="4">
                  <c:v>0.4</c:v>
                </c:pt>
                <c:pt idx="5">
                  <c:v>0.4</c:v>
                </c:pt>
                <c:pt idx="6">
                  <c:v>0.4</c:v>
                </c:pt>
                <c:pt idx="7">
                  <c:v>0.5</c:v>
                </c:pt>
                <c:pt idx="8">
                  <c:v>0.6</c:v>
                </c:pt>
                <c:pt idx="9">
                  <c:v>0.6</c:v>
                </c:pt>
                <c:pt idx="10">
                  <c:v>0.6</c:v>
                </c:pt>
                <c:pt idx="11">
                  <c:v>0.6</c:v>
                </c:pt>
                <c:pt idx="12">
                  <c:v>0.6</c:v>
                </c:pt>
                <c:pt idx="13">
                  <c:v>0.6</c:v>
                </c:pt>
                <c:pt idx="14">
                  <c:v>0.6</c:v>
                </c:pt>
                <c:pt idx="15">
                  <c:v>0.6</c:v>
                </c:pt>
                <c:pt idx="16">
                  <c:v>0.6</c:v>
                </c:pt>
                <c:pt idx="17">
                  <c:v>0.5</c:v>
                </c:pt>
                <c:pt idx="18">
                  <c:v>0.5</c:v>
                </c:pt>
                <c:pt idx="19">
                  <c:v>0.4</c:v>
                </c:pt>
                <c:pt idx="20">
                  <c:v>0.4</c:v>
                </c:pt>
                <c:pt idx="21">
                  <c:v>0.4</c:v>
                </c:pt>
                <c:pt idx="22">
                  <c:v>0.4</c:v>
                </c:pt>
                <c:pt idx="23">
                  <c:v>0.4</c:v>
                </c:pt>
              </c:numCache>
            </c:numRef>
          </c:val>
          <c:smooth val="0"/>
          <c:extLst xmlns:c16r2="http://schemas.microsoft.com/office/drawing/2015/06/chart">
            <c:ext xmlns:c16="http://schemas.microsoft.com/office/drawing/2014/chart" uri="{C3380CC4-5D6E-409C-BE32-E72D297353CC}">
              <c16:uniqueId val="{00000001-18F7-4418-84D1-BE210814FBDF}"/>
            </c:ext>
          </c:extLst>
        </c:ser>
        <c:ser>
          <c:idx val="2"/>
          <c:order val="2"/>
          <c:tx>
            <c:strRef>
              <c:f>'1950-1980 Schedules'!$D$21</c:f>
              <c:strCache>
                <c:ptCount val="1"/>
                <c:pt idx="0">
                  <c:v>Sun/Holiday</c:v>
                </c:pt>
              </c:strCache>
            </c:strRef>
          </c:tx>
          <c:spPr>
            <a:ln w="28575" cap="rnd">
              <a:solidFill>
                <a:srgbClr val="474C8E"/>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Schedules'!$E$21:$AB$21</c:f>
              <c:numCache>
                <c:formatCode>0.00</c:formatCode>
                <c:ptCount val="24"/>
                <c:pt idx="0">
                  <c:v>0.4</c:v>
                </c:pt>
                <c:pt idx="1">
                  <c:v>0.4</c:v>
                </c:pt>
                <c:pt idx="2">
                  <c:v>0.4</c:v>
                </c:pt>
                <c:pt idx="3">
                  <c:v>0.4</c:v>
                </c:pt>
                <c:pt idx="4">
                  <c:v>0.4</c:v>
                </c:pt>
                <c:pt idx="5">
                  <c:v>0.4</c:v>
                </c:pt>
                <c:pt idx="6">
                  <c:v>0.4</c:v>
                </c:pt>
                <c:pt idx="7">
                  <c:v>0.4</c:v>
                </c:pt>
                <c:pt idx="8">
                  <c:v>0.6</c:v>
                </c:pt>
                <c:pt idx="9">
                  <c:v>0.6</c:v>
                </c:pt>
                <c:pt idx="10">
                  <c:v>0.6</c:v>
                </c:pt>
                <c:pt idx="11">
                  <c:v>0.6</c:v>
                </c:pt>
                <c:pt idx="12">
                  <c:v>0.6</c:v>
                </c:pt>
                <c:pt idx="13">
                  <c:v>0.6</c:v>
                </c:pt>
                <c:pt idx="14">
                  <c:v>0.6</c:v>
                </c:pt>
                <c:pt idx="15">
                  <c:v>0.6</c:v>
                </c:pt>
                <c:pt idx="16">
                  <c:v>0.4</c:v>
                </c:pt>
                <c:pt idx="17">
                  <c:v>0.4</c:v>
                </c:pt>
                <c:pt idx="18">
                  <c:v>0.4</c:v>
                </c:pt>
                <c:pt idx="19">
                  <c:v>0.4</c:v>
                </c:pt>
                <c:pt idx="20">
                  <c:v>0.4</c:v>
                </c:pt>
                <c:pt idx="21">
                  <c:v>0.4</c:v>
                </c:pt>
                <c:pt idx="22">
                  <c:v>0.4</c:v>
                </c:pt>
                <c:pt idx="23">
                  <c:v>0.4</c:v>
                </c:pt>
              </c:numCache>
            </c:numRef>
          </c:val>
          <c:smooth val="0"/>
          <c:extLst xmlns:c16r2="http://schemas.microsoft.com/office/drawing/2015/06/chart">
            <c:ext xmlns:c16="http://schemas.microsoft.com/office/drawing/2014/chart" uri="{C3380CC4-5D6E-409C-BE32-E72D297353CC}">
              <c16:uniqueId val="{00000002-18F7-4418-84D1-BE210814FBDF}"/>
            </c:ext>
          </c:extLst>
        </c:ser>
        <c:dLbls>
          <c:showLegendKey val="0"/>
          <c:showVal val="0"/>
          <c:showCatName val="0"/>
          <c:showSerName val="0"/>
          <c:showPercent val="0"/>
          <c:showBubbleSize val="0"/>
        </c:dLbls>
        <c:smooth val="0"/>
        <c:axId val="514850008"/>
        <c:axId val="514850400"/>
      </c:lineChart>
      <c:catAx>
        <c:axId val="51485000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514850400"/>
        <c:crosses val="autoZero"/>
        <c:auto val="1"/>
        <c:lblAlgn val="ctr"/>
        <c:lblOffset val="100"/>
        <c:noMultiLvlLbl val="0"/>
      </c:catAx>
      <c:valAx>
        <c:axId val="51485040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51485000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Schedules'!$B$22</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Schedules'!$D$22</c:f>
              <c:strCache>
                <c:ptCount val="1"/>
                <c:pt idx="0">
                  <c:v>Weekday</c:v>
                </c:pt>
              </c:strCache>
            </c:strRef>
          </c:tx>
          <c:spPr>
            <a:ln w="28575" cap="rnd">
              <a:solidFill>
                <a:srgbClr val="A5A8D2"/>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Schedules'!$E$22:$AB$22</c:f>
              <c:numCache>
                <c:formatCode>0.00</c:formatCode>
                <c:ptCount val="24"/>
              </c:numCache>
            </c:numRef>
          </c:val>
          <c:smooth val="0"/>
          <c:extLst xmlns:c16r2="http://schemas.microsoft.com/office/drawing/2015/06/chart">
            <c:ext xmlns:c16="http://schemas.microsoft.com/office/drawing/2014/chart" uri="{C3380CC4-5D6E-409C-BE32-E72D297353CC}">
              <c16:uniqueId val="{00000000-5913-49E5-A25B-C8A885506749}"/>
            </c:ext>
          </c:extLst>
        </c:ser>
        <c:ser>
          <c:idx val="1"/>
          <c:order val="1"/>
          <c:tx>
            <c:strRef>
              <c:f>'1950-1980 Schedules'!$D$23</c:f>
              <c:strCache>
                <c:ptCount val="1"/>
                <c:pt idx="0">
                  <c:v>Sat</c:v>
                </c:pt>
              </c:strCache>
            </c:strRef>
          </c:tx>
          <c:spPr>
            <a:ln w="28575" cap="rnd">
              <a:solidFill>
                <a:srgbClr val="696EB4"/>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Schedules'!$E$23:$AB$23</c:f>
              <c:numCache>
                <c:formatCode>0.00</c:formatCode>
                <c:ptCount val="24"/>
              </c:numCache>
            </c:numRef>
          </c:val>
          <c:smooth val="0"/>
          <c:extLst xmlns:c16r2="http://schemas.microsoft.com/office/drawing/2015/06/chart">
            <c:ext xmlns:c16="http://schemas.microsoft.com/office/drawing/2014/chart" uri="{C3380CC4-5D6E-409C-BE32-E72D297353CC}">
              <c16:uniqueId val="{00000001-5913-49E5-A25B-C8A885506749}"/>
            </c:ext>
          </c:extLst>
        </c:ser>
        <c:ser>
          <c:idx val="2"/>
          <c:order val="2"/>
          <c:tx>
            <c:strRef>
              <c:f>'1950-1980 Schedules'!$D$24</c:f>
              <c:strCache>
                <c:ptCount val="1"/>
                <c:pt idx="0">
                  <c:v>Sun/Holiday</c:v>
                </c:pt>
              </c:strCache>
            </c:strRef>
          </c:tx>
          <c:spPr>
            <a:ln w="28575" cap="rnd">
              <a:solidFill>
                <a:srgbClr val="474C8E"/>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Schedules'!$E$24:$AB$24</c:f>
              <c:numCache>
                <c:formatCode>0.00</c:formatCode>
                <c:ptCount val="24"/>
              </c:numCache>
            </c:numRef>
          </c:val>
          <c:smooth val="0"/>
          <c:extLst xmlns:c16r2="http://schemas.microsoft.com/office/drawing/2015/06/chart">
            <c:ext xmlns:c16="http://schemas.microsoft.com/office/drawing/2014/chart" uri="{C3380CC4-5D6E-409C-BE32-E72D297353CC}">
              <c16:uniqueId val="{00000002-5913-49E5-A25B-C8A885506749}"/>
            </c:ext>
          </c:extLst>
        </c:ser>
        <c:dLbls>
          <c:showLegendKey val="0"/>
          <c:showVal val="0"/>
          <c:showCatName val="0"/>
          <c:showSerName val="0"/>
          <c:showPercent val="0"/>
          <c:showBubbleSize val="0"/>
        </c:dLbls>
        <c:smooth val="0"/>
        <c:axId val="514842952"/>
        <c:axId val="514844128"/>
      </c:lineChart>
      <c:catAx>
        <c:axId val="51484295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514844128"/>
        <c:crosses val="autoZero"/>
        <c:auto val="1"/>
        <c:lblAlgn val="ctr"/>
        <c:lblOffset val="100"/>
        <c:noMultiLvlLbl val="0"/>
      </c:catAx>
      <c:valAx>
        <c:axId val="51484412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51484295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Schedules'!$B$45</c:f>
          <c:strCache>
            <c:ptCount val="1"/>
            <c:pt idx="0">
              <c:v>Lighting - Sleeping Quarters</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Schedules'!$D$45</c:f>
              <c:strCache>
                <c:ptCount val="1"/>
                <c:pt idx="0">
                  <c:v>Weekday</c:v>
                </c:pt>
              </c:strCache>
            </c:strRef>
          </c:tx>
          <c:spPr>
            <a:ln w="28575" cap="rnd">
              <a:solidFill>
                <a:srgbClr val="A5A8D2"/>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Schedules'!$E$45:$AB$45</c:f>
              <c:numCache>
                <c:formatCode>0.00</c:formatCode>
                <c:ptCount val="24"/>
                <c:pt idx="0">
                  <c:v>0.1</c:v>
                </c:pt>
                <c:pt idx="1">
                  <c:v>0.1</c:v>
                </c:pt>
                <c:pt idx="2">
                  <c:v>0.1</c:v>
                </c:pt>
                <c:pt idx="3">
                  <c:v>0.1</c:v>
                </c:pt>
                <c:pt idx="4">
                  <c:v>0.2</c:v>
                </c:pt>
                <c:pt idx="5">
                  <c:v>0.4</c:v>
                </c:pt>
                <c:pt idx="6">
                  <c:v>0.4</c:v>
                </c:pt>
                <c:pt idx="7">
                  <c:v>0.4</c:v>
                </c:pt>
                <c:pt idx="8">
                  <c:v>0.2</c:v>
                </c:pt>
                <c:pt idx="9">
                  <c:v>0.1</c:v>
                </c:pt>
                <c:pt idx="10">
                  <c:v>0.1</c:v>
                </c:pt>
                <c:pt idx="11">
                  <c:v>0.1</c:v>
                </c:pt>
                <c:pt idx="12">
                  <c:v>0.1</c:v>
                </c:pt>
                <c:pt idx="13">
                  <c:v>0.1</c:v>
                </c:pt>
                <c:pt idx="14">
                  <c:v>0.1</c:v>
                </c:pt>
                <c:pt idx="15">
                  <c:v>0.2</c:v>
                </c:pt>
                <c:pt idx="16">
                  <c:v>0.4</c:v>
                </c:pt>
                <c:pt idx="17">
                  <c:v>0.6</c:v>
                </c:pt>
                <c:pt idx="18">
                  <c:v>0.8</c:v>
                </c:pt>
                <c:pt idx="19">
                  <c:v>1</c:v>
                </c:pt>
                <c:pt idx="20">
                  <c:v>1</c:v>
                </c:pt>
                <c:pt idx="21">
                  <c:v>0.7</c:v>
                </c:pt>
                <c:pt idx="22">
                  <c:v>0.4</c:v>
                </c:pt>
                <c:pt idx="23">
                  <c:v>0.2</c:v>
                </c:pt>
              </c:numCache>
            </c:numRef>
          </c:val>
          <c:smooth val="0"/>
          <c:extLst xmlns:c16r2="http://schemas.microsoft.com/office/drawing/2015/06/chart">
            <c:ext xmlns:c16="http://schemas.microsoft.com/office/drawing/2014/chart" uri="{C3380CC4-5D6E-409C-BE32-E72D297353CC}">
              <c16:uniqueId val="{00000000-2753-433C-939B-9CAD2D228AED}"/>
            </c:ext>
          </c:extLst>
        </c:ser>
        <c:ser>
          <c:idx val="1"/>
          <c:order val="1"/>
          <c:tx>
            <c:strRef>
              <c:f>'1950-1980 Schedules'!$D$46</c:f>
              <c:strCache>
                <c:ptCount val="1"/>
                <c:pt idx="0">
                  <c:v>Sat</c:v>
                </c:pt>
              </c:strCache>
            </c:strRef>
          </c:tx>
          <c:spPr>
            <a:ln w="28575" cap="rnd">
              <a:solidFill>
                <a:srgbClr val="696EB4"/>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Schedules'!$E$46:$AB$46</c:f>
              <c:numCache>
                <c:formatCode>0.00</c:formatCode>
                <c:ptCount val="24"/>
                <c:pt idx="0">
                  <c:v>0.1</c:v>
                </c:pt>
                <c:pt idx="1">
                  <c:v>0.1</c:v>
                </c:pt>
                <c:pt idx="2">
                  <c:v>0.1</c:v>
                </c:pt>
                <c:pt idx="3">
                  <c:v>0.1</c:v>
                </c:pt>
                <c:pt idx="4">
                  <c:v>0.2</c:v>
                </c:pt>
                <c:pt idx="5">
                  <c:v>0.4</c:v>
                </c:pt>
                <c:pt idx="6">
                  <c:v>0.4</c:v>
                </c:pt>
                <c:pt idx="7">
                  <c:v>0.4</c:v>
                </c:pt>
                <c:pt idx="8">
                  <c:v>0.2</c:v>
                </c:pt>
                <c:pt idx="9">
                  <c:v>0.1</c:v>
                </c:pt>
                <c:pt idx="10">
                  <c:v>0.1</c:v>
                </c:pt>
                <c:pt idx="11">
                  <c:v>0.1</c:v>
                </c:pt>
                <c:pt idx="12">
                  <c:v>0.1</c:v>
                </c:pt>
                <c:pt idx="13">
                  <c:v>0.1</c:v>
                </c:pt>
                <c:pt idx="14">
                  <c:v>0.1</c:v>
                </c:pt>
                <c:pt idx="15">
                  <c:v>0.2</c:v>
                </c:pt>
                <c:pt idx="16">
                  <c:v>0.4</c:v>
                </c:pt>
                <c:pt idx="17">
                  <c:v>0.6</c:v>
                </c:pt>
                <c:pt idx="18">
                  <c:v>0.8</c:v>
                </c:pt>
                <c:pt idx="19">
                  <c:v>1</c:v>
                </c:pt>
                <c:pt idx="20">
                  <c:v>1</c:v>
                </c:pt>
                <c:pt idx="21">
                  <c:v>0.7</c:v>
                </c:pt>
                <c:pt idx="22">
                  <c:v>0.4</c:v>
                </c:pt>
                <c:pt idx="23">
                  <c:v>0.2</c:v>
                </c:pt>
              </c:numCache>
            </c:numRef>
          </c:val>
          <c:smooth val="0"/>
          <c:extLst xmlns:c16r2="http://schemas.microsoft.com/office/drawing/2015/06/chart">
            <c:ext xmlns:c16="http://schemas.microsoft.com/office/drawing/2014/chart" uri="{C3380CC4-5D6E-409C-BE32-E72D297353CC}">
              <c16:uniqueId val="{00000001-2753-433C-939B-9CAD2D228AED}"/>
            </c:ext>
          </c:extLst>
        </c:ser>
        <c:ser>
          <c:idx val="2"/>
          <c:order val="2"/>
          <c:tx>
            <c:strRef>
              <c:f>'1950-1980 Schedules'!$D$47</c:f>
              <c:strCache>
                <c:ptCount val="1"/>
                <c:pt idx="0">
                  <c:v>Sun/Holiday</c:v>
                </c:pt>
              </c:strCache>
            </c:strRef>
          </c:tx>
          <c:spPr>
            <a:ln w="28575" cap="rnd">
              <a:solidFill>
                <a:srgbClr val="474C8E"/>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Schedules'!$E$47:$AB$47</c:f>
              <c:numCache>
                <c:formatCode>0.00</c:formatCode>
                <c:ptCount val="24"/>
                <c:pt idx="0">
                  <c:v>0.1</c:v>
                </c:pt>
                <c:pt idx="1">
                  <c:v>0.1</c:v>
                </c:pt>
                <c:pt idx="2">
                  <c:v>0.1</c:v>
                </c:pt>
                <c:pt idx="3">
                  <c:v>0.1</c:v>
                </c:pt>
                <c:pt idx="4">
                  <c:v>0.2</c:v>
                </c:pt>
                <c:pt idx="5">
                  <c:v>0.4</c:v>
                </c:pt>
                <c:pt idx="6">
                  <c:v>0.4</c:v>
                </c:pt>
                <c:pt idx="7">
                  <c:v>0.4</c:v>
                </c:pt>
                <c:pt idx="8">
                  <c:v>0.2</c:v>
                </c:pt>
                <c:pt idx="9">
                  <c:v>0.1</c:v>
                </c:pt>
                <c:pt idx="10">
                  <c:v>0.1</c:v>
                </c:pt>
                <c:pt idx="11">
                  <c:v>0.1</c:v>
                </c:pt>
                <c:pt idx="12">
                  <c:v>0.1</c:v>
                </c:pt>
                <c:pt idx="13">
                  <c:v>0.1</c:v>
                </c:pt>
                <c:pt idx="14">
                  <c:v>0.1</c:v>
                </c:pt>
                <c:pt idx="15">
                  <c:v>0.2</c:v>
                </c:pt>
                <c:pt idx="16">
                  <c:v>0.4</c:v>
                </c:pt>
                <c:pt idx="17">
                  <c:v>0.6</c:v>
                </c:pt>
                <c:pt idx="18">
                  <c:v>0.8</c:v>
                </c:pt>
                <c:pt idx="19">
                  <c:v>1</c:v>
                </c:pt>
                <c:pt idx="20">
                  <c:v>1</c:v>
                </c:pt>
                <c:pt idx="21">
                  <c:v>0.7</c:v>
                </c:pt>
                <c:pt idx="22">
                  <c:v>0.4</c:v>
                </c:pt>
                <c:pt idx="23">
                  <c:v>0.2</c:v>
                </c:pt>
              </c:numCache>
            </c:numRef>
          </c:val>
          <c:smooth val="0"/>
          <c:extLst xmlns:c16r2="http://schemas.microsoft.com/office/drawing/2015/06/chart">
            <c:ext xmlns:c16="http://schemas.microsoft.com/office/drawing/2014/chart" uri="{C3380CC4-5D6E-409C-BE32-E72D297353CC}">
              <c16:uniqueId val="{00000002-2753-433C-939B-9CAD2D228AED}"/>
            </c:ext>
          </c:extLst>
        </c:ser>
        <c:dLbls>
          <c:showLegendKey val="0"/>
          <c:showVal val="0"/>
          <c:showCatName val="0"/>
          <c:showSerName val="0"/>
          <c:showPercent val="0"/>
          <c:showBubbleSize val="0"/>
        </c:dLbls>
        <c:smooth val="0"/>
        <c:axId val="514866472"/>
        <c:axId val="514865296"/>
      </c:lineChart>
      <c:catAx>
        <c:axId val="51486647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514865296"/>
        <c:crosses val="autoZero"/>
        <c:auto val="1"/>
        <c:lblAlgn val="ctr"/>
        <c:lblOffset val="100"/>
        <c:noMultiLvlLbl val="0"/>
      </c:catAx>
      <c:valAx>
        <c:axId val="5148652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51486647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Schedules'!$B$48</c:f>
          <c:strCache>
            <c:ptCount val="1"/>
            <c:pt idx="0">
              <c:v>Lighting - Office Core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Schedules'!$D$48</c:f>
              <c:strCache>
                <c:ptCount val="1"/>
                <c:pt idx="0">
                  <c:v>Weekday</c:v>
                </c:pt>
              </c:strCache>
            </c:strRef>
          </c:tx>
          <c:spPr>
            <a:ln w="28575" cap="rnd">
              <a:solidFill>
                <a:srgbClr val="A5A8D2"/>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Schedules'!$E$48:$AB$48</c:f>
              <c:numCache>
                <c:formatCode>0.00</c:formatCode>
                <c:ptCount val="24"/>
                <c:pt idx="0">
                  <c:v>0.5</c:v>
                </c:pt>
                <c:pt idx="1">
                  <c:v>0.5</c:v>
                </c:pt>
                <c:pt idx="2">
                  <c:v>0.5</c:v>
                </c:pt>
                <c:pt idx="3">
                  <c:v>0.5</c:v>
                </c:pt>
                <c:pt idx="4">
                  <c:v>0.5</c:v>
                </c:pt>
                <c:pt idx="5">
                  <c:v>0.5</c:v>
                </c:pt>
                <c:pt idx="6">
                  <c:v>0.5</c:v>
                </c:pt>
                <c:pt idx="7">
                  <c:v>0.5</c:v>
                </c:pt>
                <c:pt idx="8">
                  <c:v>0.9</c:v>
                </c:pt>
                <c:pt idx="9">
                  <c:v>0.9</c:v>
                </c:pt>
                <c:pt idx="10">
                  <c:v>0.9</c:v>
                </c:pt>
                <c:pt idx="11">
                  <c:v>0.9</c:v>
                </c:pt>
                <c:pt idx="12">
                  <c:v>0.9</c:v>
                </c:pt>
                <c:pt idx="13">
                  <c:v>0.9</c:v>
                </c:pt>
                <c:pt idx="14">
                  <c:v>0.9</c:v>
                </c:pt>
                <c:pt idx="15">
                  <c:v>0.9</c:v>
                </c:pt>
                <c:pt idx="16">
                  <c:v>0.5</c:v>
                </c:pt>
                <c:pt idx="17">
                  <c:v>0.5</c:v>
                </c:pt>
                <c:pt idx="18">
                  <c:v>0.5</c:v>
                </c:pt>
                <c:pt idx="19">
                  <c:v>0.5</c:v>
                </c:pt>
                <c:pt idx="20">
                  <c:v>0.5</c:v>
                </c:pt>
                <c:pt idx="21">
                  <c:v>0.5</c:v>
                </c:pt>
                <c:pt idx="22">
                  <c:v>0.5</c:v>
                </c:pt>
                <c:pt idx="23">
                  <c:v>0.5</c:v>
                </c:pt>
              </c:numCache>
            </c:numRef>
          </c:val>
          <c:smooth val="0"/>
          <c:extLst xmlns:c16r2="http://schemas.microsoft.com/office/drawing/2015/06/chart">
            <c:ext xmlns:c16="http://schemas.microsoft.com/office/drawing/2014/chart" uri="{C3380CC4-5D6E-409C-BE32-E72D297353CC}">
              <c16:uniqueId val="{00000000-B856-4229-9F18-AD52969FBF31}"/>
            </c:ext>
          </c:extLst>
        </c:ser>
        <c:ser>
          <c:idx val="1"/>
          <c:order val="1"/>
          <c:tx>
            <c:strRef>
              <c:f>'1950-1980 Schedules'!$D$49</c:f>
              <c:strCache>
                <c:ptCount val="1"/>
                <c:pt idx="0">
                  <c:v>Sat</c:v>
                </c:pt>
              </c:strCache>
            </c:strRef>
          </c:tx>
          <c:spPr>
            <a:ln w="28575" cap="rnd">
              <a:solidFill>
                <a:srgbClr val="696EB4"/>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Schedules'!$E$49:$AB$49</c:f>
              <c:numCache>
                <c:formatCode>0.00</c:formatCode>
                <c:ptCount val="24"/>
                <c:pt idx="0">
                  <c:v>0.5</c:v>
                </c:pt>
                <c:pt idx="1">
                  <c:v>0.5</c:v>
                </c:pt>
                <c:pt idx="2">
                  <c:v>0.5</c:v>
                </c:pt>
                <c:pt idx="3">
                  <c:v>0.5</c:v>
                </c:pt>
                <c:pt idx="4">
                  <c:v>0.5</c:v>
                </c:pt>
                <c:pt idx="5">
                  <c:v>0.5</c:v>
                </c:pt>
                <c:pt idx="6">
                  <c:v>0.5</c:v>
                </c:pt>
                <c:pt idx="7">
                  <c:v>0.5</c:v>
                </c:pt>
                <c:pt idx="8">
                  <c:v>0.8</c:v>
                </c:pt>
                <c:pt idx="9">
                  <c:v>0.8</c:v>
                </c:pt>
                <c:pt idx="10">
                  <c:v>0.8</c:v>
                </c:pt>
                <c:pt idx="11">
                  <c:v>0.8</c:v>
                </c:pt>
                <c:pt idx="12">
                  <c:v>0.8</c:v>
                </c:pt>
                <c:pt idx="13">
                  <c:v>0.8</c:v>
                </c:pt>
                <c:pt idx="14">
                  <c:v>0.8</c:v>
                </c:pt>
                <c:pt idx="15">
                  <c:v>0.8</c:v>
                </c:pt>
                <c:pt idx="16">
                  <c:v>0.8</c:v>
                </c:pt>
                <c:pt idx="17">
                  <c:v>0.8</c:v>
                </c:pt>
                <c:pt idx="18">
                  <c:v>0.5</c:v>
                </c:pt>
                <c:pt idx="19">
                  <c:v>0.5</c:v>
                </c:pt>
                <c:pt idx="20">
                  <c:v>0.5</c:v>
                </c:pt>
                <c:pt idx="21">
                  <c:v>0.5</c:v>
                </c:pt>
                <c:pt idx="22">
                  <c:v>0.5</c:v>
                </c:pt>
                <c:pt idx="23">
                  <c:v>0.5</c:v>
                </c:pt>
              </c:numCache>
            </c:numRef>
          </c:val>
          <c:smooth val="0"/>
          <c:extLst xmlns:c16r2="http://schemas.microsoft.com/office/drawing/2015/06/chart">
            <c:ext xmlns:c16="http://schemas.microsoft.com/office/drawing/2014/chart" uri="{C3380CC4-5D6E-409C-BE32-E72D297353CC}">
              <c16:uniqueId val="{00000001-B856-4229-9F18-AD52969FBF31}"/>
            </c:ext>
          </c:extLst>
        </c:ser>
        <c:ser>
          <c:idx val="2"/>
          <c:order val="2"/>
          <c:tx>
            <c:strRef>
              <c:f>'1950-1980 Schedules'!$D$50</c:f>
              <c:strCache>
                <c:ptCount val="1"/>
                <c:pt idx="0">
                  <c:v>Sun/Holiday</c:v>
                </c:pt>
              </c:strCache>
            </c:strRef>
          </c:tx>
          <c:spPr>
            <a:ln w="28575" cap="rnd">
              <a:solidFill>
                <a:srgbClr val="474C8E"/>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Schedules'!$E$50:$AB$50</c:f>
              <c:numCache>
                <c:formatCode>0.00</c:formatCode>
                <c:ptCount val="24"/>
                <c:pt idx="0">
                  <c:v>0.5</c:v>
                </c:pt>
                <c:pt idx="1">
                  <c:v>0.5</c:v>
                </c:pt>
                <c:pt idx="2">
                  <c:v>0.5</c:v>
                </c:pt>
                <c:pt idx="3">
                  <c:v>0.5</c:v>
                </c:pt>
                <c:pt idx="4">
                  <c:v>0.5</c:v>
                </c:pt>
                <c:pt idx="5">
                  <c:v>0.5</c:v>
                </c:pt>
                <c:pt idx="6">
                  <c:v>0.5</c:v>
                </c:pt>
                <c:pt idx="7">
                  <c:v>0.5</c:v>
                </c:pt>
                <c:pt idx="8">
                  <c:v>0.7</c:v>
                </c:pt>
                <c:pt idx="9">
                  <c:v>0.7</c:v>
                </c:pt>
                <c:pt idx="10">
                  <c:v>0.7</c:v>
                </c:pt>
                <c:pt idx="11">
                  <c:v>0.7</c:v>
                </c:pt>
                <c:pt idx="12">
                  <c:v>0.7</c:v>
                </c:pt>
                <c:pt idx="13">
                  <c:v>0.7</c:v>
                </c:pt>
                <c:pt idx="14">
                  <c:v>0.7</c:v>
                </c:pt>
                <c:pt idx="15">
                  <c:v>0.7</c:v>
                </c:pt>
                <c:pt idx="16">
                  <c:v>0.5</c:v>
                </c:pt>
                <c:pt idx="17">
                  <c:v>0.5</c:v>
                </c:pt>
                <c:pt idx="18">
                  <c:v>0.5</c:v>
                </c:pt>
                <c:pt idx="19">
                  <c:v>0.5</c:v>
                </c:pt>
                <c:pt idx="20">
                  <c:v>0.5</c:v>
                </c:pt>
                <c:pt idx="21">
                  <c:v>0.5</c:v>
                </c:pt>
                <c:pt idx="22">
                  <c:v>0.5</c:v>
                </c:pt>
                <c:pt idx="23">
                  <c:v>0.5</c:v>
                </c:pt>
              </c:numCache>
            </c:numRef>
          </c:val>
          <c:smooth val="0"/>
          <c:extLst xmlns:c16r2="http://schemas.microsoft.com/office/drawing/2015/06/chart">
            <c:ext xmlns:c16="http://schemas.microsoft.com/office/drawing/2014/chart" uri="{C3380CC4-5D6E-409C-BE32-E72D297353CC}">
              <c16:uniqueId val="{00000002-B856-4229-9F18-AD52969FBF31}"/>
            </c:ext>
          </c:extLst>
        </c:ser>
        <c:dLbls>
          <c:showLegendKey val="0"/>
          <c:showVal val="0"/>
          <c:showCatName val="0"/>
          <c:showSerName val="0"/>
          <c:showPercent val="0"/>
          <c:showBubbleSize val="0"/>
        </c:dLbls>
        <c:smooth val="0"/>
        <c:axId val="514855104"/>
        <c:axId val="514862944"/>
      </c:lineChart>
      <c:catAx>
        <c:axId val="51485510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514862944"/>
        <c:crosses val="autoZero"/>
        <c:auto val="1"/>
        <c:lblAlgn val="ctr"/>
        <c:lblOffset val="100"/>
        <c:noMultiLvlLbl val="0"/>
      </c:catAx>
      <c:valAx>
        <c:axId val="51486294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51485510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Schedules'!$B$51</c:f>
          <c:strCache>
            <c:ptCount val="1"/>
            <c:pt idx="0">
              <c:v>Lighting - Garage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Schedules'!$D$51</c:f>
              <c:strCache>
                <c:ptCount val="1"/>
                <c:pt idx="0">
                  <c:v>Weekday</c:v>
                </c:pt>
              </c:strCache>
            </c:strRef>
          </c:tx>
          <c:spPr>
            <a:ln w="28575" cap="rnd">
              <a:solidFill>
                <a:srgbClr val="A5A8D2"/>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Schedules'!$E$51:$AB$51</c:f>
              <c:numCache>
                <c:formatCode>0.00</c:formatCode>
                <c:ptCount val="24"/>
                <c:pt idx="0">
                  <c:v>0.5</c:v>
                </c:pt>
                <c:pt idx="1">
                  <c:v>0.5</c:v>
                </c:pt>
                <c:pt idx="2">
                  <c:v>0.5</c:v>
                </c:pt>
                <c:pt idx="3">
                  <c:v>0.5</c:v>
                </c:pt>
                <c:pt idx="4">
                  <c:v>0.5</c:v>
                </c:pt>
                <c:pt idx="5">
                  <c:v>0.5</c:v>
                </c:pt>
                <c:pt idx="6">
                  <c:v>0.5</c:v>
                </c:pt>
                <c:pt idx="7">
                  <c:v>0.5</c:v>
                </c:pt>
                <c:pt idx="8">
                  <c:v>0.9</c:v>
                </c:pt>
                <c:pt idx="9">
                  <c:v>0.9</c:v>
                </c:pt>
                <c:pt idx="10">
                  <c:v>0.9</c:v>
                </c:pt>
                <c:pt idx="11">
                  <c:v>0.9</c:v>
                </c:pt>
                <c:pt idx="12">
                  <c:v>0.9</c:v>
                </c:pt>
                <c:pt idx="13">
                  <c:v>0.9</c:v>
                </c:pt>
                <c:pt idx="14">
                  <c:v>0.9</c:v>
                </c:pt>
                <c:pt idx="15">
                  <c:v>0.9</c:v>
                </c:pt>
                <c:pt idx="16">
                  <c:v>0.5</c:v>
                </c:pt>
                <c:pt idx="17">
                  <c:v>0.5</c:v>
                </c:pt>
                <c:pt idx="18">
                  <c:v>0.5</c:v>
                </c:pt>
                <c:pt idx="19">
                  <c:v>0.5</c:v>
                </c:pt>
                <c:pt idx="20">
                  <c:v>0.5</c:v>
                </c:pt>
                <c:pt idx="21">
                  <c:v>0.5</c:v>
                </c:pt>
                <c:pt idx="22">
                  <c:v>0.5</c:v>
                </c:pt>
                <c:pt idx="23">
                  <c:v>0.5</c:v>
                </c:pt>
              </c:numCache>
            </c:numRef>
          </c:val>
          <c:smooth val="0"/>
          <c:extLst xmlns:c16r2="http://schemas.microsoft.com/office/drawing/2015/06/chart">
            <c:ext xmlns:c16="http://schemas.microsoft.com/office/drawing/2014/chart" uri="{C3380CC4-5D6E-409C-BE32-E72D297353CC}">
              <c16:uniqueId val="{00000000-C97B-48E1-A856-779CC7D91161}"/>
            </c:ext>
          </c:extLst>
        </c:ser>
        <c:ser>
          <c:idx val="1"/>
          <c:order val="1"/>
          <c:tx>
            <c:strRef>
              <c:f>'1950-1980 Schedules'!$D$52</c:f>
              <c:strCache>
                <c:ptCount val="1"/>
                <c:pt idx="0">
                  <c:v>Sat</c:v>
                </c:pt>
              </c:strCache>
            </c:strRef>
          </c:tx>
          <c:spPr>
            <a:ln w="28575" cap="rnd">
              <a:solidFill>
                <a:srgbClr val="696EB4"/>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Schedules'!$E$52:$AB$52</c:f>
              <c:numCache>
                <c:formatCode>0.00</c:formatCode>
                <c:ptCount val="24"/>
                <c:pt idx="0">
                  <c:v>0.5</c:v>
                </c:pt>
                <c:pt idx="1">
                  <c:v>0.5</c:v>
                </c:pt>
                <c:pt idx="2">
                  <c:v>0.5</c:v>
                </c:pt>
                <c:pt idx="3">
                  <c:v>0.5</c:v>
                </c:pt>
                <c:pt idx="4">
                  <c:v>0.5</c:v>
                </c:pt>
                <c:pt idx="5">
                  <c:v>0.5</c:v>
                </c:pt>
                <c:pt idx="6">
                  <c:v>0.5</c:v>
                </c:pt>
                <c:pt idx="7">
                  <c:v>0.5</c:v>
                </c:pt>
                <c:pt idx="8">
                  <c:v>0.8</c:v>
                </c:pt>
                <c:pt idx="9">
                  <c:v>0.8</c:v>
                </c:pt>
                <c:pt idx="10">
                  <c:v>0.8</c:v>
                </c:pt>
                <c:pt idx="11">
                  <c:v>0.8</c:v>
                </c:pt>
                <c:pt idx="12">
                  <c:v>0.8</c:v>
                </c:pt>
                <c:pt idx="13">
                  <c:v>0.8</c:v>
                </c:pt>
                <c:pt idx="14">
                  <c:v>0.8</c:v>
                </c:pt>
                <c:pt idx="15">
                  <c:v>0.8</c:v>
                </c:pt>
                <c:pt idx="16">
                  <c:v>0.8</c:v>
                </c:pt>
                <c:pt idx="17">
                  <c:v>0.8</c:v>
                </c:pt>
                <c:pt idx="18">
                  <c:v>0.5</c:v>
                </c:pt>
                <c:pt idx="19">
                  <c:v>0.5</c:v>
                </c:pt>
                <c:pt idx="20">
                  <c:v>0.5</c:v>
                </c:pt>
                <c:pt idx="21">
                  <c:v>0.5</c:v>
                </c:pt>
                <c:pt idx="22">
                  <c:v>0.5</c:v>
                </c:pt>
                <c:pt idx="23">
                  <c:v>0.5</c:v>
                </c:pt>
              </c:numCache>
            </c:numRef>
          </c:val>
          <c:smooth val="0"/>
          <c:extLst xmlns:c16r2="http://schemas.microsoft.com/office/drawing/2015/06/chart">
            <c:ext xmlns:c16="http://schemas.microsoft.com/office/drawing/2014/chart" uri="{C3380CC4-5D6E-409C-BE32-E72D297353CC}">
              <c16:uniqueId val="{00000001-C97B-48E1-A856-779CC7D91161}"/>
            </c:ext>
          </c:extLst>
        </c:ser>
        <c:ser>
          <c:idx val="2"/>
          <c:order val="2"/>
          <c:tx>
            <c:strRef>
              <c:f>'1950-1980 Schedules'!$D$53</c:f>
              <c:strCache>
                <c:ptCount val="1"/>
                <c:pt idx="0">
                  <c:v>Sun/Holiday</c:v>
                </c:pt>
              </c:strCache>
            </c:strRef>
          </c:tx>
          <c:spPr>
            <a:ln w="28575" cap="rnd">
              <a:solidFill>
                <a:srgbClr val="474C8E"/>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Schedules'!$E$53:$AB$53</c:f>
              <c:numCache>
                <c:formatCode>0.00</c:formatCode>
                <c:ptCount val="24"/>
                <c:pt idx="0">
                  <c:v>0.5</c:v>
                </c:pt>
                <c:pt idx="1">
                  <c:v>0.5</c:v>
                </c:pt>
                <c:pt idx="2">
                  <c:v>0.5</c:v>
                </c:pt>
                <c:pt idx="3">
                  <c:v>0.5</c:v>
                </c:pt>
                <c:pt idx="4">
                  <c:v>0.5</c:v>
                </c:pt>
                <c:pt idx="5">
                  <c:v>0.5</c:v>
                </c:pt>
                <c:pt idx="6">
                  <c:v>0.5</c:v>
                </c:pt>
                <c:pt idx="7">
                  <c:v>0.5</c:v>
                </c:pt>
                <c:pt idx="8">
                  <c:v>0.7</c:v>
                </c:pt>
                <c:pt idx="9">
                  <c:v>0.7</c:v>
                </c:pt>
                <c:pt idx="10">
                  <c:v>0.7</c:v>
                </c:pt>
                <c:pt idx="11">
                  <c:v>0.7</c:v>
                </c:pt>
                <c:pt idx="12">
                  <c:v>0.7</c:v>
                </c:pt>
                <c:pt idx="13">
                  <c:v>0.7</c:v>
                </c:pt>
                <c:pt idx="14">
                  <c:v>0.7</c:v>
                </c:pt>
                <c:pt idx="15">
                  <c:v>0.7</c:v>
                </c:pt>
                <c:pt idx="16">
                  <c:v>0.5</c:v>
                </c:pt>
                <c:pt idx="17">
                  <c:v>0.5</c:v>
                </c:pt>
                <c:pt idx="18">
                  <c:v>0.5</c:v>
                </c:pt>
                <c:pt idx="19">
                  <c:v>0.5</c:v>
                </c:pt>
                <c:pt idx="20">
                  <c:v>0.5</c:v>
                </c:pt>
                <c:pt idx="21">
                  <c:v>0.5</c:v>
                </c:pt>
                <c:pt idx="22">
                  <c:v>0.5</c:v>
                </c:pt>
                <c:pt idx="23">
                  <c:v>0.5</c:v>
                </c:pt>
              </c:numCache>
            </c:numRef>
          </c:val>
          <c:smooth val="0"/>
          <c:extLst xmlns:c16r2="http://schemas.microsoft.com/office/drawing/2015/06/chart">
            <c:ext xmlns:c16="http://schemas.microsoft.com/office/drawing/2014/chart" uri="{C3380CC4-5D6E-409C-BE32-E72D297353CC}">
              <c16:uniqueId val="{00000002-C97B-48E1-A856-779CC7D91161}"/>
            </c:ext>
          </c:extLst>
        </c:ser>
        <c:dLbls>
          <c:showLegendKey val="0"/>
          <c:showVal val="0"/>
          <c:showCatName val="0"/>
          <c:showSerName val="0"/>
          <c:showPercent val="0"/>
          <c:showBubbleSize val="0"/>
        </c:dLbls>
        <c:smooth val="0"/>
        <c:axId val="514859416"/>
        <c:axId val="514863728"/>
      </c:lineChart>
      <c:catAx>
        <c:axId val="51485941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514863728"/>
        <c:crosses val="autoZero"/>
        <c:auto val="1"/>
        <c:lblAlgn val="ctr"/>
        <c:lblOffset val="100"/>
        <c:noMultiLvlLbl val="0"/>
      </c:catAx>
      <c:valAx>
        <c:axId val="51486372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51485941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Schedules'!$B$54</c:f>
          <c:strCache>
            <c:ptCount val="1"/>
            <c:pt idx="0">
              <c:v>Lighting - Office Perimeter</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Schedules'!$D$57</c:f>
              <c:strCache>
                <c:ptCount val="1"/>
                <c:pt idx="0">
                  <c:v>Weekday</c:v>
                </c:pt>
              </c:strCache>
            </c:strRef>
          </c:tx>
          <c:spPr>
            <a:ln w="28575" cap="rnd">
              <a:solidFill>
                <a:srgbClr val="A5A8D2"/>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Schedules'!$E$57:$AB$57</c:f>
              <c:numCache>
                <c:formatCode>0.00</c:formatCode>
                <c:ptCount val="24"/>
              </c:numCache>
            </c:numRef>
          </c:val>
          <c:smooth val="0"/>
          <c:extLst xmlns:c16r2="http://schemas.microsoft.com/office/drawing/2015/06/chart">
            <c:ext xmlns:c16="http://schemas.microsoft.com/office/drawing/2014/chart" uri="{C3380CC4-5D6E-409C-BE32-E72D297353CC}">
              <c16:uniqueId val="{00000000-862E-43E6-A34E-A23617ADADD0}"/>
            </c:ext>
          </c:extLst>
        </c:ser>
        <c:ser>
          <c:idx val="1"/>
          <c:order val="1"/>
          <c:tx>
            <c:strRef>
              <c:f>'1950-1980 Schedules'!$D$55</c:f>
              <c:strCache>
                <c:ptCount val="1"/>
                <c:pt idx="0">
                  <c:v>Sat</c:v>
                </c:pt>
              </c:strCache>
            </c:strRef>
          </c:tx>
          <c:spPr>
            <a:ln w="28575" cap="rnd">
              <a:solidFill>
                <a:srgbClr val="696EB4"/>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Schedules'!$E$55:$AB$55</c:f>
              <c:numCache>
                <c:formatCode>0.00</c:formatCode>
                <c:ptCount val="24"/>
                <c:pt idx="0">
                  <c:v>0.5</c:v>
                </c:pt>
                <c:pt idx="1">
                  <c:v>0.5</c:v>
                </c:pt>
                <c:pt idx="2">
                  <c:v>0.5</c:v>
                </c:pt>
                <c:pt idx="3">
                  <c:v>0.5</c:v>
                </c:pt>
                <c:pt idx="4">
                  <c:v>0.5</c:v>
                </c:pt>
                <c:pt idx="5">
                  <c:v>0.5</c:v>
                </c:pt>
                <c:pt idx="6">
                  <c:v>0.5</c:v>
                </c:pt>
                <c:pt idx="7">
                  <c:v>0.5</c:v>
                </c:pt>
                <c:pt idx="8">
                  <c:v>0.8</c:v>
                </c:pt>
                <c:pt idx="9">
                  <c:v>0.8</c:v>
                </c:pt>
                <c:pt idx="10">
                  <c:v>0.8</c:v>
                </c:pt>
                <c:pt idx="11">
                  <c:v>0.8</c:v>
                </c:pt>
                <c:pt idx="12">
                  <c:v>0.8</c:v>
                </c:pt>
                <c:pt idx="13">
                  <c:v>0.8</c:v>
                </c:pt>
                <c:pt idx="14">
                  <c:v>0.8</c:v>
                </c:pt>
                <c:pt idx="15">
                  <c:v>0.8</c:v>
                </c:pt>
                <c:pt idx="16">
                  <c:v>0.8</c:v>
                </c:pt>
                <c:pt idx="17">
                  <c:v>0.8</c:v>
                </c:pt>
                <c:pt idx="18">
                  <c:v>0.5</c:v>
                </c:pt>
                <c:pt idx="19">
                  <c:v>0.5</c:v>
                </c:pt>
                <c:pt idx="20">
                  <c:v>0.5</c:v>
                </c:pt>
                <c:pt idx="21">
                  <c:v>0.5</c:v>
                </c:pt>
                <c:pt idx="22">
                  <c:v>0.5</c:v>
                </c:pt>
                <c:pt idx="23">
                  <c:v>0.5</c:v>
                </c:pt>
              </c:numCache>
            </c:numRef>
          </c:val>
          <c:smooth val="0"/>
          <c:extLst xmlns:c16r2="http://schemas.microsoft.com/office/drawing/2015/06/chart">
            <c:ext xmlns:c16="http://schemas.microsoft.com/office/drawing/2014/chart" uri="{C3380CC4-5D6E-409C-BE32-E72D297353CC}">
              <c16:uniqueId val="{00000001-862E-43E6-A34E-A23617ADADD0}"/>
            </c:ext>
          </c:extLst>
        </c:ser>
        <c:ser>
          <c:idx val="2"/>
          <c:order val="2"/>
          <c:tx>
            <c:strRef>
              <c:f>'1950-1980 Schedules'!$D$56</c:f>
              <c:strCache>
                <c:ptCount val="1"/>
                <c:pt idx="0">
                  <c:v>Sun/Holiday</c:v>
                </c:pt>
              </c:strCache>
            </c:strRef>
          </c:tx>
          <c:spPr>
            <a:ln w="28575" cap="rnd">
              <a:solidFill>
                <a:srgbClr val="474C8E"/>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Schedules'!$E$56:$AB$56</c:f>
              <c:numCache>
                <c:formatCode>0.00</c:formatCode>
                <c:ptCount val="24"/>
                <c:pt idx="0">
                  <c:v>0.5</c:v>
                </c:pt>
                <c:pt idx="1">
                  <c:v>0.5</c:v>
                </c:pt>
                <c:pt idx="2">
                  <c:v>0.5</c:v>
                </c:pt>
                <c:pt idx="3">
                  <c:v>0.5</c:v>
                </c:pt>
                <c:pt idx="4">
                  <c:v>0.5</c:v>
                </c:pt>
                <c:pt idx="5">
                  <c:v>0.5</c:v>
                </c:pt>
                <c:pt idx="6">
                  <c:v>0.5</c:v>
                </c:pt>
                <c:pt idx="7">
                  <c:v>0.5</c:v>
                </c:pt>
                <c:pt idx="8">
                  <c:v>0.7</c:v>
                </c:pt>
                <c:pt idx="9">
                  <c:v>0.7</c:v>
                </c:pt>
                <c:pt idx="10">
                  <c:v>0.7</c:v>
                </c:pt>
                <c:pt idx="11">
                  <c:v>0.7</c:v>
                </c:pt>
                <c:pt idx="12">
                  <c:v>0.7</c:v>
                </c:pt>
                <c:pt idx="13">
                  <c:v>0.7</c:v>
                </c:pt>
                <c:pt idx="14">
                  <c:v>0.7</c:v>
                </c:pt>
                <c:pt idx="15">
                  <c:v>0.7</c:v>
                </c:pt>
                <c:pt idx="16">
                  <c:v>0.5</c:v>
                </c:pt>
                <c:pt idx="17">
                  <c:v>0.5</c:v>
                </c:pt>
                <c:pt idx="18">
                  <c:v>0.5</c:v>
                </c:pt>
                <c:pt idx="19">
                  <c:v>0.5</c:v>
                </c:pt>
                <c:pt idx="20">
                  <c:v>0.5</c:v>
                </c:pt>
                <c:pt idx="21">
                  <c:v>0.5</c:v>
                </c:pt>
                <c:pt idx="22">
                  <c:v>0.5</c:v>
                </c:pt>
                <c:pt idx="23">
                  <c:v>0.5</c:v>
                </c:pt>
              </c:numCache>
            </c:numRef>
          </c:val>
          <c:smooth val="0"/>
          <c:extLst xmlns:c16r2="http://schemas.microsoft.com/office/drawing/2015/06/chart">
            <c:ext xmlns:c16="http://schemas.microsoft.com/office/drawing/2014/chart" uri="{C3380CC4-5D6E-409C-BE32-E72D297353CC}">
              <c16:uniqueId val="{00000002-862E-43E6-A34E-A23617ADADD0}"/>
            </c:ext>
          </c:extLst>
        </c:ser>
        <c:dLbls>
          <c:showLegendKey val="0"/>
          <c:showVal val="0"/>
          <c:showCatName val="0"/>
          <c:showSerName val="0"/>
          <c:showPercent val="0"/>
          <c:showBubbleSize val="0"/>
        </c:dLbls>
        <c:smooth val="0"/>
        <c:axId val="514857456"/>
        <c:axId val="514865688"/>
      </c:lineChart>
      <c:catAx>
        <c:axId val="51485745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514865688"/>
        <c:crosses val="autoZero"/>
        <c:auto val="1"/>
        <c:lblAlgn val="ctr"/>
        <c:lblOffset val="100"/>
        <c:noMultiLvlLbl val="0"/>
      </c:catAx>
      <c:valAx>
        <c:axId val="51486568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51485745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Schedules'!$B$57</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Schedules'!$D$57</c:f>
              <c:strCache>
                <c:ptCount val="1"/>
                <c:pt idx="0">
                  <c:v>Weekday</c:v>
                </c:pt>
              </c:strCache>
            </c:strRef>
          </c:tx>
          <c:spPr>
            <a:ln w="28575" cap="rnd">
              <a:solidFill>
                <a:srgbClr val="A5A8D2"/>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Schedules'!$E$57:$AB$57</c:f>
              <c:numCache>
                <c:formatCode>0.00</c:formatCode>
                <c:ptCount val="24"/>
              </c:numCache>
            </c:numRef>
          </c:val>
          <c:smooth val="0"/>
          <c:extLst xmlns:c16r2="http://schemas.microsoft.com/office/drawing/2015/06/chart">
            <c:ext xmlns:c16="http://schemas.microsoft.com/office/drawing/2014/chart" uri="{C3380CC4-5D6E-409C-BE32-E72D297353CC}">
              <c16:uniqueId val="{00000000-DA57-488D-BDE5-114B88A0A5D4}"/>
            </c:ext>
          </c:extLst>
        </c:ser>
        <c:ser>
          <c:idx val="1"/>
          <c:order val="1"/>
          <c:tx>
            <c:strRef>
              <c:f>'1950-1980 Schedules'!$D$58</c:f>
              <c:strCache>
                <c:ptCount val="1"/>
                <c:pt idx="0">
                  <c:v>Sat</c:v>
                </c:pt>
              </c:strCache>
            </c:strRef>
          </c:tx>
          <c:spPr>
            <a:ln w="28575" cap="rnd">
              <a:solidFill>
                <a:srgbClr val="696EB4"/>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Schedules'!$E$58:$AB$58</c:f>
              <c:numCache>
                <c:formatCode>0.00</c:formatCode>
                <c:ptCount val="24"/>
              </c:numCache>
            </c:numRef>
          </c:val>
          <c:smooth val="0"/>
          <c:extLst xmlns:c16r2="http://schemas.microsoft.com/office/drawing/2015/06/chart">
            <c:ext xmlns:c16="http://schemas.microsoft.com/office/drawing/2014/chart" uri="{C3380CC4-5D6E-409C-BE32-E72D297353CC}">
              <c16:uniqueId val="{00000001-DA57-488D-BDE5-114B88A0A5D4}"/>
            </c:ext>
          </c:extLst>
        </c:ser>
        <c:ser>
          <c:idx val="2"/>
          <c:order val="2"/>
          <c:tx>
            <c:strRef>
              <c:f>'1950-1980 Schedules'!$D$59</c:f>
              <c:strCache>
                <c:ptCount val="1"/>
                <c:pt idx="0">
                  <c:v>Sun/Holiday</c:v>
                </c:pt>
              </c:strCache>
            </c:strRef>
          </c:tx>
          <c:spPr>
            <a:ln w="28575" cap="rnd">
              <a:solidFill>
                <a:srgbClr val="474C8E"/>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Schedules'!$E$59:$AB$59</c:f>
              <c:numCache>
                <c:formatCode>0.00</c:formatCode>
                <c:ptCount val="24"/>
              </c:numCache>
            </c:numRef>
          </c:val>
          <c:smooth val="0"/>
          <c:extLst xmlns:c16r2="http://schemas.microsoft.com/office/drawing/2015/06/chart">
            <c:ext xmlns:c16="http://schemas.microsoft.com/office/drawing/2014/chart" uri="{C3380CC4-5D6E-409C-BE32-E72D297353CC}">
              <c16:uniqueId val="{00000002-DA57-488D-BDE5-114B88A0A5D4}"/>
            </c:ext>
          </c:extLst>
        </c:ser>
        <c:dLbls>
          <c:showLegendKey val="0"/>
          <c:showVal val="0"/>
          <c:showCatName val="0"/>
          <c:showSerName val="0"/>
          <c:showPercent val="0"/>
          <c:showBubbleSize val="0"/>
        </c:dLbls>
        <c:smooth val="0"/>
        <c:axId val="514860200"/>
        <c:axId val="514861376"/>
      </c:lineChart>
      <c:catAx>
        <c:axId val="51486020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514861376"/>
        <c:crosses val="autoZero"/>
        <c:auto val="1"/>
        <c:lblAlgn val="ctr"/>
        <c:lblOffset val="100"/>
        <c:noMultiLvlLbl val="0"/>
      </c:catAx>
      <c:valAx>
        <c:axId val="51486137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51486020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Schedules'!$B$80</c:f>
          <c:strCache>
            <c:ptCount val="1"/>
            <c:pt idx="0">
              <c:v>Receptacles - Sleeping Quarters</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Schedules'!$D$80</c:f>
              <c:strCache>
                <c:ptCount val="1"/>
                <c:pt idx="0">
                  <c:v>Weekday</c:v>
                </c:pt>
              </c:strCache>
            </c:strRef>
          </c:tx>
          <c:spPr>
            <a:ln w="28575" cap="rnd">
              <a:solidFill>
                <a:srgbClr val="A5A8D2"/>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Schedules'!$E$80:$AB$80</c:f>
              <c:numCache>
                <c:formatCode>0.00</c:formatCode>
                <c:ptCount val="24"/>
                <c:pt idx="0">
                  <c:v>0.5</c:v>
                </c:pt>
                <c:pt idx="1">
                  <c:v>0.4</c:v>
                </c:pt>
                <c:pt idx="2">
                  <c:v>0.4</c:v>
                </c:pt>
                <c:pt idx="3">
                  <c:v>0.4</c:v>
                </c:pt>
                <c:pt idx="4">
                  <c:v>0.4</c:v>
                </c:pt>
                <c:pt idx="5">
                  <c:v>0.4</c:v>
                </c:pt>
                <c:pt idx="6">
                  <c:v>0.5</c:v>
                </c:pt>
                <c:pt idx="7">
                  <c:v>0.7</c:v>
                </c:pt>
                <c:pt idx="8">
                  <c:v>0.7</c:v>
                </c:pt>
                <c:pt idx="9">
                  <c:v>0.7</c:v>
                </c:pt>
                <c:pt idx="10">
                  <c:v>0.7</c:v>
                </c:pt>
                <c:pt idx="11">
                  <c:v>0.7</c:v>
                </c:pt>
                <c:pt idx="12">
                  <c:v>0.7</c:v>
                </c:pt>
                <c:pt idx="13">
                  <c:v>0.7</c:v>
                </c:pt>
                <c:pt idx="14">
                  <c:v>0.7</c:v>
                </c:pt>
                <c:pt idx="15">
                  <c:v>0.7</c:v>
                </c:pt>
                <c:pt idx="16">
                  <c:v>0.8</c:v>
                </c:pt>
                <c:pt idx="17">
                  <c:v>1</c:v>
                </c:pt>
                <c:pt idx="18">
                  <c:v>1</c:v>
                </c:pt>
                <c:pt idx="19">
                  <c:v>0.9</c:v>
                </c:pt>
                <c:pt idx="20">
                  <c:v>0.9</c:v>
                </c:pt>
                <c:pt idx="21">
                  <c:v>0.8</c:v>
                </c:pt>
                <c:pt idx="22">
                  <c:v>0.7</c:v>
                </c:pt>
                <c:pt idx="23">
                  <c:v>0.6</c:v>
                </c:pt>
              </c:numCache>
            </c:numRef>
          </c:val>
          <c:smooth val="0"/>
          <c:extLst xmlns:c16r2="http://schemas.microsoft.com/office/drawing/2015/06/chart">
            <c:ext xmlns:c16="http://schemas.microsoft.com/office/drawing/2014/chart" uri="{C3380CC4-5D6E-409C-BE32-E72D297353CC}">
              <c16:uniqueId val="{00000000-CC2E-4027-968F-73F9DF0EF9F5}"/>
            </c:ext>
          </c:extLst>
        </c:ser>
        <c:ser>
          <c:idx val="1"/>
          <c:order val="1"/>
          <c:tx>
            <c:strRef>
              <c:f>'1950-1980 Schedules'!$D$81</c:f>
              <c:strCache>
                <c:ptCount val="1"/>
                <c:pt idx="0">
                  <c:v>Sat</c:v>
                </c:pt>
              </c:strCache>
            </c:strRef>
          </c:tx>
          <c:spPr>
            <a:ln w="28575" cap="rnd">
              <a:solidFill>
                <a:srgbClr val="696EB4"/>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Schedules'!$E$81:$AB$81</c:f>
              <c:numCache>
                <c:formatCode>0.00</c:formatCode>
                <c:ptCount val="24"/>
                <c:pt idx="0">
                  <c:v>0.5</c:v>
                </c:pt>
                <c:pt idx="1">
                  <c:v>0.4</c:v>
                </c:pt>
                <c:pt idx="2">
                  <c:v>0.4</c:v>
                </c:pt>
                <c:pt idx="3">
                  <c:v>0.4</c:v>
                </c:pt>
                <c:pt idx="4">
                  <c:v>0.4</c:v>
                </c:pt>
                <c:pt idx="5">
                  <c:v>0.4</c:v>
                </c:pt>
                <c:pt idx="6">
                  <c:v>0.5</c:v>
                </c:pt>
                <c:pt idx="7">
                  <c:v>0.7</c:v>
                </c:pt>
                <c:pt idx="8">
                  <c:v>0.7</c:v>
                </c:pt>
                <c:pt idx="9">
                  <c:v>0.7</c:v>
                </c:pt>
                <c:pt idx="10">
                  <c:v>0.7</c:v>
                </c:pt>
                <c:pt idx="11">
                  <c:v>0.7</c:v>
                </c:pt>
                <c:pt idx="12">
                  <c:v>0.7</c:v>
                </c:pt>
                <c:pt idx="13">
                  <c:v>0.7</c:v>
                </c:pt>
                <c:pt idx="14">
                  <c:v>0.7</c:v>
                </c:pt>
                <c:pt idx="15">
                  <c:v>0.7</c:v>
                </c:pt>
                <c:pt idx="16">
                  <c:v>0.8</c:v>
                </c:pt>
                <c:pt idx="17">
                  <c:v>1</c:v>
                </c:pt>
                <c:pt idx="18">
                  <c:v>1</c:v>
                </c:pt>
                <c:pt idx="19">
                  <c:v>0.9</c:v>
                </c:pt>
                <c:pt idx="20">
                  <c:v>0.9</c:v>
                </c:pt>
                <c:pt idx="21">
                  <c:v>0.8</c:v>
                </c:pt>
                <c:pt idx="22">
                  <c:v>0.7</c:v>
                </c:pt>
                <c:pt idx="23">
                  <c:v>0.6</c:v>
                </c:pt>
              </c:numCache>
            </c:numRef>
          </c:val>
          <c:smooth val="0"/>
          <c:extLst xmlns:c16r2="http://schemas.microsoft.com/office/drawing/2015/06/chart">
            <c:ext xmlns:c16="http://schemas.microsoft.com/office/drawing/2014/chart" uri="{C3380CC4-5D6E-409C-BE32-E72D297353CC}">
              <c16:uniqueId val="{00000001-CC2E-4027-968F-73F9DF0EF9F5}"/>
            </c:ext>
          </c:extLst>
        </c:ser>
        <c:ser>
          <c:idx val="2"/>
          <c:order val="2"/>
          <c:tx>
            <c:strRef>
              <c:f>'1950-1980 Schedules'!$D$82</c:f>
              <c:strCache>
                <c:ptCount val="1"/>
                <c:pt idx="0">
                  <c:v>Sun/Holiday</c:v>
                </c:pt>
              </c:strCache>
            </c:strRef>
          </c:tx>
          <c:spPr>
            <a:ln w="28575" cap="rnd">
              <a:solidFill>
                <a:srgbClr val="474C8E"/>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Schedules'!$E$82:$AB$82</c:f>
              <c:numCache>
                <c:formatCode>0.00</c:formatCode>
                <c:ptCount val="24"/>
                <c:pt idx="0">
                  <c:v>0.5</c:v>
                </c:pt>
                <c:pt idx="1">
                  <c:v>0.4</c:v>
                </c:pt>
                <c:pt idx="2">
                  <c:v>0.4</c:v>
                </c:pt>
                <c:pt idx="3">
                  <c:v>0.4</c:v>
                </c:pt>
                <c:pt idx="4">
                  <c:v>0.4</c:v>
                </c:pt>
                <c:pt idx="5">
                  <c:v>0.4</c:v>
                </c:pt>
                <c:pt idx="6">
                  <c:v>0.5</c:v>
                </c:pt>
                <c:pt idx="7">
                  <c:v>0.7</c:v>
                </c:pt>
                <c:pt idx="8">
                  <c:v>0.7</c:v>
                </c:pt>
                <c:pt idx="9">
                  <c:v>0.7</c:v>
                </c:pt>
                <c:pt idx="10">
                  <c:v>0.7</c:v>
                </c:pt>
                <c:pt idx="11">
                  <c:v>0.7</c:v>
                </c:pt>
                <c:pt idx="12">
                  <c:v>0.7</c:v>
                </c:pt>
                <c:pt idx="13">
                  <c:v>0.7</c:v>
                </c:pt>
                <c:pt idx="14">
                  <c:v>0.7</c:v>
                </c:pt>
                <c:pt idx="15">
                  <c:v>0.7</c:v>
                </c:pt>
                <c:pt idx="16">
                  <c:v>0.8</c:v>
                </c:pt>
                <c:pt idx="17">
                  <c:v>1</c:v>
                </c:pt>
                <c:pt idx="18">
                  <c:v>1</c:v>
                </c:pt>
                <c:pt idx="19">
                  <c:v>0.9</c:v>
                </c:pt>
                <c:pt idx="20">
                  <c:v>0.9</c:v>
                </c:pt>
                <c:pt idx="21">
                  <c:v>0.8</c:v>
                </c:pt>
                <c:pt idx="22">
                  <c:v>0.7</c:v>
                </c:pt>
                <c:pt idx="23">
                  <c:v>0.6</c:v>
                </c:pt>
              </c:numCache>
            </c:numRef>
          </c:val>
          <c:smooth val="0"/>
          <c:extLst xmlns:c16r2="http://schemas.microsoft.com/office/drawing/2015/06/chart">
            <c:ext xmlns:c16="http://schemas.microsoft.com/office/drawing/2014/chart" uri="{C3380CC4-5D6E-409C-BE32-E72D297353CC}">
              <c16:uniqueId val="{00000002-CC2E-4027-968F-73F9DF0EF9F5}"/>
            </c:ext>
          </c:extLst>
        </c:ser>
        <c:dLbls>
          <c:showLegendKey val="0"/>
          <c:showVal val="0"/>
          <c:showCatName val="0"/>
          <c:showSerName val="0"/>
          <c:showPercent val="0"/>
          <c:showBubbleSize val="0"/>
        </c:dLbls>
        <c:smooth val="0"/>
        <c:axId val="514843736"/>
        <c:axId val="514848832"/>
      </c:lineChart>
      <c:catAx>
        <c:axId val="51484373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514848832"/>
        <c:crosses val="autoZero"/>
        <c:auto val="1"/>
        <c:lblAlgn val="ctr"/>
        <c:lblOffset val="100"/>
        <c:noMultiLvlLbl val="0"/>
      </c:catAx>
      <c:valAx>
        <c:axId val="51484883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51484373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Schedules'!$B$83</c:f>
          <c:strCache>
            <c:ptCount val="1"/>
            <c:pt idx="0">
              <c:v>Receptacles - Office Core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Schedules'!$D$83</c:f>
              <c:strCache>
                <c:ptCount val="1"/>
                <c:pt idx="0">
                  <c:v>Weekday</c:v>
                </c:pt>
              </c:strCache>
            </c:strRef>
          </c:tx>
          <c:spPr>
            <a:ln w="28575" cap="rnd">
              <a:solidFill>
                <a:srgbClr val="A5A8D2"/>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Schedules'!$E$83:$AB$83</c:f>
              <c:numCache>
                <c:formatCode>0.00</c:formatCode>
                <c:ptCount val="24"/>
                <c:pt idx="0">
                  <c:v>0.4</c:v>
                </c:pt>
                <c:pt idx="1">
                  <c:v>0.4</c:v>
                </c:pt>
                <c:pt idx="2">
                  <c:v>0.4</c:v>
                </c:pt>
                <c:pt idx="3">
                  <c:v>0.4</c:v>
                </c:pt>
                <c:pt idx="4">
                  <c:v>0.4</c:v>
                </c:pt>
                <c:pt idx="5">
                  <c:v>0.4</c:v>
                </c:pt>
                <c:pt idx="6">
                  <c:v>0.4</c:v>
                </c:pt>
                <c:pt idx="7">
                  <c:v>0.7</c:v>
                </c:pt>
                <c:pt idx="8">
                  <c:v>0.9</c:v>
                </c:pt>
                <c:pt idx="9">
                  <c:v>0.9</c:v>
                </c:pt>
                <c:pt idx="10">
                  <c:v>0.9</c:v>
                </c:pt>
                <c:pt idx="11">
                  <c:v>0.9</c:v>
                </c:pt>
                <c:pt idx="12">
                  <c:v>0.9</c:v>
                </c:pt>
                <c:pt idx="13">
                  <c:v>0.9</c:v>
                </c:pt>
                <c:pt idx="14">
                  <c:v>0.9</c:v>
                </c:pt>
                <c:pt idx="15">
                  <c:v>0.9</c:v>
                </c:pt>
                <c:pt idx="16">
                  <c:v>0.6</c:v>
                </c:pt>
                <c:pt idx="17">
                  <c:v>0.6</c:v>
                </c:pt>
                <c:pt idx="18">
                  <c:v>0.6</c:v>
                </c:pt>
                <c:pt idx="19">
                  <c:v>0.6</c:v>
                </c:pt>
                <c:pt idx="20">
                  <c:v>0.6</c:v>
                </c:pt>
                <c:pt idx="21">
                  <c:v>0.6</c:v>
                </c:pt>
                <c:pt idx="22">
                  <c:v>0.6</c:v>
                </c:pt>
                <c:pt idx="23">
                  <c:v>0.4</c:v>
                </c:pt>
              </c:numCache>
            </c:numRef>
          </c:val>
          <c:smooth val="0"/>
          <c:extLst xmlns:c16r2="http://schemas.microsoft.com/office/drawing/2015/06/chart">
            <c:ext xmlns:c16="http://schemas.microsoft.com/office/drawing/2014/chart" uri="{C3380CC4-5D6E-409C-BE32-E72D297353CC}">
              <c16:uniqueId val="{00000000-7B47-4823-B183-D7CB9AD99090}"/>
            </c:ext>
          </c:extLst>
        </c:ser>
        <c:ser>
          <c:idx val="1"/>
          <c:order val="1"/>
          <c:tx>
            <c:strRef>
              <c:f>'1950-1980 Schedules'!$D$84</c:f>
              <c:strCache>
                <c:ptCount val="1"/>
                <c:pt idx="0">
                  <c:v>Sat</c:v>
                </c:pt>
              </c:strCache>
            </c:strRef>
          </c:tx>
          <c:spPr>
            <a:ln w="28575" cap="rnd">
              <a:solidFill>
                <a:srgbClr val="696EB4"/>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Schedules'!$E$84:$AB$84</c:f>
              <c:numCache>
                <c:formatCode>0.00</c:formatCode>
                <c:ptCount val="24"/>
                <c:pt idx="0">
                  <c:v>0.4</c:v>
                </c:pt>
                <c:pt idx="1">
                  <c:v>0.4</c:v>
                </c:pt>
                <c:pt idx="2">
                  <c:v>0.4</c:v>
                </c:pt>
                <c:pt idx="3">
                  <c:v>0.4</c:v>
                </c:pt>
                <c:pt idx="4">
                  <c:v>0.4</c:v>
                </c:pt>
                <c:pt idx="5">
                  <c:v>0.4</c:v>
                </c:pt>
                <c:pt idx="6">
                  <c:v>0.4</c:v>
                </c:pt>
                <c:pt idx="7">
                  <c:v>0.5</c:v>
                </c:pt>
                <c:pt idx="8">
                  <c:v>0.65</c:v>
                </c:pt>
                <c:pt idx="9">
                  <c:v>0.65</c:v>
                </c:pt>
                <c:pt idx="10">
                  <c:v>0.65</c:v>
                </c:pt>
                <c:pt idx="11">
                  <c:v>0.65</c:v>
                </c:pt>
                <c:pt idx="12">
                  <c:v>0.65</c:v>
                </c:pt>
                <c:pt idx="13">
                  <c:v>0.65</c:v>
                </c:pt>
                <c:pt idx="14">
                  <c:v>0.65</c:v>
                </c:pt>
                <c:pt idx="15">
                  <c:v>0.65</c:v>
                </c:pt>
                <c:pt idx="16">
                  <c:v>0.65</c:v>
                </c:pt>
                <c:pt idx="17">
                  <c:v>0.65</c:v>
                </c:pt>
                <c:pt idx="18">
                  <c:v>0.4</c:v>
                </c:pt>
                <c:pt idx="19">
                  <c:v>0.4</c:v>
                </c:pt>
                <c:pt idx="20">
                  <c:v>0.4</c:v>
                </c:pt>
                <c:pt idx="21">
                  <c:v>0.4</c:v>
                </c:pt>
                <c:pt idx="22">
                  <c:v>0.4</c:v>
                </c:pt>
                <c:pt idx="23">
                  <c:v>0.4</c:v>
                </c:pt>
              </c:numCache>
            </c:numRef>
          </c:val>
          <c:smooth val="0"/>
          <c:extLst xmlns:c16r2="http://schemas.microsoft.com/office/drawing/2015/06/chart">
            <c:ext xmlns:c16="http://schemas.microsoft.com/office/drawing/2014/chart" uri="{C3380CC4-5D6E-409C-BE32-E72D297353CC}">
              <c16:uniqueId val="{00000001-7B47-4823-B183-D7CB9AD99090}"/>
            </c:ext>
          </c:extLst>
        </c:ser>
        <c:ser>
          <c:idx val="2"/>
          <c:order val="2"/>
          <c:tx>
            <c:strRef>
              <c:f>'1950-1980 Schedules'!$D$85</c:f>
              <c:strCache>
                <c:ptCount val="1"/>
                <c:pt idx="0">
                  <c:v>Sun/Holiday</c:v>
                </c:pt>
              </c:strCache>
            </c:strRef>
          </c:tx>
          <c:spPr>
            <a:ln w="28575" cap="rnd">
              <a:solidFill>
                <a:srgbClr val="474C8E"/>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Schedules'!$E$85:$AB$85</c:f>
              <c:numCache>
                <c:formatCode>0.00</c:formatCode>
                <c:ptCount val="24"/>
                <c:pt idx="0">
                  <c:v>0.4</c:v>
                </c:pt>
                <c:pt idx="1">
                  <c:v>0.4</c:v>
                </c:pt>
                <c:pt idx="2">
                  <c:v>0.4</c:v>
                </c:pt>
                <c:pt idx="3">
                  <c:v>0.4</c:v>
                </c:pt>
                <c:pt idx="4">
                  <c:v>0.4</c:v>
                </c:pt>
                <c:pt idx="5">
                  <c:v>0.4</c:v>
                </c:pt>
                <c:pt idx="6">
                  <c:v>0.4</c:v>
                </c:pt>
                <c:pt idx="7">
                  <c:v>0.4</c:v>
                </c:pt>
                <c:pt idx="8">
                  <c:v>0.6</c:v>
                </c:pt>
                <c:pt idx="9">
                  <c:v>0.6</c:v>
                </c:pt>
                <c:pt idx="10">
                  <c:v>0.6</c:v>
                </c:pt>
                <c:pt idx="11">
                  <c:v>0.6</c:v>
                </c:pt>
                <c:pt idx="12">
                  <c:v>0.6</c:v>
                </c:pt>
                <c:pt idx="13">
                  <c:v>0.6</c:v>
                </c:pt>
                <c:pt idx="14">
                  <c:v>0.6</c:v>
                </c:pt>
                <c:pt idx="15">
                  <c:v>0.6</c:v>
                </c:pt>
                <c:pt idx="16">
                  <c:v>0.4</c:v>
                </c:pt>
                <c:pt idx="17">
                  <c:v>0.4</c:v>
                </c:pt>
                <c:pt idx="18">
                  <c:v>0.4</c:v>
                </c:pt>
                <c:pt idx="19">
                  <c:v>0.4</c:v>
                </c:pt>
                <c:pt idx="20">
                  <c:v>0.4</c:v>
                </c:pt>
                <c:pt idx="21">
                  <c:v>0.4</c:v>
                </c:pt>
                <c:pt idx="22">
                  <c:v>0.4</c:v>
                </c:pt>
                <c:pt idx="23">
                  <c:v>0.4</c:v>
                </c:pt>
              </c:numCache>
            </c:numRef>
          </c:val>
          <c:smooth val="0"/>
          <c:extLst xmlns:c16r2="http://schemas.microsoft.com/office/drawing/2015/06/chart">
            <c:ext xmlns:c16="http://schemas.microsoft.com/office/drawing/2014/chart" uri="{C3380CC4-5D6E-409C-BE32-E72D297353CC}">
              <c16:uniqueId val="{00000002-7B47-4823-B183-D7CB9AD99090}"/>
            </c:ext>
          </c:extLst>
        </c:ser>
        <c:dLbls>
          <c:showLegendKey val="0"/>
          <c:showVal val="0"/>
          <c:showCatName val="0"/>
          <c:showSerName val="0"/>
          <c:showPercent val="0"/>
          <c:showBubbleSize val="0"/>
        </c:dLbls>
        <c:smooth val="0"/>
        <c:axId val="609192248"/>
        <c:axId val="609195776"/>
      </c:lineChart>
      <c:catAx>
        <c:axId val="60919224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09195776"/>
        <c:crosses val="autoZero"/>
        <c:auto val="1"/>
        <c:lblAlgn val="ctr"/>
        <c:lblOffset val="100"/>
        <c:noMultiLvlLbl val="0"/>
      </c:catAx>
      <c:valAx>
        <c:axId val="60919577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0919224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Schedules'!$B$86</c:f>
          <c:strCache>
            <c:ptCount val="1"/>
            <c:pt idx="0">
              <c:v>Receptacles - Garage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Schedules'!$D$86</c:f>
              <c:strCache>
                <c:ptCount val="1"/>
                <c:pt idx="0">
                  <c:v>Weekday</c:v>
                </c:pt>
              </c:strCache>
            </c:strRef>
          </c:tx>
          <c:spPr>
            <a:ln w="28575" cap="rnd">
              <a:solidFill>
                <a:srgbClr val="A5A8D2"/>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Schedules'!$E$86:$AB$86</c:f>
              <c:numCache>
                <c:formatCode>0.00</c:formatCode>
                <c:ptCount val="24"/>
                <c:pt idx="0">
                  <c:v>0.4</c:v>
                </c:pt>
                <c:pt idx="1">
                  <c:v>0.4</c:v>
                </c:pt>
                <c:pt idx="2">
                  <c:v>0.4</c:v>
                </c:pt>
                <c:pt idx="3">
                  <c:v>0.4</c:v>
                </c:pt>
                <c:pt idx="4">
                  <c:v>0.4</c:v>
                </c:pt>
                <c:pt idx="5">
                  <c:v>0.4</c:v>
                </c:pt>
                <c:pt idx="6">
                  <c:v>0.4</c:v>
                </c:pt>
                <c:pt idx="7">
                  <c:v>0.7</c:v>
                </c:pt>
                <c:pt idx="8">
                  <c:v>0.9</c:v>
                </c:pt>
                <c:pt idx="9">
                  <c:v>0.9</c:v>
                </c:pt>
                <c:pt idx="10">
                  <c:v>0.9</c:v>
                </c:pt>
                <c:pt idx="11">
                  <c:v>0.9</c:v>
                </c:pt>
                <c:pt idx="12">
                  <c:v>0.9</c:v>
                </c:pt>
                <c:pt idx="13">
                  <c:v>0.9</c:v>
                </c:pt>
                <c:pt idx="14">
                  <c:v>0.9</c:v>
                </c:pt>
                <c:pt idx="15">
                  <c:v>0.9</c:v>
                </c:pt>
                <c:pt idx="16">
                  <c:v>0.6</c:v>
                </c:pt>
                <c:pt idx="17">
                  <c:v>0.6</c:v>
                </c:pt>
                <c:pt idx="18">
                  <c:v>0.6</c:v>
                </c:pt>
                <c:pt idx="19">
                  <c:v>0.6</c:v>
                </c:pt>
                <c:pt idx="20">
                  <c:v>0.6</c:v>
                </c:pt>
                <c:pt idx="21">
                  <c:v>0.6</c:v>
                </c:pt>
                <c:pt idx="22">
                  <c:v>0.6</c:v>
                </c:pt>
                <c:pt idx="23">
                  <c:v>0.4</c:v>
                </c:pt>
              </c:numCache>
            </c:numRef>
          </c:val>
          <c:smooth val="0"/>
          <c:extLst xmlns:c16r2="http://schemas.microsoft.com/office/drawing/2015/06/chart">
            <c:ext xmlns:c16="http://schemas.microsoft.com/office/drawing/2014/chart" uri="{C3380CC4-5D6E-409C-BE32-E72D297353CC}">
              <c16:uniqueId val="{00000000-EE10-4A58-8B3C-E9FA1C2C4FBC}"/>
            </c:ext>
          </c:extLst>
        </c:ser>
        <c:ser>
          <c:idx val="1"/>
          <c:order val="1"/>
          <c:tx>
            <c:strRef>
              <c:f>'1950-1980 Schedules'!$D$87</c:f>
              <c:strCache>
                <c:ptCount val="1"/>
                <c:pt idx="0">
                  <c:v>Sat</c:v>
                </c:pt>
              </c:strCache>
            </c:strRef>
          </c:tx>
          <c:spPr>
            <a:ln w="28575" cap="rnd">
              <a:solidFill>
                <a:srgbClr val="696EB4"/>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Schedules'!$E$87:$AB$87</c:f>
              <c:numCache>
                <c:formatCode>0.00</c:formatCode>
                <c:ptCount val="24"/>
                <c:pt idx="0">
                  <c:v>0.4</c:v>
                </c:pt>
                <c:pt idx="1">
                  <c:v>0.4</c:v>
                </c:pt>
                <c:pt idx="2">
                  <c:v>0.4</c:v>
                </c:pt>
                <c:pt idx="3">
                  <c:v>0.4</c:v>
                </c:pt>
                <c:pt idx="4">
                  <c:v>0.4</c:v>
                </c:pt>
                <c:pt idx="5">
                  <c:v>0.4</c:v>
                </c:pt>
                <c:pt idx="6">
                  <c:v>0.4</c:v>
                </c:pt>
                <c:pt idx="7">
                  <c:v>0.5</c:v>
                </c:pt>
                <c:pt idx="8">
                  <c:v>0.65</c:v>
                </c:pt>
                <c:pt idx="9">
                  <c:v>0.65</c:v>
                </c:pt>
                <c:pt idx="10">
                  <c:v>0.65</c:v>
                </c:pt>
                <c:pt idx="11">
                  <c:v>0.65</c:v>
                </c:pt>
                <c:pt idx="12">
                  <c:v>0.65</c:v>
                </c:pt>
                <c:pt idx="13">
                  <c:v>0.65</c:v>
                </c:pt>
                <c:pt idx="14">
                  <c:v>0.65</c:v>
                </c:pt>
                <c:pt idx="15">
                  <c:v>0.65</c:v>
                </c:pt>
                <c:pt idx="16">
                  <c:v>0.65</c:v>
                </c:pt>
                <c:pt idx="17">
                  <c:v>0.65</c:v>
                </c:pt>
                <c:pt idx="18">
                  <c:v>0.4</c:v>
                </c:pt>
                <c:pt idx="19">
                  <c:v>0.4</c:v>
                </c:pt>
                <c:pt idx="20">
                  <c:v>0.4</c:v>
                </c:pt>
                <c:pt idx="21">
                  <c:v>0.4</c:v>
                </c:pt>
                <c:pt idx="22">
                  <c:v>0.4</c:v>
                </c:pt>
                <c:pt idx="23">
                  <c:v>0.4</c:v>
                </c:pt>
              </c:numCache>
            </c:numRef>
          </c:val>
          <c:smooth val="0"/>
          <c:extLst xmlns:c16r2="http://schemas.microsoft.com/office/drawing/2015/06/chart">
            <c:ext xmlns:c16="http://schemas.microsoft.com/office/drawing/2014/chart" uri="{C3380CC4-5D6E-409C-BE32-E72D297353CC}">
              <c16:uniqueId val="{00000001-EE10-4A58-8B3C-E9FA1C2C4FBC}"/>
            </c:ext>
          </c:extLst>
        </c:ser>
        <c:ser>
          <c:idx val="2"/>
          <c:order val="2"/>
          <c:tx>
            <c:strRef>
              <c:f>'1950-1980 Schedules'!$D$88</c:f>
              <c:strCache>
                <c:ptCount val="1"/>
                <c:pt idx="0">
                  <c:v>Sun/Holiday</c:v>
                </c:pt>
              </c:strCache>
            </c:strRef>
          </c:tx>
          <c:spPr>
            <a:ln w="28575" cap="rnd">
              <a:solidFill>
                <a:srgbClr val="474C8E"/>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Schedules'!$E$88:$AB$88</c:f>
              <c:numCache>
                <c:formatCode>0.00</c:formatCode>
                <c:ptCount val="24"/>
                <c:pt idx="0">
                  <c:v>0.4</c:v>
                </c:pt>
                <c:pt idx="1">
                  <c:v>0.4</c:v>
                </c:pt>
                <c:pt idx="2">
                  <c:v>0.4</c:v>
                </c:pt>
                <c:pt idx="3">
                  <c:v>0.4</c:v>
                </c:pt>
                <c:pt idx="4">
                  <c:v>0.4</c:v>
                </c:pt>
                <c:pt idx="5">
                  <c:v>0.4</c:v>
                </c:pt>
                <c:pt idx="6">
                  <c:v>0.4</c:v>
                </c:pt>
                <c:pt idx="7">
                  <c:v>0.4</c:v>
                </c:pt>
                <c:pt idx="8">
                  <c:v>0.6</c:v>
                </c:pt>
                <c:pt idx="9">
                  <c:v>0.6</c:v>
                </c:pt>
                <c:pt idx="10">
                  <c:v>0.6</c:v>
                </c:pt>
                <c:pt idx="11">
                  <c:v>0.6</c:v>
                </c:pt>
                <c:pt idx="12">
                  <c:v>0.6</c:v>
                </c:pt>
                <c:pt idx="13">
                  <c:v>0.6</c:v>
                </c:pt>
                <c:pt idx="14">
                  <c:v>0.6</c:v>
                </c:pt>
                <c:pt idx="15">
                  <c:v>0.6</c:v>
                </c:pt>
                <c:pt idx="16">
                  <c:v>0.4</c:v>
                </c:pt>
                <c:pt idx="17">
                  <c:v>0.4</c:v>
                </c:pt>
                <c:pt idx="18">
                  <c:v>0.4</c:v>
                </c:pt>
                <c:pt idx="19">
                  <c:v>0.4</c:v>
                </c:pt>
                <c:pt idx="20">
                  <c:v>0.4</c:v>
                </c:pt>
                <c:pt idx="21">
                  <c:v>0.4</c:v>
                </c:pt>
                <c:pt idx="22">
                  <c:v>0.4</c:v>
                </c:pt>
                <c:pt idx="23">
                  <c:v>0.4</c:v>
                </c:pt>
              </c:numCache>
            </c:numRef>
          </c:val>
          <c:smooth val="0"/>
          <c:extLst xmlns:c16r2="http://schemas.microsoft.com/office/drawing/2015/06/chart">
            <c:ext xmlns:c16="http://schemas.microsoft.com/office/drawing/2014/chart" uri="{C3380CC4-5D6E-409C-BE32-E72D297353CC}">
              <c16:uniqueId val="{00000002-EE10-4A58-8B3C-E9FA1C2C4FBC}"/>
            </c:ext>
          </c:extLst>
        </c:ser>
        <c:dLbls>
          <c:showLegendKey val="0"/>
          <c:showVal val="0"/>
          <c:showCatName val="0"/>
          <c:showSerName val="0"/>
          <c:showPercent val="0"/>
          <c:showBubbleSize val="0"/>
        </c:dLbls>
        <c:smooth val="0"/>
        <c:axId val="609200872"/>
        <c:axId val="609199696"/>
      </c:lineChart>
      <c:catAx>
        <c:axId val="60920087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09199696"/>
        <c:crosses val="autoZero"/>
        <c:auto val="1"/>
        <c:lblAlgn val="ctr"/>
        <c:lblOffset val="100"/>
        <c:noMultiLvlLbl val="0"/>
      </c:catAx>
      <c:valAx>
        <c:axId val="6091996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0920087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Schedules'!$B$19</c:f>
          <c:strCache>
            <c:ptCount val="1"/>
            <c:pt idx="0">
              <c:v>Occupancy - Office Perimeter</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Schedules'!$D$19</c:f>
              <c:strCache>
                <c:ptCount val="1"/>
                <c:pt idx="0">
                  <c:v>Weekday</c:v>
                </c:pt>
              </c:strCache>
            </c:strRef>
          </c:tx>
          <c:spPr>
            <a:ln w="28575" cap="rnd">
              <a:solidFill>
                <a:srgbClr val="A5A8D2"/>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Schedules'!$E$19:$AB$19</c:f>
              <c:numCache>
                <c:formatCode>0.00</c:formatCode>
                <c:ptCount val="24"/>
                <c:pt idx="0">
                  <c:v>0.4</c:v>
                </c:pt>
                <c:pt idx="1">
                  <c:v>0.4</c:v>
                </c:pt>
                <c:pt idx="2">
                  <c:v>0.4</c:v>
                </c:pt>
                <c:pt idx="3">
                  <c:v>0.4</c:v>
                </c:pt>
                <c:pt idx="4">
                  <c:v>0.4</c:v>
                </c:pt>
                <c:pt idx="5">
                  <c:v>0.4</c:v>
                </c:pt>
                <c:pt idx="6">
                  <c:v>0.4</c:v>
                </c:pt>
                <c:pt idx="7">
                  <c:v>0.5</c:v>
                </c:pt>
                <c:pt idx="8">
                  <c:v>0.6</c:v>
                </c:pt>
                <c:pt idx="9">
                  <c:v>0.8</c:v>
                </c:pt>
                <c:pt idx="10">
                  <c:v>0.8</c:v>
                </c:pt>
                <c:pt idx="11">
                  <c:v>0.8</c:v>
                </c:pt>
                <c:pt idx="12">
                  <c:v>0.8</c:v>
                </c:pt>
                <c:pt idx="13">
                  <c:v>0.8</c:v>
                </c:pt>
                <c:pt idx="14">
                  <c:v>0.8</c:v>
                </c:pt>
                <c:pt idx="15">
                  <c:v>0.8</c:v>
                </c:pt>
                <c:pt idx="16">
                  <c:v>0.8</c:v>
                </c:pt>
                <c:pt idx="17">
                  <c:v>0.6</c:v>
                </c:pt>
                <c:pt idx="18">
                  <c:v>0.5</c:v>
                </c:pt>
                <c:pt idx="19">
                  <c:v>0.5</c:v>
                </c:pt>
                <c:pt idx="20">
                  <c:v>0.4</c:v>
                </c:pt>
                <c:pt idx="21">
                  <c:v>0.4</c:v>
                </c:pt>
                <c:pt idx="22">
                  <c:v>0.4</c:v>
                </c:pt>
                <c:pt idx="23">
                  <c:v>0.4</c:v>
                </c:pt>
              </c:numCache>
            </c:numRef>
          </c:val>
          <c:smooth val="0"/>
          <c:extLst xmlns:c16r2="http://schemas.microsoft.com/office/drawing/2015/06/chart">
            <c:ext xmlns:c16="http://schemas.microsoft.com/office/drawing/2014/chart" uri="{C3380CC4-5D6E-409C-BE32-E72D297353CC}">
              <c16:uniqueId val="{00000000-DDFC-4AB2-8D6C-D2CCB9C674ED}"/>
            </c:ext>
          </c:extLst>
        </c:ser>
        <c:ser>
          <c:idx val="1"/>
          <c:order val="1"/>
          <c:tx>
            <c:strRef>
              <c:f>'Pre-1950 Schedules'!$D$20</c:f>
              <c:strCache>
                <c:ptCount val="1"/>
                <c:pt idx="0">
                  <c:v>Sat</c:v>
                </c:pt>
              </c:strCache>
            </c:strRef>
          </c:tx>
          <c:spPr>
            <a:ln w="28575" cap="rnd">
              <a:solidFill>
                <a:srgbClr val="696EB4"/>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Schedules'!$E$20:$AB$20</c:f>
              <c:numCache>
                <c:formatCode>0.00</c:formatCode>
                <c:ptCount val="24"/>
                <c:pt idx="0">
                  <c:v>0.4</c:v>
                </c:pt>
                <c:pt idx="1">
                  <c:v>0.4</c:v>
                </c:pt>
                <c:pt idx="2">
                  <c:v>0.4</c:v>
                </c:pt>
                <c:pt idx="3">
                  <c:v>0.4</c:v>
                </c:pt>
                <c:pt idx="4">
                  <c:v>0.4</c:v>
                </c:pt>
                <c:pt idx="5">
                  <c:v>0.4</c:v>
                </c:pt>
                <c:pt idx="6">
                  <c:v>0.4</c:v>
                </c:pt>
                <c:pt idx="7">
                  <c:v>0.5</c:v>
                </c:pt>
                <c:pt idx="8">
                  <c:v>0.6</c:v>
                </c:pt>
                <c:pt idx="9">
                  <c:v>0.6</c:v>
                </c:pt>
                <c:pt idx="10">
                  <c:v>0.6</c:v>
                </c:pt>
                <c:pt idx="11">
                  <c:v>0.6</c:v>
                </c:pt>
                <c:pt idx="12">
                  <c:v>0.6</c:v>
                </c:pt>
                <c:pt idx="13">
                  <c:v>0.6</c:v>
                </c:pt>
                <c:pt idx="14">
                  <c:v>0.6</c:v>
                </c:pt>
                <c:pt idx="15">
                  <c:v>0.6</c:v>
                </c:pt>
                <c:pt idx="16">
                  <c:v>0.6</c:v>
                </c:pt>
                <c:pt idx="17">
                  <c:v>0.5</c:v>
                </c:pt>
                <c:pt idx="18">
                  <c:v>0.5</c:v>
                </c:pt>
                <c:pt idx="19">
                  <c:v>0.4</c:v>
                </c:pt>
                <c:pt idx="20">
                  <c:v>0.4</c:v>
                </c:pt>
                <c:pt idx="21">
                  <c:v>0.4</c:v>
                </c:pt>
                <c:pt idx="22">
                  <c:v>0.4</c:v>
                </c:pt>
                <c:pt idx="23">
                  <c:v>0.4</c:v>
                </c:pt>
              </c:numCache>
            </c:numRef>
          </c:val>
          <c:smooth val="0"/>
          <c:extLst xmlns:c16r2="http://schemas.microsoft.com/office/drawing/2015/06/chart">
            <c:ext xmlns:c16="http://schemas.microsoft.com/office/drawing/2014/chart" uri="{C3380CC4-5D6E-409C-BE32-E72D297353CC}">
              <c16:uniqueId val="{00000001-DDFC-4AB2-8D6C-D2CCB9C674ED}"/>
            </c:ext>
          </c:extLst>
        </c:ser>
        <c:ser>
          <c:idx val="2"/>
          <c:order val="2"/>
          <c:tx>
            <c:strRef>
              <c:f>'Pre-1950 Schedules'!$D$21</c:f>
              <c:strCache>
                <c:ptCount val="1"/>
                <c:pt idx="0">
                  <c:v>Sun/Holiday</c:v>
                </c:pt>
              </c:strCache>
            </c:strRef>
          </c:tx>
          <c:spPr>
            <a:ln w="28575" cap="rnd">
              <a:solidFill>
                <a:srgbClr val="474C8E"/>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Schedules'!$E$21:$AB$21</c:f>
              <c:numCache>
                <c:formatCode>0.00</c:formatCode>
                <c:ptCount val="24"/>
                <c:pt idx="0">
                  <c:v>0.4</c:v>
                </c:pt>
                <c:pt idx="1">
                  <c:v>0.4</c:v>
                </c:pt>
                <c:pt idx="2">
                  <c:v>0.4</c:v>
                </c:pt>
                <c:pt idx="3">
                  <c:v>0.4</c:v>
                </c:pt>
                <c:pt idx="4">
                  <c:v>0.4</c:v>
                </c:pt>
                <c:pt idx="5">
                  <c:v>0.4</c:v>
                </c:pt>
                <c:pt idx="6">
                  <c:v>0.4</c:v>
                </c:pt>
                <c:pt idx="7">
                  <c:v>0.4</c:v>
                </c:pt>
                <c:pt idx="8">
                  <c:v>0.6</c:v>
                </c:pt>
                <c:pt idx="9">
                  <c:v>0.6</c:v>
                </c:pt>
                <c:pt idx="10">
                  <c:v>0.6</c:v>
                </c:pt>
                <c:pt idx="11">
                  <c:v>0.6</c:v>
                </c:pt>
                <c:pt idx="12">
                  <c:v>0.6</c:v>
                </c:pt>
                <c:pt idx="13">
                  <c:v>0.6</c:v>
                </c:pt>
                <c:pt idx="14">
                  <c:v>0.6</c:v>
                </c:pt>
                <c:pt idx="15">
                  <c:v>0.6</c:v>
                </c:pt>
                <c:pt idx="16">
                  <c:v>0.4</c:v>
                </c:pt>
                <c:pt idx="17">
                  <c:v>0.4</c:v>
                </c:pt>
                <c:pt idx="18">
                  <c:v>0.4</c:v>
                </c:pt>
                <c:pt idx="19">
                  <c:v>0.4</c:v>
                </c:pt>
                <c:pt idx="20">
                  <c:v>0.4</c:v>
                </c:pt>
                <c:pt idx="21">
                  <c:v>0.4</c:v>
                </c:pt>
                <c:pt idx="22">
                  <c:v>0.4</c:v>
                </c:pt>
                <c:pt idx="23">
                  <c:v>0.4</c:v>
                </c:pt>
              </c:numCache>
            </c:numRef>
          </c:val>
          <c:smooth val="0"/>
          <c:extLst xmlns:c16r2="http://schemas.microsoft.com/office/drawing/2015/06/chart">
            <c:ext xmlns:c16="http://schemas.microsoft.com/office/drawing/2014/chart" uri="{C3380CC4-5D6E-409C-BE32-E72D297353CC}">
              <c16:uniqueId val="{00000002-DDFC-4AB2-8D6C-D2CCB9C674ED}"/>
            </c:ext>
          </c:extLst>
        </c:ser>
        <c:dLbls>
          <c:showLegendKey val="0"/>
          <c:showVal val="0"/>
          <c:showCatName val="0"/>
          <c:showSerName val="0"/>
          <c:showPercent val="0"/>
          <c:showBubbleSize val="0"/>
        </c:dLbls>
        <c:smooth val="0"/>
        <c:axId val="638591720"/>
        <c:axId val="638587016"/>
      </c:lineChart>
      <c:catAx>
        <c:axId val="63859172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8587016"/>
        <c:crosses val="autoZero"/>
        <c:auto val="1"/>
        <c:lblAlgn val="ctr"/>
        <c:lblOffset val="100"/>
        <c:noMultiLvlLbl val="0"/>
      </c:catAx>
      <c:valAx>
        <c:axId val="6385870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859172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Schedules'!$B$89</c:f>
          <c:strCache>
            <c:ptCount val="1"/>
            <c:pt idx="0">
              <c:v>Receptacles - Office Perimeter</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Schedules'!$D$89</c:f>
              <c:strCache>
                <c:ptCount val="1"/>
                <c:pt idx="0">
                  <c:v>Weekday</c:v>
                </c:pt>
              </c:strCache>
            </c:strRef>
          </c:tx>
          <c:spPr>
            <a:ln w="28575" cap="rnd">
              <a:solidFill>
                <a:srgbClr val="A5A8D2"/>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Schedules'!$E$89:$AB$89</c:f>
              <c:numCache>
                <c:formatCode>0.00</c:formatCode>
                <c:ptCount val="24"/>
                <c:pt idx="0">
                  <c:v>0.5</c:v>
                </c:pt>
                <c:pt idx="1">
                  <c:v>0.4</c:v>
                </c:pt>
                <c:pt idx="2">
                  <c:v>0.4</c:v>
                </c:pt>
                <c:pt idx="3">
                  <c:v>0.4</c:v>
                </c:pt>
                <c:pt idx="4">
                  <c:v>0.4</c:v>
                </c:pt>
                <c:pt idx="5">
                  <c:v>0.4</c:v>
                </c:pt>
                <c:pt idx="6">
                  <c:v>0.5</c:v>
                </c:pt>
                <c:pt idx="7">
                  <c:v>0.7</c:v>
                </c:pt>
                <c:pt idx="8">
                  <c:v>0.7</c:v>
                </c:pt>
                <c:pt idx="9">
                  <c:v>0.7</c:v>
                </c:pt>
                <c:pt idx="10">
                  <c:v>0.7</c:v>
                </c:pt>
                <c:pt idx="11">
                  <c:v>0.7</c:v>
                </c:pt>
                <c:pt idx="12">
                  <c:v>0.7</c:v>
                </c:pt>
                <c:pt idx="13">
                  <c:v>0.7</c:v>
                </c:pt>
                <c:pt idx="14">
                  <c:v>0.7</c:v>
                </c:pt>
                <c:pt idx="15">
                  <c:v>0.7</c:v>
                </c:pt>
                <c:pt idx="16">
                  <c:v>0.8</c:v>
                </c:pt>
                <c:pt idx="17">
                  <c:v>1</c:v>
                </c:pt>
                <c:pt idx="18">
                  <c:v>1</c:v>
                </c:pt>
                <c:pt idx="19">
                  <c:v>0.9</c:v>
                </c:pt>
                <c:pt idx="20">
                  <c:v>0.9</c:v>
                </c:pt>
                <c:pt idx="21">
                  <c:v>0.8</c:v>
                </c:pt>
                <c:pt idx="22">
                  <c:v>0.7</c:v>
                </c:pt>
                <c:pt idx="23">
                  <c:v>0.6</c:v>
                </c:pt>
              </c:numCache>
            </c:numRef>
          </c:val>
          <c:smooth val="0"/>
          <c:extLst xmlns:c16r2="http://schemas.microsoft.com/office/drawing/2015/06/chart">
            <c:ext xmlns:c16="http://schemas.microsoft.com/office/drawing/2014/chart" uri="{C3380CC4-5D6E-409C-BE32-E72D297353CC}">
              <c16:uniqueId val="{00000000-4589-4803-A550-293C927A32FF}"/>
            </c:ext>
          </c:extLst>
        </c:ser>
        <c:ser>
          <c:idx val="1"/>
          <c:order val="1"/>
          <c:tx>
            <c:strRef>
              <c:f>'1950-1980 Schedules'!$D$90</c:f>
              <c:strCache>
                <c:ptCount val="1"/>
                <c:pt idx="0">
                  <c:v>Sat</c:v>
                </c:pt>
              </c:strCache>
            </c:strRef>
          </c:tx>
          <c:spPr>
            <a:ln w="28575" cap="rnd">
              <a:solidFill>
                <a:srgbClr val="696EB4"/>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Schedules'!$E$90:$AB$90</c:f>
              <c:numCache>
                <c:formatCode>0.00</c:formatCode>
                <c:ptCount val="24"/>
                <c:pt idx="0">
                  <c:v>0.5</c:v>
                </c:pt>
                <c:pt idx="1">
                  <c:v>0.4</c:v>
                </c:pt>
                <c:pt idx="2">
                  <c:v>0.4</c:v>
                </c:pt>
                <c:pt idx="3">
                  <c:v>0.4</c:v>
                </c:pt>
                <c:pt idx="4">
                  <c:v>0.4</c:v>
                </c:pt>
                <c:pt idx="5">
                  <c:v>0.4</c:v>
                </c:pt>
                <c:pt idx="6">
                  <c:v>0.5</c:v>
                </c:pt>
                <c:pt idx="7">
                  <c:v>0.7</c:v>
                </c:pt>
                <c:pt idx="8">
                  <c:v>0.7</c:v>
                </c:pt>
                <c:pt idx="9">
                  <c:v>0.7</c:v>
                </c:pt>
                <c:pt idx="10">
                  <c:v>0.7</c:v>
                </c:pt>
                <c:pt idx="11">
                  <c:v>0.7</c:v>
                </c:pt>
                <c:pt idx="12">
                  <c:v>0.7</c:v>
                </c:pt>
                <c:pt idx="13">
                  <c:v>0.7</c:v>
                </c:pt>
                <c:pt idx="14">
                  <c:v>0.7</c:v>
                </c:pt>
                <c:pt idx="15">
                  <c:v>0.7</c:v>
                </c:pt>
                <c:pt idx="16">
                  <c:v>0.8</c:v>
                </c:pt>
                <c:pt idx="17">
                  <c:v>1</c:v>
                </c:pt>
                <c:pt idx="18">
                  <c:v>1</c:v>
                </c:pt>
                <c:pt idx="19">
                  <c:v>0.9</c:v>
                </c:pt>
                <c:pt idx="20">
                  <c:v>0.9</c:v>
                </c:pt>
                <c:pt idx="21">
                  <c:v>0.8</c:v>
                </c:pt>
                <c:pt idx="22">
                  <c:v>0.7</c:v>
                </c:pt>
                <c:pt idx="23">
                  <c:v>0.6</c:v>
                </c:pt>
              </c:numCache>
            </c:numRef>
          </c:val>
          <c:smooth val="0"/>
          <c:extLst xmlns:c16r2="http://schemas.microsoft.com/office/drawing/2015/06/chart">
            <c:ext xmlns:c16="http://schemas.microsoft.com/office/drawing/2014/chart" uri="{C3380CC4-5D6E-409C-BE32-E72D297353CC}">
              <c16:uniqueId val="{00000001-4589-4803-A550-293C927A32FF}"/>
            </c:ext>
          </c:extLst>
        </c:ser>
        <c:ser>
          <c:idx val="2"/>
          <c:order val="2"/>
          <c:tx>
            <c:strRef>
              <c:f>'1950-1980 Schedules'!$D$91</c:f>
              <c:strCache>
                <c:ptCount val="1"/>
                <c:pt idx="0">
                  <c:v>Sun/Holiday</c:v>
                </c:pt>
              </c:strCache>
            </c:strRef>
          </c:tx>
          <c:spPr>
            <a:ln w="28575" cap="rnd">
              <a:solidFill>
                <a:srgbClr val="474C8E"/>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Schedules'!$E$91:$AB$91</c:f>
              <c:numCache>
                <c:formatCode>0.00</c:formatCode>
                <c:ptCount val="24"/>
                <c:pt idx="0">
                  <c:v>0.5</c:v>
                </c:pt>
                <c:pt idx="1">
                  <c:v>0.4</c:v>
                </c:pt>
                <c:pt idx="2">
                  <c:v>0.4</c:v>
                </c:pt>
                <c:pt idx="3">
                  <c:v>0.4</c:v>
                </c:pt>
                <c:pt idx="4">
                  <c:v>0.4</c:v>
                </c:pt>
                <c:pt idx="5">
                  <c:v>0.4</c:v>
                </c:pt>
                <c:pt idx="6">
                  <c:v>0.5</c:v>
                </c:pt>
                <c:pt idx="7">
                  <c:v>0.7</c:v>
                </c:pt>
                <c:pt idx="8">
                  <c:v>0.7</c:v>
                </c:pt>
                <c:pt idx="9">
                  <c:v>0.7</c:v>
                </c:pt>
                <c:pt idx="10">
                  <c:v>0.7</c:v>
                </c:pt>
                <c:pt idx="11">
                  <c:v>0.7</c:v>
                </c:pt>
                <c:pt idx="12">
                  <c:v>0.7</c:v>
                </c:pt>
                <c:pt idx="13">
                  <c:v>0.7</c:v>
                </c:pt>
                <c:pt idx="14">
                  <c:v>0.7</c:v>
                </c:pt>
                <c:pt idx="15">
                  <c:v>0.7</c:v>
                </c:pt>
                <c:pt idx="16">
                  <c:v>0.8</c:v>
                </c:pt>
                <c:pt idx="17">
                  <c:v>1</c:v>
                </c:pt>
                <c:pt idx="18">
                  <c:v>1</c:v>
                </c:pt>
                <c:pt idx="19">
                  <c:v>0.9</c:v>
                </c:pt>
                <c:pt idx="20">
                  <c:v>0.9</c:v>
                </c:pt>
                <c:pt idx="21">
                  <c:v>0.8</c:v>
                </c:pt>
                <c:pt idx="22">
                  <c:v>0.7</c:v>
                </c:pt>
                <c:pt idx="23">
                  <c:v>0.6</c:v>
                </c:pt>
              </c:numCache>
            </c:numRef>
          </c:val>
          <c:smooth val="0"/>
          <c:extLst xmlns:c16r2="http://schemas.microsoft.com/office/drawing/2015/06/chart">
            <c:ext xmlns:c16="http://schemas.microsoft.com/office/drawing/2014/chart" uri="{C3380CC4-5D6E-409C-BE32-E72D297353CC}">
              <c16:uniqueId val="{00000002-4589-4803-A550-293C927A32FF}"/>
            </c:ext>
          </c:extLst>
        </c:ser>
        <c:dLbls>
          <c:showLegendKey val="0"/>
          <c:showVal val="0"/>
          <c:showCatName val="0"/>
          <c:showSerName val="0"/>
          <c:showPercent val="0"/>
          <c:showBubbleSize val="0"/>
        </c:dLbls>
        <c:smooth val="0"/>
        <c:axId val="609198520"/>
        <c:axId val="609202048"/>
      </c:lineChart>
      <c:catAx>
        <c:axId val="60919852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09202048"/>
        <c:crosses val="autoZero"/>
        <c:auto val="1"/>
        <c:lblAlgn val="ctr"/>
        <c:lblOffset val="100"/>
        <c:noMultiLvlLbl val="0"/>
      </c:catAx>
      <c:valAx>
        <c:axId val="60920204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0919852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Schedules'!$B$95</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Schedules'!$D$95</c:f>
              <c:strCache>
                <c:ptCount val="1"/>
                <c:pt idx="0">
                  <c:v>Weekday</c:v>
                </c:pt>
              </c:strCache>
            </c:strRef>
          </c:tx>
          <c:spPr>
            <a:ln w="28575" cap="rnd">
              <a:solidFill>
                <a:srgbClr val="A5A8D2"/>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Schedules'!$E$95:$AB$95</c:f>
              <c:numCache>
                <c:formatCode>0.00</c:formatCode>
                <c:ptCount val="24"/>
              </c:numCache>
            </c:numRef>
          </c:val>
          <c:smooth val="0"/>
          <c:extLst xmlns:c16r2="http://schemas.microsoft.com/office/drawing/2015/06/chart">
            <c:ext xmlns:c16="http://schemas.microsoft.com/office/drawing/2014/chart" uri="{C3380CC4-5D6E-409C-BE32-E72D297353CC}">
              <c16:uniqueId val="{00000000-385A-4AD0-8AB7-9270F6CD7FDB}"/>
            </c:ext>
          </c:extLst>
        </c:ser>
        <c:ser>
          <c:idx val="1"/>
          <c:order val="1"/>
          <c:tx>
            <c:strRef>
              <c:f>'1950-1980 Schedules'!$D$96</c:f>
              <c:strCache>
                <c:ptCount val="1"/>
                <c:pt idx="0">
                  <c:v>Sat</c:v>
                </c:pt>
              </c:strCache>
            </c:strRef>
          </c:tx>
          <c:spPr>
            <a:ln w="28575" cap="rnd">
              <a:solidFill>
                <a:srgbClr val="696EB4"/>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Schedules'!$E$96:$AB$96</c:f>
              <c:numCache>
                <c:formatCode>0.00</c:formatCode>
                <c:ptCount val="24"/>
              </c:numCache>
            </c:numRef>
          </c:val>
          <c:smooth val="0"/>
          <c:extLst xmlns:c16r2="http://schemas.microsoft.com/office/drawing/2015/06/chart">
            <c:ext xmlns:c16="http://schemas.microsoft.com/office/drawing/2014/chart" uri="{C3380CC4-5D6E-409C-BE32-E72D297353CC}">
              <c16:uniqueId val="{00000001-385A-4AD0-8AB7-9270F6CD7FDB}"/>
            </c:ext>
          </c:extLst>
        </c:ser>
        <c:ser>
          <c:idx val="2"/>
          <c:order val="2"/>
          <c:tx>
            <c:strRef>
              <c:f>'1950-1980 Schedules'!$D$97</c:f>
              <c:strCache>
                <c:ptCount val="1"/>
                <c:pt idx="0">
                  <c:v>Sun/Holiday</c:v>
                </c:pt>
              </c:strCache>
            </c:strRef>
          </c:tx>
          <c:spPr>
            <a:ln w="28575" cap="rnd">
              <a:solidFill>
                <a:srgbClr val="474C8E"/>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Schedules'!$E$97:$AB$97</c:f>
              <c:numCache>
                <c:formatCode>0.00</c:formatCode>
                <c:ptCount val="24"/>
              </c:numCache>
            </c:numRef>
          </c:val>
          <c:smooth val="0"/>
          <c:extLst xmlns:c16r2="http://schemas.microsoft.com/office/drawing/2015/06/chart">
            <c:ext xmlns:c16="http://schemas.microsoft.com/office/drawing/2014/chart" uri="{C3380CC4-5D6E-409C-BE32-E72D297353CC}">
              <c16:uniqueId val="{00000002-385A-4AD0-8AB7-9270F6CD7FDB}"/>
            </c:ext>
          </c:extLst>
        </c:ser>
        <c:dLbls>
          <c:showLegendKey val="0"/>
          <c:showVal val="0"/>
          <c:showCatName val="0"/>
          <c:showSerName val="0"/>
          <c:showPercent val="0"/>
          <c:showBubbleSize val="0"/>
        </c:dLbls>
        <c:smooth val="0"/>
        <c:axId val="609190680"/>
        <c:axId val="609199304"/>
      </c:lineChart>
      <c:catAx>
        <c:axId val="60919068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09199304"/>
        <c:crosses val="autoZero"/>
        <c:auto val="1"/>
        <c:lblAlgn val="ctr"/>
        <c:lblOffset val="100"/>
        <c:noMultiLvlLbl val="0"/>
      </c:catAx>
      <c:valAx>
        <c:axId val="60919930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0919068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Schedules'!$B$118</c:f>
          <c:strCache>
            <c:ptCount val="1"/>
            <c:pt idx="0">
              <c:v>Domestic Hot Water - Sleeping Quarters</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Schedules'!$D$118</c:f>
              <c:strCache>
                <c:ptCount val="1"/>
                <c:pt idx="0">
                  <c:v>Weekday</c:v>
                </c:pt>
              </c:strCache>
            </c:strRef>
          </c:tx>
          <c:spPr>
            <a:ln w="28575" cap="rnd">
              <a:solidFill>
                <a:srgbClr val="A5A8D2"/>
              </a:solidFill>
              <a:round/>
            </a:ln>
            <a:effectLst/>
          </c:spPr>
          <c:marker>
            <c:symbol val="none"/>
          </c:marker>
          <c:cat>
            <c:strRef>
              <c:f>'1950-1980 Schedules'!$E$117:$AC$117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Schedules'!$E$118:$AB$118</c:f>
              <c:numCache>
                <c:formatCode>0.00</c:formatCode>
                <c:ptCount val="24"/>
                <c:pt idx="0">
                  <c:v>0</c:v>
                </c:pt>
                <c:pt idx="1">
                  <c:v>0</c:v>
                </c:pt>
                <c:pt idx="2">
                  <c:v>0</c:v>
                </c:pt>
                <c:pt idx="3">
                  <c:v>0.05</c:v>
                </c:pt>
                <c:pt idx="4">
                  <c:v>0.05</c:v>
                </c:pt>
                <c:pt idx="5">
                  <c:v>0.05</c:v>
                </c:pt>
                <c:pt idx="6">
                  <c:v>0.8</c:v>
                </c:pt>
                <c:pt idx="7">
                  <c:v>0.7</c:v>
                </c:pt>
                <c:pt idx="8">
                  <c:v>0.5</c:v>
                </c:pt>
                <c:pt idx="9">
                  <c:v>0.4</c:v>
                </c:pt>
                <c:pt idx="10">
                  <c:v>0.25</c:v>
                </c:pt>
                <c:pt idx="11">
                  <c:v>0.25</c:v>
                </c:pt>
                <c:pt idx="12">
                  <c:v>0.25</c:v>
                </c:pt>
                <c:pt idx="13">
                  <c:v>0.25</c:v>
                </c:pt>
                <c:pt idx="14">
                  <c:v>0.5</c:v>
                </c:pt>
                <c:pt idx="15">
                  <c:v>0.6</c:v>
                </c:pt>
                <c:pt idx="16">
                  <c:v>0.7</c:v>
                </c:pt>
                <c:pt idx="17">
                  <c:v>0.7</c:v>
                </c:pt>
                <c:pt idx="18">
                  <c:v>0.4</c:v>
                </c:pt>
                <c:pt idx="19">
                  <c:v>0.25</c:v>
                </c:pt>
                <c:pt idx="20">
                  <c:v>0.2</c:v>
                </c:pt>
                <c:pt idx="21">
                  <c:v>0.2</c:v>
                </c:pt>
                <c:pt idx="22">
                  <c:v>0.05</c:v>
                </c:pt>
                <c:pt idx="23">
                  <c:v>0.05</c:v>
                </c:pt>
              </c:numCache>
            </c:numRef>
          </c:val>
          <c:smooth val="0"/>
          <c:extLst xmlns:c16r2="http://schemas.microsoft.com/office/drawing/2015/06/chart">
            <c:ext xmlns:c16="http://schemas.microsoft.com/office/drawing/2014/chart" uri="{C3380CC4-5D6E-409C-BE32-E72D297353CC}">
              <c16:uniqueId val="{00000000-FEAA-4FDD-B25F-F4C5C73C7F92}"/>
            </c:ext>
          </c:extLst>
        </c:ser>
        <c:ser>
          <c:idx val="1"/>
          <c:order val="1"/>
          <c:tx>
            <c:strRef>
              <c:f>'1950-1980 Schedules'!$D$119</c:f>
              <c:strCache>
                <c:ptCount val="1"/>
                <c:pt idx="0">
                  <c:v>Sat</c:v>
                </c:pt>
              </c:strCache>
            </c:strRef>
          </c:tx>
          <c:spPr>
            <a:ln w="28575" cap="rnd">
              <a:solidFill>
                <a:srgbClr val="696EB4"/>
              </a:solidFill>
              <a:round/>
            </a:ln>
            <a:effectLst/>
          </c:spPr>
          <c:marker>
            <c:symbol val="none"/>
          </c:marker>
          <c:cat>
            <c:strRef>
              <c:f>'1950-1980 Schedules'!$E$117:$AC$117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Schedules'!$E$119:$AB$119</c:f>
              <c:numCache>
                <c:formatCode>0.00</c:formatCode>
                <c:ptCount val="24"/>
                <c:pt idx="0">
                  <c:v>0</c:v>
                </c:pt>
                <c:pt idx="1">
                  <c:v>0</c:v>
                </c:pt>
                <c:pt idx="2">
                  <c:v>0</c:v>
                </c:pt>
                <c:pt idx="3">
                  <c:v>0.05</c:v>
                </c:pt>
                <c:pt idx="4">
                  <c:v>0.05</c:v>
                </c:pt>
                <c:pt idx="5">
                  <c:v>0.05</c:v>
                </c:pt>
                <c:pt idx="6">
                  <c:v>0.8</c:v>
                </c:pt>
                <c:pt idx="7">
                  <c:v>0.7</c:v>
                </c:pt>
                <c:pt idx="8">
                  <c:v>0.5</c:v>
                </c:pt>
                <c:pt idx="9">
                  <c:v>0.4</c:v>
                </c:pt>
                <c:pt idx="10">
                  <c:v>0.25</c:v>
                </c:pt>
                <c:pt idx="11">
                  <c:v>0.25</c:v>
                </c:pt>
                <c:pt idx="12">
                  <c:v>0.25</c:v>
                </c:pt>
                <c:pt idx="13">
                  <c:v>0.25</c:v>
                </c:pt>
                <c:pt idx="14">
                  <c:v>0.5</c:v>
                </c:pt>
                <c:pt idx="15">
                  <c:v>0.6</c:v>
                </c:pt>
                <c:pt idx="16">
                  <c:v>0.7</c:v>
                </c:pt>
                <c:pt idx="17">
                  <c:v>0.7</c:v>
                </c:pt>
                <c:pt idx="18">
                  <c:v>0.4</c:v>
                </c:pt>
                <c:pt idx="19">
                  <c:v>0.25</c:v>
                </c:pt>
                <c:pt idx="20">
                  <c:v>0.2</c:v>
                </c:pt>
                <c:pt idx="21">
                  <c:v>0.2</c:v>
                </c:pt>
                <c:pt idx="22">
                  <c:v>0.05</c:v>
                </c:pt>
                <c:pt idx="23">
                  <c:v>0.05</c:v>
                </c:pt>
              </c:numCache>
            </c:numRef>
          </c:val>
          <c:smooth val="0"/>
          <c:extLst xmlns:c16r2="http://schemas.microsoft.com/office/drawing/2015/06/chart">
            <c:ext xmlns:c16="http://schemas.microsoft.com/office/drawing/2014/chart" uri="{C3380CC4-5D6E-409C-BE32-E72D297353CC}">
              <c16:uniqueId val="{00000001-FEAA-4FDD-B25F-F4C5C73C7F92}"/>
            </c:ext>
          </c:extLst>
        </c:ser>
        <c:ser>
          <c:idx val="2"/>
          <c:order val="2"/>
          <c:tx>
            <c:strRef>
              <c:f>'1950-1980 Schedules'!$D$120</c:f>
              <c:strCache>
                <c:ptCount val="1"/>
                <c:pt idx="0">
                  <c:v>Sun/Holiday</c:v>
                </c:pt>
              </c:strCache>
            </c:strRef>
          </c:tx>
          <c:spPr>
            <a:ln w="28575" cap="rnd">
              <a:solidFill>
                <a:srgbClr val="474C8E"/>
              </a:solidFill>
              <a:round/>
            </a:ln>
            <a:effectLst/>
          </c:spPr>
          <c:marker>
            <c:symbol val="none"/>
          </c:marker>
          <c:cat>
            <c:strRef>
              <c:f>'1950-1980 Schedules'!$E$117:$AC$117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Schedules'!$E$120:$AB$120</c:f>
              <c:numCache>
                <c:formatCode>0.00</c:formatCode>
                <c:ptCount val="24"/>
                <c:pt idx="0">
                  <c:v>0</c:v>
                </c:pt>
                <c:pt idx="1">
                  <c:v>0</c:v>
                </c:pt>
                <c:pt idx="2">
                  <c:v>0</c:v>
                </c:pt>
                <c:pt idx="3">
                  <c:v>0.05</c:v>
                </c:pt>
                <c:pt idx="4">
                  <c:v>0.05</c:v>
                </c:pt>
                <c:pt idx="5">
                  <c:v>0.05</c:v>
                </c:pt>
                <c:pt idx="6">
                  <c:v>0.8</c:v>
                </c:pt>
                <c:pt idx="7">
                  <c:v>0.7</c:v>
                </c:pt>
                <c:pt idx="8">
                  <c:v>0.5</c:v>
                </c:pt>
                <c:pt idx="9">
                  <c:v>0.4</c:v>
                </c:pt>
                <c:pt idx="10">
                  <c:v>0.25</c:v>
                </c:pt>
                <c:pt idx="11">
                  <c:v>0.25</c:v>
                </c:pt>
                <c:pt idx="12">
                  <c:v>0.25</c:v>
                </c:pt>
                <c:pt idx="13">
                  <c:v>0.25</c:v>
                </c:pt>
                <c:pt idx="14">
                  <c:v>0.5</c:v>
                </c:pt>
                <c:pt idx="15">
                  <c:v>0.6</c:v>
                </c:pt>
                <c:pt idx="16">
                  <c:v>0.7</c:v>
                </c:pt>
                <c:pt idx="17">
                  <c:v>0.7</c:v>
                </c:pt>
                <c:pt idx="18">
                  <c:v>0.4</c:v>
                </c:pt>
                <c:pt idx="19">
                  <c:v>0.25</c:v>
                </c:pt>
                <c:pt idx="20">
                  <c:v>0.2</c:v>
                </c:pt>
                <c:pt idx="21">
                  <c:v>0.2</c:v>
                </c:pt>
                <c:pt idx="22">
                  <c:v>0.05</c:v>
                </c:pt>
                <c:pt idx="23">
                  <c:v>0.05</c:v>
                </c:pt>
              </c:numCache>
            </c:numRef>
          </c:val>
          <c:smooth val="0"/>
          <c:extLst xmlns:c16r2="http://schemas.microsoft.com/office/drawing/2015/06/chart">
            <c:ext xmlns:c16="http://schemas.microsoft.com/office/drawing/2014/chart" uri="{C3380CC4-5D6E-409C-BE32-E72D297353CC}">
              <c16:uniqueId val="{00000002-FEAA-4FDD-B25F-F4C5C73C7F92}"/>
            </c:ext>
          </c:extLst>
        </c:ser>
        <c:dLbls>
          <c:showLegendKey val="0"/>
          <c:showVal val="0"/>
          <c:showCatName val="0"/>
          <c:showSerName val="0"/>
          <c:showPercent val="0"/>
          <c:showBubbleSize val="0"/>
        </c:dLbls>
        <c:smooth val="0"/>
        <c:axId val="609198128"/>
        <c:axId val="609194992"/>
      </c:lineChart>
      <c:catAx>
        <c:axId val="60919812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09194992"/>
        <c:crosses val="autoZero"/>
        <c:auto val="1"/>
        <c:lblAlgn val="ctr"/>
        <c:lblOffset val="100"/>
        <c:noMultiLvlLbl val="0"/>
      </c:catAx>
      <c:valAx>
        <c:axId val="60919499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0919812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Schedules'!$B$121</c:f>
          <c:strCache>
            <c:ptCount val="1"/>
            <c:pt idx="0">
              <c:v>Domestic Hot Water - Office Core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Schedules'!$D$121</c:f>
              <c:strCache>
                <c:ptCount val="1"/>
                <c:pt idx="0">
                  <c:v>Weekday</c:v>
                </c:pt>
              </c:strCache>
            </c:strRef>
          </c:tx>
          <c:spPr>
            <a:ln w="28575" cap="rnd">
              <a:solidFill>
                <a:srgbClr val="A5A8D2"/>
              </a:solidFill>
              <a:round/>
            </a:ln>
            <a:effectLst/>
          </c:spPr>
          <c:marker>
            <c:symbol val="none"/>
          </c:marker>
          <c:cat>
            <c:strRef>
              <c:f>'1950-1980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Schedules'!$E$121:$AB$121</c:f>
              <c:numCache>
                <c:formatCode>0.00</c:formatCode>
                <c:ptCount val="24"/>
                <c:pt idx="0">
                  <c:v>0.15</c:v>
                </c:pt>
                <c:pt idx="1">
                  <c:v>0.15</c:v>
                </c:pt>
                <c:pt idx="2">
                  <c:v>0.15</c:v>
                </c:pt>
                <c:pt idx="3">
                  <c:v>0.15</c:v>
                </c:pt>
                <c:pt idx="4">
                  <c:v>0.15</c:v>
                </c:pt>
                <c:pt idx="5">
                  <c:v>0.15</c:v>
                </c:pt>
                <c:pt idx="6">
                  <c:v>0.15</c:v>
                </c:pt>
                <c:pt idx="7">
                  <c:v>0.17</c:v>
                </c:pt>
                <c:pt idx="8">
                  <c:v>0.57999999999999996</c:v>
                </c:pt>
                <c:pt idx="9">
                  <c:v>0.66</c:v>
                </c:pt>
                <c:pt idx="10">
                  <c:v>0.78</c:v>
                </c:pt>
                <c:pt idx="11">
                  <c:v>0.82</c:v>
                </c:pt>
                <c:pt idx="12">
                  <c:v>0.71</c:v>
                </c:pt>
                <c:pt idx="13">
                  <c:v>0.82</c:v>
                </c:pt>
                <c:pt idx="14">
                  <c:v>0.78</c:v>
                </c:pt>
                <c:pt idx="15">
                  <c:v>0.74</c:v>
                </c:pt>
                <c:pt idx="16">
                  <c:v>0.63</c:v>
                </c:pt>
                <c:pt idx="17">
                  <c:v>0.41</c:v>
                </c:pt>
                <c:pt idx="18">
                  <c:v>0.18</c:v>
                </c:pt>
                <c:pt idx="19">
                  <c:v>0.18</c:v>
                </c:pt>
                <c:pt idx="20">
                  <c:v>0.18</c:v>
                </c:pt>
                <c:pt idx="21">
                  <c:v>0.15</c:v>
                </c:pt>
                <c:pt idx="22">
                  <c:v>0.15</c:v>
                </c:pt>
                <c:pt idx="23">
                  <c:v>0.15</c:v>
                </c:pt>
              </c:numCache>
            </c:numRef>
          </c:val>
          <c:smooth val="0"/>
          <c:extLst xmlns:c16r2="http://schemas.microsoft.com/office/drawing/2015/06/chart">
            <c:ext xmlns:c16="http://schemas.microsoft.com/office/drawing/2014/chart" uri="{C3380CC4-5D6E-409C-BE32-E72D297353CC}">
              <c16:uniqueId val="{00000000-BDFA-4F6F-82C7-399DC8F6CFA5}"/>
            </c:ext>
          </c:extLst>
        </c:ser>
        <c:ser>
          <c:idx val="1"/>
          <c:order val="1"/>
          <c:tx>
            <c:strRef>
              <c:f>'1950-1980 Schedules'!$D$122</c:f>
              <c:strCache>
                <c:ptCount val="1"/>
                <c:pt idx="0">
                  <c:v>Sat</c:v>
                </c:pt>
              </c:strCache>
            </c:strRef>
          </c:tx>
          <c:spPr>
            <a:ln w="28575" cap="rnd">
              <a:solidFill>
                <a:srgbClr val="696EB4"/>
              </a:solidFill>
              <a:round/>
            </a:ln>
            <a:effectLst/>
          </c:spPr>
          <c:marker>
            <c:symbol val="none"/>
          </c:marker>
          <c:cat>
            <c:strRef>
              <c:f>'1950-1980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Schedules'!$E$122:$AB$122</c:f>
              <c:numCache>
                <c:formatCode>0.00</c:formatCode>
                <c:ptCount val="24"/>
                <c:pt idx="0">
                  <c:v>0.15</c:v>
                </c:pt>
                <c:pt idx="1">
                  <c:v>0.15</c:v>
                </c:pt>
                <c:pt idx="2">
                  <c:v>0.15</c:v>
                </c:pt>
                <c:pt idx="3">
                  <c:v>0.15</c:v>
                </c:pt>
                <c:pt idx="4">
                  <c:v>0.15</c:v>
                </c:pt>
                <c:pt idx="5">
                  <c:v>0.15</c:v>
                </c:pt>
                <c:pt idx="6">
                  <c:v>0.15</c:v>
                </c:pt>
                <c:pt idx="7">
                  <c:v>0.15</c:v>
                </c:pt>
                <c:pt idx="8">
                  <c:v>0.2</c:v>
                </c:pt>
                <c:pt idx="9">
                  <c:v>0.28000000000000003</c:v>
                </c:pt>
                <c:pt idx="10">
                  <c:v>0.3</c:v>
                </c:pt>
                <c:pt idx="11">
                  <c:v>0.3</c:v>
                </c:pt>
                <c:pt idx="12">
                  <c:v>0.24</c:v>
                </c:pt>
                <c:pt idx="13">
                  <c:v>0.24</c:v>
                </c:pt>
                <c:pt idx="14">
                  <c:v>0.23</c:v>
                </c:pt>
                <c:pt idx="15">
                  <c:v>0.23</c:v>
                </c:pt>
                <c:pt idx="16">
                  <c:v>0.23</c:v>
                </c:pt>
                <c:pt idx="17">
                  <c:v>0.15</c:v>
                </c:pt>
                <c:pt idx="18">
                  <c:v>0.15</c:v>
                </c:pt>
                <c:pt idx="19">
                  <c:v>0.15</c:v>
                </c:pt>
                <c:pt idx="20">
                  <c:v>0.15</c:v>
                </c:pt>
                <c:pt idx="21">
                  <c:v>0.15</c:v>
                </c:pt>
                <c:pt idx="22">
                  <c:v>0.15</c:v>
                </c:pt>
                <c:pt idx="23">
                  <c:v>0.15</c:v>
                </c:pt>
              </c:numCache>
            </c:numRef>
          </c:val>
          <c:smooth val="0"/>
          <c:extLst xmlns:c16r2="http://schemas.microsoft.com/office/drawing/2015/06/chart">
            <c:ext xmlns:c16="http://schemas.microsoft.com/office/drawing/2014/chart" uri="{C3380CC4-5D6E-409C-BE32-E72D297353CC}">
              <c16:uniqueId val="{00000001-BDFA-4F6F-82C7-399DC8F6CFA5}"/>
            </c:ext>
          </c:extLst>
        </c:ser>
        <c:ser>
          <c:idx val="2"/>
          <c:order val="2"/>
          <c:tx>
            <c:strRef>
              <c:f>'1950-1980 Schedules'!$D$123</c:f>
              <c:strCache>
                <c:ptCount val="1"/>
                <c:pt idx="0">
                  <c:v>Sun/Holiday</c:v>
                </c:pt>
              </c:strCache>
            </c:strRef>
          </c:tx>
          <c:spPr>
            <a:ln w="28575" cap="rnd">
              <a:solidFill>
                <a:srgbClr val="474C8E"/>
              </a:solidFill>
              <a:round/>
            </a:ln>
            <a:effectLst/>
          </c:spPr>
          <c:marker>
            <c:symbol val="none"/>
          </c:marker>
          <c:cat>
            <c:strRef>
              <c:f>'1950-1980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Schedules'!$E$123:$AB$123</c:f>
              <c:numCache>
                <c:formatCode>0.00</c:formatCode>
                <c:ptCount val="24"/>
                <c:pt idx="0">
                  <c:v>0.15</c:v>
                </c:pt>
                <c:pt idx="1">
                  <c:v>0.15</c:v>
                </c:pt>
                <c:pt idx="2">
                  <c:v>0.15</c:v>
                </c:pt>
                <c:pt idx="3">
                  <c:v>0.15</c:v>
                </c:pt>
                <c:pt idx="4">
                  <c:v>0.15</c:v>
                </c:pt>
                <c:pt idx="5">
                  <c:v>0.15</c:v>
                </c:pt>
                <c:pt idx="6">
                  <c:v>0.15</c:v>
                </c:pt>
                <c:pt idx="7">
                  <c:v>0.15</c:v>
                </c:pt>
                <c:pt idx="8">
                  <c:v>0.15</c:v>
                </c:pt>
                <c:pt idx="9">
                  <c:v>0.15</c:v>
                </c:pt>
                <c:pt idx="10">
                  <c:v>0.15</c:v>
                </c:pt>
                <c:pt idx="11">
                  <c:v>0.15</c:v>
                </c:pt>
                <c:pt idx="12">
                  <c:v>0.15</c:v>
                </c:pt>
                <c:pt idx="13">
                  <c:v>0.15</c:v>
                </c:pt>
                <c:pt idx="14">
                  <c:v>0.15</c:v>
                </c:pt>
                <c:pt idx="15">
                  <c:v>0.15</c:v>
                </c:pt>
                <c:pt idx="16">
                  <c:v>0.15</c:v>
                </c:pt>
                <c:pt idx="17">
                  <c:v>0.15</c:v>
                </c:pt>
                <c:pt idx="18">
                  <c:v>0.15</c:v>
                </c:pt>
                <c:pt idx="19">
                  <c:v>0.15</c:v>
                </c:pt>
                <c:pt idx="20">
                  <c:v>0.15</c:v>
                </c:pt>
                <c:pt idx="21">
                  <c:v>0.15</c:v>
                </c:pt>
                <c:pt idx="22">
                  <c:v>0.15</c:v>
                </c:pt>
                <c:pt idx="23">
                  <c:v>0.15</c:v>
                </c:pt>
              </c:numCache>
            </c:numRef>
          </c:val>
          <c:smooth val="0"/>
          <c:extLst xmlns:c16r2="http://schemas.microsoft.com/office/drawing/2015/06/chart">
            <c:ext xmlns:c16="http://schemas.microsoft.com/office/drawing/2014/chart" uri="{C3380CC4-5D6E-409C-BE32-E72D297353CC}">
              <c16:uniqueId val="{00000002-BDFA-4F6F-82C7-399DC8F6CFA5}"/>
            </c:ext>
          </c:extLst>
        </c:ser>
        <c:dLbls>
          <c:showLegendKey val="0"/>
          <c:showVal val="0"/>
          <c:showCatName val="0"/>
          <c:showSerName val="0"/>
          <c:showPercent val="0"/>
          <c:showBubbleSize val="0"/>
        </c:dLbls>
        <c:smooth val="0"/>
        <c:axId val="609206360"/>
        <c:axId val="609209496"/>
      </c:lineChart>
      <c:catAx>
        <c:axId val="60920636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09209496"/>
        <c:crosses val="autoZero"/>
        <c:auto val="1"/>
        <c:lblAlgn val="ctr"/>
        <c:lblOffset val="100"/>
        <c:noMultiLvlLbl val="0"/>
      </c:catAx>
      <c:valAx>
        <c:axId val="6092094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0920636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Schedules'!$B$124</c:f>
          <c:strCache>
            <c:ptCount val="1"/>
            <c:pt idx="0">
              <c:v>Domestic Hot Water - Garage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Schedules'!$D$124</c:f>
              <c:strCache>
                <c:ptCount val="1"/>
                <c:pt idx="0">
                  <c:v>Weekday</c:v>
                </c:pt>
              </c:strCache>
            </c:strRef>
          </c:tx>
          <c:spPr>
            <a:ln w="28575" cap="rnd">
              <a:solidFill>
                <a:srgbClr val="A5A8D2"/>
              </a:solidFill>
              <a:round/>
            </a:ln>
            <a:effectLst/>
          </c:spPr>
          <c:marker>
            <c:symbol val="none"/>
          </c:marker>
          <c:cat>
            <c:strRef>
              <c:f>'1950-1980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Schedules'!$E$124:$AB$124</c:f>
              <c:numCache>
                <c:formatCode>0.00</c:formatCode>
                <c:ptCount val="24"/>
              </c:numCache>
            </c:numRef>
          </c:val>
          <c:smooth val="0"/>
          <c:extLst xmlns:c16r2="http://schemas.microsoft.com/office/drawing/2015/06/chart">
            <c:ext xmlns:c16="http://schemas.microsoft.com/office/drawing/2014/chart" uri="{C3380CC4-5D6E-409C-BE32-E72D297353CC}">
              <c16:uniqueId val="{00000000-CD64-4EC4-9FEA-DAA9714E81F2}"/>
            </c:ext>
          </c:extLst>
        </c:ser>
        <c:ser>
          <c:idx val="1"/>
          <c:order val="1"/>
          <c:tx>
            <c:strRef>
              <c:f>'1950-1980 Schedules'!$D$125</c:f>
              <c:strCache>
                <c:ptCount val="1"/>
                <c:pt idx="0">
                  <c:v>Sat</c:v>
                </c:pt>
              </c:strCache>
            </c:strRef>
          </c:tx>
          <c:spPr>
            <a:ln w="28575" cap="rnd">
              <a:solidFill>
                <a:srgbClr val="696EB4"/>
              </a:solidFill>
              <a:round/>
            </a:ln>
            <a:effectLst/>
          </c:spPr>
          <c:marker>
            <c:symbol val="none"/>
          </c:marker>
          <c:cat>
            <c:strRef>
              <c:f>'1950-1980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Schedules'!$E$125:$AB$125</c:f>
              <c:numCache>
                <c:formatCode>0.00</c:formatCode>
                <c:ptCount val="24"/>
              </c:numCache>
            </c:numRef>
          </c:val>
          <c:smooth val="0"/>
          <c:extLst xmlns:c16r2="http://schemas.microsoft.com/office/drawing/2015/06/chart">
            <c:ext xmlns:c16="http://schemas.microsoft.com/office/drawing/2014/chart" uri="{C3380CC4-5D6E-409C-BE32-E72D297353CC}">
              <c16:uniqueId val="{00000001-CD64-4EC4-9FEA-DAA9714E81F2}"/>
            </c:ext>
          </c:extLst>
        </c:ser>
        <c:ser>
          <c:idx val="2"/>
          <c:order val="2"/>
          <c:tx>
            <c:strRef>
              <c:f>'1950-1980 Schedules'!$D$126</c:f>
              <c:strCache>
                <c:ptCount val="1"/>
                <c:pt idx="0">
                  <c:v>Sun/Holiday</c:v>
                </c:pt>
              </c:strCache>
            </c:strRef>
          </c:tx>
          <c:spPr>
            <a:ln w="28575" cap="rnd">
              <a:solidFill>
                <a:srgbClr val="474C8E"/>
              </a:solidFill>
              <a:round/>
            </a:ln>
            <a:effectLst/>
          </c:spPr>
          <c:marker>
            <c:symbol val="none"/>
          </c:marker>
          <c:cat>
            <c:strRef>
              <c:f>'1950-1980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Schedules'!$E$126:$AB$126</c:f>
              <c:numCache>
                <c:formatCode>0.00</c:formatCode>
                <c:ptCount val="24"/>
              </c:numCache>
            </c:numRef>
          </c:val>
          <c:smooth val="0"/>
          <c:extLst xmlns:c16r2="http://schemas.microsoft.com/office/drawing/2015/06/chart">
            <c:ext xmlns:c16="http://schemas.microsoft.com/office/drawing/2014/chart" uri="{C3380CC4-5D6E-409C-BE32-E72D297353CC}">
              <c16:uniqueId val="{00000002-CD64-4EC4-9FEA-DAA9714E81F2}"/>
            </c:ext>
          </c:extLst>
        </c:ser>
        <c:dLbls>
          <c:showLegendKey val="0"/>
          <c:showVal val="0"/>
          <c:showCatName val="0"/>
          <c:showSerName val="0"/>
          <c:showPercent val="0"/>
          <c:showBubbleSize val="0"/>
        </c:dLbls>
        <c:smooth val="0"/>
        <c:axId val="609204008"/>
        <c:axId val="609206752"/>
      </c:lineChart>
      <c:catAx>
        <c:axId val="60920400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09206752"/>
        <c:crosses val="autoZero"/>
        <c:auto val="1"/>
        <c:lblAlgn val="ctr"/>
        <c:lblOffset val="100"/>
        <c:noMultiLvlLbl val="0"/>
      </c:catAx>
      <c:valAx>
        <c:axId val="6092067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0920400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Schedules'!$B$127</c:f>
          <c:strCache>
            <c:ptCount val="1"/>
            <c:pt idx="0">
              <c:v>Domestic Hot Water - Office Perimeter</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Schedules'!$D$127</c:f>
              <c:strCache>
                <c:ptCount val="1"/>
                <c:pt idx="0">
                  <c:v>Weekday</c:v>
                </c:pt>
              </c:strCache>
            </c:strRef>
          </c:tx>
          <c:spPr>
            <a:ln w="28575" cap="rnd">
              <a:solidFill>
                <a:srgbClr val="A5A8D2"/>
              </a:solidFill>
              <a:round/>
            </a:ln>
            <a:effectLst/>
          </c:spPr>
          <c:marker>
            <c:symbol val="none"/>
          </c:marker>
          <c:cat>
            <c:strRef>
              <c:f>'1950-1980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Schedules'!$E$127:$AB$127</c:f>
              <c:numCache>
                <c:formatCode>0.00</c:formatCode>
                <c:ptCount val="24"/>
                <c:pt idx="0">
                  <c:v>0.15</c:v>
                </c:pt>
                <c:pt idx="1">
                  <c:v>0.15</c:v>
                </c:pt>
                <c:pt idx="2">
                  <c:v>0.15</c:v>
                </c:pt>
                <c:pt idx="3">
                  <c:v>0.15</c:v>
                </c:pt>
                <c:pt idx="4">
                  <c:v>0.15</c:v>
                </c:pt>
                <c:pt idx="5">
                  <c:v>0.15</c:v>
                </c:pt>
                <c:pt idx="6">
                  <c:v>0.15</c:v>
                </c:pt>
                <c:pt idx="7">
                  <c:v>0.17</c:v>
                </c:pt>
                <c:pt idx="8">
                  <c:v>0.57999999999999996</c:v>
                </c:pt>
                <c:pt idx="9">
                  <c:v>0.66</c:v>
                </c:pt>
                <c:pt idx="10">
                  <c:v>0.78</c:v>
                </c:pt>
                <c:pt idx="11">
                  <c:v>0.82</c:v>
                </c:pt>
                <c:pt idx="12">
                  <c:v>0.71</c:v>
                </c:pt>
                <c:pt idx="13">
                  <c:v>0.82</c:v>
                </c:pt>
                <c:pt idx="14">
                  <c:v>0.78</c:v>
                </c:pt>
                <c:pt idx="15">
                  <c:v>0.74</c:v>
                </c:pt>
                <c:pt idx="16">
                  <c:v>0.63</c:v>
                </c:pt>
                <c:pt idx="17">
                  <c:v>0.41</c:v>
                </c:pt>
                <c:pt idx="18">
                  <c:v>0.18</c:v>
                </c:pt>
                <c:pt idx="19">
                  <c:v>0.18</c:v>
                </c:pt>
                <c:pt idx="20">
                  <c:v>0.18</c:v>
                </c:pt>
                <c:pt idx="21">
                  <c:v>0.15</c:v>
                </c:pt>
                <c:pt idx="22">
                  <c:v>0.15</c:v>
                </c:pt>
                <c:pt idx="23">
                  <c:v>0.15</c:v>
                </c:pt>
              </c:numCache>
            </c:numRef>
          </c:val>
          <c:smooth val="0"/>
          <c:extLst xmlns:c16r2="http://schemas.microsoft.com/office/drawing/2015/06/chart">
            <c:ext xmlns:c16="http://schemas.microsoft.com/office/drawing/2014/chart" uri="{C3380CC4-5D6E-409C-BE32-E72D297353CC}">
              <c16:uniqueId val="{00000000-5019-4CE9-AC8A-AE2E33C73AD2}"/>
            </c:ext>
          </c:extLst>
        </c:ser>
        <c:ser>
          <c:idx val="1"/>
          <c:order val="1"/>
          <c:tx>
            <c:strRef>
              <c:f>'1950-1980 Schedules'!$D$128</c:f>
              <c:strCache>
                <c:ptCount val="1"/>
                <c:pt idx="0">
                  <c:v>Sat</c:v>
                </c:pt>
              </c:strCache>
            </c:strRef>
          </c:tx>
          <c:spPr>
            <a:ln w="28575" cap="rnd">
              <a:solidFill>
                <a:srgbClr val="696EB4"/>
              </a:solidFill>
              <a:round/>
            </a:ln>
            <a:effectLst/>
          </c:spPr>
          <c:marker>
            <c:symbol val="none"/>
          </c:marker>
          <c:cat>
            <c:strRef>
              <c:f>'1950-1980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Schedules'!$E$128:$AB$128</c:f>
              <c:numCache>
                <c:formatCode>0.00</c:formatCode>
                <c:ptCount val="24"/>
                <c:pt idx="0">
                  <c:v>0.15</c:v>
                </c:pt>
                <c:pt idx="1">
                  <c:v>0.15</c:v>
                </c:pt>
                <c:pt idx="2">
                  <c:v>0.15</c:v>
                </c:pt>
                <c:pt idx="3">
                  <c:v>0.15</c:v>
                </c:pt>
                <c:pt idx="4">
                  <c:v>0.15</c:v>
                </c:pt>
                <c:pt idx="5">
                  <c:v>0.15</c:v>
                </c:pt>
                <c:pt idx="6">
                  <c:v>0.15</c:v>
                </c:pt>
                <c:pt idx="7">
                  <c:v>0.15</c:v>
                </c:pt>
                <c:pt idx="8">
                  <c:v>0.2</c:v>
                </c:pt>
                <c:pt idx="9">
                  <c:v>0.28000000000000003</c:v>
                </c:pt>
                <c:pt idx="10">
                  <c:v>0.3</c:v>
                </c:pt>
                <c:pt idx="11">
                  <c:v>0.3</c:v>
                </c:pt>
                <c:pt idx="12">
                  <c:v>0.24</c:v>
                </c:pt>
                <c:pt idx="13">
                  <c:v>0.24</c:v>
                </c:pt>
                <c:pt idx="14">
                  <c:v>0.23</c:v>
                </c:pt>
                <c:pt idx="15">
                  <c:v>0.23</c:v>
                </c:pt>
                <c:pt idx="16">
                  <c:v>0.23</c:v>
                </c:pt>
                <c:pt idx="17">
                  <c:v>0.15</c:v>
                </c:pt>
                <c:pt idx="18">
                  <c:v>0.15</c:v>
                </c:pt>
                <c:pt idx="19">
                  <c:v>0.15</c:v>
                </c:pt>
                <c:pt idx="20">
                  <c:v>0.15</c:v>
                </c:pt>
                <c:pt idx="21">
                  <c:v>0.15</c:v>
                </c:pt>
                <c:pt idx="22">
                  <c:v>0.15</c:v>
                </c:pt>
                <c:pt idx="23">
                  <c:v>0.15</c:v>
                </c:pt>
              </c:numCache>
            </c:numRef>
          </c:val>
          <c:smooth val="0"/>
          <c:extLst xmlns:c16r2="http://schemas.microsoft.com/office/drawing/2015/06/chart">
            <c:ext xmlns:c16="http://schemas.microsoft.com/office/drawing/2014/chart" uri="{C3380CC4-5D6E-409C-BE32-E72D297353CC}">
              <c16:uniqueId val="{00000001-5019-4CE9-AC8A-AE2E33C73AD2}"/>
            </c:ext>
          </c:extLst>
        </c:ser>
        <c:ser>
          <c:idx val="2"/>
          <c:order val="2"/>
          <c:tx>
            <c:strRef>
              <c:f>'1950-1980 Schedules'!$D$129</c:f>
              <c:strCache>
                <c:ptCount val="1"/>
                <c:pt idx="0">
                  <c:v>Sun/Holiday</c:v>
                </c:pt>
              </c:strCache>
            </c:strRef>
          </c:tx>
          <c:spPr>
            <a:ln w="28575" cap="rnd">
              <a:solidFill>
                <a:srgbClr val="474C8E"/>
              </a:solidFill>
              <a:round/>
            </a:ln>
            <a:effectLst/>
          </c:spPr>
          <c:marker>
            <c:symbol val="none"/>
          </c:marker>
          <c:cat>
            <c:strRef>
              <c:f>'1950-1980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Schedules'!$E$129:$AB$129</c:f>
              <c:numCache>
                <c:formatCode>0.00</c:formatCode>
                <c:ptCount val="24"/>
                <c:pt idx="0">
                  <c:v>0.15</c:v>
                </c:pt>
                <c:pt idx="1">
                  <c:v>0.15</c:v>
                </c:pt>
                <c:pt idx="2">
                  <c:v>0.15</c:v>
                </c:pt>
                <c:pt idx="3">
                  <c:v>0.15</c:v>
                </c:pt>
                <c:pt idx="4">
                  <c:v>0.15</c:v>
                </c:pt>
                <c:pt idx="5">
                  <c:v>0.15</c:v>
                </c:pt>
                <c:pt idx="6">
                  <c:v>0.15</c:v>
                </c:pt>
                <c:pt idx="7">
                  <c:v>0.15</c:v>
                </c:pt>
                <c:pt idx="8">
                  <c:v>0.15</c:v>
                </c:pt>
                <c:pt idx="9">
                  <c:v>0.15</c:v>
                </c:pt>
                <c:pt idx="10">
                  <c:v>0.15</c:v>
                </c:pt>
                <c:pt idx="11">
                  <c:v>0.15</c:v>
                </c:pt>
                <c:pt idx="12">
                  <c:v>0.15</c:v>
                </c:pt>
                <c:pt idx="13">
                  <c:v>0.15</c:v>
                </c:pt>
                <c:pt idx="14">
                  <c:v>0.15</c:v>
                </c:pt>
                <c:pt idx="15">
                  <c:v>0.15</c:v>
                </c:pt>
                <c:pt idx="16">
                  <c:v>0.15</c:v>
                </c:pt>
                <c:pt idx="17">
                  <c:v>0.15</c:v>
                </c:pt>
                <c:pt idx="18">
                  <c:v>0.15</c:v>
                </c:pt>
                <c:pt idx="19">
                  <c:v>0.15</c:v>
                </c:pt>
                <c:pt idx="20">
                  <c:v>0.15</c:v>
                </c:pt>
                <c:pt idx="21">
                  <c:v>0.15</c:v>
                </c:pt>
                <c:pt idx="22">
                  <c:v>0.15</c:v>
                </c:pt>
                <c:pt idx="23">
                  <c:v>0.15</c:v>
                </c:pt>
              </c:numCache>
            </c:numRef>
          </c:val>
          <c:smooth val="0"/>
          <c:extLst xmlns:c16r2="http://schemas.microsoft.com/office/drawing/2015/06/chart">
            <c:ext xmlns:c16="http://schemas.microsoft.com/office/drawing/2014/chart" uri="{C3380CC4-5D6E-409C-BE32-E72D297353CC}">
              <c16:uniqueId val="{00000002-5019-4CE9-AC8A-AE2E33C73AD2}"/>
            </c:ext>
          </c:extLst>
        </c:ser>
        <c:dLbls>
          <c:showLegendKey val="0"/>
          <c:showVal val="0"/>
          <c:showCatName val="0"/>
          <c:showSerName val="0"/>
          <c:showPercent val="0"/>
          <c:showBubbleSize val="0"/>
        </c:dLbls>
        <c:smooth val="0"/>
        <c:axId val="609207928"/>
        <c:axId val="609208712"/>
      </c:lineChart>
      <c:catAx>
        <c:axId val="60920792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09208712"/>
        <c:crosses val="autoZero"/>
        <c:auto val="1"/>
        <c:lblAlgn val="ctr"/>
        <c:lblOffset val="100"/>
        <c:noMultiLvlLbl val="0"/>
      </c:catAx>
      <c:valAx>
        <c:axId val="60920871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0920792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Schedules'!$B$130</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Schedules'!$D$130</c:f>
              <c:strCache>
                <c:ptCount val="1"/>
                <c:pt idx="0">
                  <c:v>Weekday</c:v>
                </c:pt>
              </c:strCache>
            </c:strRef>
          </c:tx>
          <c:spPr>
            <a:ln w="28575" cap="rnd">
              <a:solidFill>
                <a:srgbClr val="A5A8D2"/>
              </a:solidFill>
              <a:round/>
            </a:ln>
            <a:effectLst/>
          </c:spPr>
          <c:marker>
            <c:symbol val="none"/>
          </c:marker>
          <c:cat>
            <c:strRef>
              <c:f>'1950-1980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Schedules'!$E$130:$AB$130</c:f>
              <c:numCache>
                <c:formatCode>0.00</c:formatCode>
                <c:ptCount val="24"/>
              </c:numCache>
            </c:numRef>
          </c:val>
          <c:smooth val="0"/>
          <c:extLst xmlns:c16r2="http://schemas.microsoft.com/office/drawing/2015/06/chart">
            <c:ext xmlns:c16="http://schemas.microsoft.com/office/drawing/2014/chart" uri="{C3380CC4-5D6E-409C-BE32-E72D297353CC}">
              <c16:uniqueId val="{00000000-D773-4E58-8D30-1B8A8965E7AF}"/>
            </c:ext>
          </c:extLst>
        </c:ser>
        <c:ser>
          <c:idx val="1"/>
          <c:order val="1"/>
          <c:tx>
            <c:strRef>
              <c:f>'1950-1980 Schedules'!$D$131</c:f>
              <c:strCache>
                <c:ptCount val="1"/>
                <c:pt idx="0">
                  <c:v>Sat</c:v>
                </c:pt>
              </c:strCache>
            </c:strRef>
          </c:tx>
          <c:spPr>
            <a:ln w="28575" cap="rnd">
              <a:solidFill>
                <a:srgbClr val="696EB4"/>
              </a:solidFill>
              <a:round/>
            </a:ln>
            <a:effectLst/>
          </c:spPr>
          <c:marker>
            <c:symbol val="none"/>
          </c:marker>
          <c:cat>
            <c:strRef>
              <c:f>'1950-1980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Schedules'!$E$131:$AB$131</c:f>
              <c:numCache>
                <c:formatCode>0.00</c:formatCode>
                <c:ptCount val="24"/>
              </c:numCache>
            </c:numRef>
          </c:val>
          <c:smooth val="0"/>
          <c:extLst xmlns:c16r2="http://schemas.microsoft.com/office/drawing/2015/06/chart">
            <c:ext xmlns:c16="http://schemas.microsoft.com/office/drawing/2014/chart" uri="{C3380CC4-5D6E-409C-BE32-E72D297353CC}">
              <c16:uniqueId val="{00000001-D773-4E58-8D30-1B8A8965E7AF}"/>
            </c:ext>
          </c:extLst>
        </c:ser>
        <c:ser>
          <c:idx val="2"/>
          <c:order val="2"/>
          <c:tx>
            <c:strRef>
              <c:f>'1950-1980 Schedules'!$D$132</c:f>
              <c:strCache>
                <c:ptCount val="1"/>
                <c:pt idx="0">
                  <c:v>Sun/Holiday</c:v>
                </c:pt>
              </c:strCache>
            </c:strRef>
          </c:tx>
          <c:spPr>
            <a:ln w="28575" cap="rnd">
              <a:solidFill>
                <a:srgbClr val="474C8E"/>
              </a:solidFill>
              <a:round/>
            </a:ln>
            <a:effectLst/>
          </c:spPr>
          <c:marker>
            <c:symbol val="none"/>
          </c:marker>
          <c:cat>
            <c:strRef>
              <c:f>'1950-1980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Schedules'!$E$132:$AB$132</c:f>
              <c:numCache>
                <c:formatCode>0.00</c:formatCode>
                <c:ptCount val="24"/>
              </c:numCache>
            </c:numRef>
          </c:val>
          <c:smooth val="0"/>
          <c:extLst xmlns:c16r2="http://schemas.microsoft.com/office/drawing/2015/06/chart">
            <c:ext xmlns:c16="http://schemas.microsoft.com/office/drawing/2014/chart" uri="{C3380CC4-5D6E-409C-BE32-E72D297353CC}">
              <c16:uniqueId val="{00000002-D773-4E58-8D30-1B8A8965E7AF}"/>
            </c:ext>
          </c:extLst>
        </c:ser>
        <c:dLbls>
          <c:showLegendKey val="0"/>
          <c:showVal val="0"/>
          <c:showCatName val="0"/>
          <c:showSerName val="0"/>
          <c:showPercent val="0"/>
          <c:showBubbleSize val="0"/>
        </c:dLbls>
        <c:smooth val="0"/>
        <c:axId val="609187152"/>
        <c:axId val="609177744"/>
      </c:lineChart>
      <c:catAx>
        <c:axId val="60918715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09177744"/>
        <c:crosses val="autoZero"/>
        <c:auto val="1"/>
        <c:lblAlgn val="ctr"/>
        <c:lblOffset val="100"/>
        <c:noMultiLvlLbl val="0"/>
      </c:catAx>
      <c:valAx>
        <c:axId val="60917774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0918715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Schedules'!$B$153</c:f>
          <c:strCache>
            <c:ptCount val="1"/>
            <c:pt idx="0">
              <c:v>Process Loads - Sleeping Quarters</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Schedules'!$D$153</c:f>
              <c:strCache>
                <c:ptCount val="1"/>
                <c:pt idx="0">
                  <c:v>Weekday</c:v>
                </c:pt>
              </c:strCache>
            </c:strRef>
          </c:tx>
          <c:spPr>
            <a:ln w="28575" cap="rnd">
              <a:solidFill>
                <a:srgbClr val="A5A8D2"/>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Schedules'!$E$153:$AB$153</c:f>
              <c:numCache>
                <c:formatCode>0.00</c:formatCode>
                <c:ptCount val="24"/>
              </c:numCache>
            </c:numRef>
          </c:val>
          <c:smooth val="0"/>
          <c:extLst xmlns:c16r2="http://schemas.microsoft.com/office/drawing/2015/06/chart">
            <c:ext xmlns:c16="http://schemas.microsoft.com/office/drawing/2014/chart" uri="{C3380CC4-5D6E-409C-BE32-E72D297353CC}">
              <c16:uniqueId val="{00000000-9639-4D7C-B85B-F127596B8B63}"/>
            </c:ext>
          </c:extLst>
        </c:ser>
        <c:ser>
          <c:idx val="1"/>
          <c:order val="1"/>
          <c:tx>
            <c:strRef>
              <c:f>'1950-1980 Schedules'!$D$154</c:f>
              <c:strCache>
                <c:ptCount val="1"/>
                <c:pt idx="0">
                  <c:v>Sat</c:v>
                </c:pt>
              </c:strCache>
            </c:strRef>
          </c:tx>
          <c:spPr>
            <a:ln w="28575" cap="rnd">
              <a:solidFill>
                <a:srgbClr val="696EB4"/>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Schedules'!$E$154:$AB$154</c:f>
              <c:numCache>
                <c:formatCode>0.00</c:formatCode>
                <c:ptCount val="24"/>
              </c:numCache>
            </c:numRef>
          </c:val>
          <c:smooth val="0"/>
          <c:extLst xmlns:c16r2="http://schemas.microsoft.com/office/drawing/2015/06/chart">
            <c:ext xmlns:c16="http://schemas.microsoft.com/office/drawing/2014/chart" uri="{C3380CC4-5D6E-409C-BE32-E72D297353CC}">
              <c16:uniqueId val="{00000001-9639-4D7C-B85B-F127596B8B63}"/>
            </c:ext>
          </c:extLst>
        </c:ser>
        <c:ser>
          <c:idx val="2"/>
          <c:order val="2"/>
          <c:tx>
            <c:strRef>
              <c:f>'1950-1980 Schedules'!$D$155</c:f>
              <c:strCache>
                <c:ptCount val="1"/>
                <c:pt idx="0">
                  <c:v>Sun/Holiday</c:v>
                </c:pt>
              </c:strCache>
            </c:strRef>
          </c:tx>
          <c:spPr>
            <a:ln w="28575" cap="rnd">
              <a:solidFill>
                <a:srgbClr val="474C8E"/>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Schedules'!$E$155:$AB$155</c:f>
              <c:numCache>
                <c:formatCode>0.00</c:formatCode>
                <c:ptCount val="24"/>
              </c:numCache>
            </c:numRef>
          </c:val>
          <c:smooth val="0"/>
          <c:extLst xmlns:c16r2="http://schemas.microsoft.com/office/drawing/2015/06/chart">
            <c:ext xmlns:c16="http://schemas.microsoft.com/office/drawing/2014/chart" uri="{C3380CC4-5D6E-409C-BE32-E72D297353CC}">
              <c16:uniqueId val="{00000002-9639-4D7C-B85B-F127596B8B63}"/>
            </c:ext>
          </c:extLst>
        </c:ser>
        <c:dLbls>
          <c:showLegendKey val="0"/>
          <c:showVal val="0"/>
          <c:showCatName val="0"/>
          <c:showSerName val="0"/>
          <c:showPercent val="0"/>
          <c:showBubbleSize val="0"/>
        </c:dLbls>
        <c:smooth val="0"/>
        <c:axId val="609184016"/>
        <c:axId val="609178528"/>
      </c:lineChart>
      <c:catAx>
        <c:axId val="60918401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09178528"/>
        <c:crosses val="autoZero"/>
        <c:auto val="1"/>
        <c:lblAlgn val="ctr"/>
        <c:lblOffset val="100"/>
        <c:noMultiLvlLbl val="0"/>
      </c:catAx>
      <c:valAx>
        <c:axId val="60917852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0918401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Schedules'!$B$156</c:f>
          <c:strCache>
            <c:ptCount val="1"/>
            <c:pt idx="0">
              <c:v>Process Loads - Office Core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Schedules'!$D$156</c:f>
              <c:strCache>
                <c:ptCount val="1"/>
                <c:pt idx="0">
                  <c:v>Weekday</c:v>
                </c:pt>
              </c:strCache>
            </c:strRef>
          </c:tx>
          <c:spPr>
            <a:ln w="28575" cap="rnd">
              <a:solidFill>
                <a:srgbClr val="A5A8D2"/>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Schedules'!$E$156:$AB$156</c:f>
              <c:numCache>
                <c:formatCode>0.00</c:formatCode>
                <c:ptCount val="24"/>
              </c:numCache>
            </c:numRef>
          </c:val>
          <c:smooth val="0"/>
          <c:extLst xmlns:c16r2="http://schemas.microsoft.com/office/drawing/2015/06/chart">
            <c:ext xmlns:c16="http://schemas.microsoft.com/office/drawing/2014/chart" uri="{C3380CC4-5D6E-409C-BE32-E72D297353CC}">
              <c16:uniqueId val="{00000000-7A04-4F1A-A77C-2171FDA484AE}"/>
            </c:ext>
          </c:extLst>
        </c:ser>
        <c:ser>
          <c:idx val="1"/>
          <c:order val="1"/>
          <c:tx>
            <c:strRef>
              <c:f>'1950-1980 Schedules'!$D$157</c:f>
              <c:strCache>
                <c:ptCount val="1"/>
                <c:pt idx="0">
                  <c:v>Sat</c:v>
                </c:pt>
              </c:strCache>
            </c:strRef>
          </c:tx>
          <c:spPr>
            <a:ln w="28575" cap="rnd">
              <a:solidFill>
                <a:srgbClr val="696EB4"/>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Schedules'!$E$157:$AB$157</c:f>
              <c:numCache>
                <c:formatCode>0.00</c:formatCode>
                <c:ptCount val="24"/>
              </c:numCache>
            </c:numRef>
          </c:val>
          <c:smooth val="0"/>
          <c:extLst xmlns:c16r2="http://schemas.microsoft.com/office/drawing/2015/06/chart">
            <c:ext xmlns:c16="http://schemas.microsoft.com/office/drawing/2014/chart" uri="{C3380CC4-5D6E-409C-BE32-E72D297353CC}">
              <c16:uniqueId val="{00000001-7A04-4F1A-A77C-2171FDA484AE}"/>
            </c:ext>
          </c:extLst>
        </c:ser>
        <c:ser>
          <c:idx val="2"/>
          <c:order val="2"/>
          <c:tx>
            <c:strRef>
              <c:f>'1950-1980 Schedules'!$D$158</c:f>
              <c:strCache>
                <c:ptCount val="1"/>
                <c:pt idx="0">
                  <c:v>Sun/Holiday</c:v>
                </c:pt>
              </c:strCache>
            </c:strRef>
          </c:tx>
          <c:spPr>
            <a:ln w="28575" cap="rnd">
              <a:solidFill>
                <a:srgbClr val="474C8E"/>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Schedules'!$E$158:$AB$158</c:f>
              <c:numCache>
                <c:formatCode>0.00</c:formatCode>
                <c:ptCount val="24"/>
              </c:numCache>
            </c:numRef>
          </c:val>
          <c:smooth val="0"/>
          <c:extLst xmlns:c16r2="http://schemas.microsoft.com/office/drawing/2015/06/chart">
            <c:ext xmlns:c16="http://schemas.microsoft.com/office/drawing/2014/chart" uri="{C3380CC4-5D6E-409C-BE32-E72D297353CC}">
              <c16:uniqueId val="{00000002-7A04-4F1A-A77C-2171FDA484AE}"/>
            </c:ext>
          </c:extLst>
        </c:ser>
        <c:dLbls>
          <c:showLegendKey val="0"/>
          <c:showVal val="0"/>
          <c:showCatName val="0"/>
          <c:showSerName val="0"/>
          <c:showPercent val="0"/>
          <c:showBubbleSize val="0"/>
        </c:dLbls>
        <c:smooth val="0"/>
        <c:axId val="645751712"/>
        <c:axId val="645755240"/>
      </c:lineChart>
      <c:catAx>
        <c:axId val="64575171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45755240"/>
        <c:crosses val="autoZero"/>
        <c:auto val="1"/>
        <c:lblAlgn val="ctr"/>
        <c:lblOffset val="100"/>
        <c:noMultiLvlLbl val="0"/>
      </c:catAx>
      <c:valAx>
        <c:axId val="64575524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4575171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Schedules'!$B$159</c:f>
          <c:strCache>
            <c:ptCount val="1"/>
            <c:pt idx="0">
              <c:v>Process Loads - Garage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Schedules'!$D$159</c:f>
              <c:strCache>
                <c:ptCount val="1"/>
                <c:pt idx="0">
                  <c:v>Weekday</c:v>
                </c:pt>
              </c:strCache>
            </c:strRef>
          </c:tx>
          <c:spPr>
            <a:ln w="28575" cap="rnd">
              <a:solidFill>
                <a:srgbClr val="A5A8D2"/>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Schedules'!$E$159:$AB$159</c:f>
              <c:numCache>
                <c:formatCode>0.00</c:formatCode>
                <c:ptCount val="24"/>
              </c:numCache>
            </c:numRef>
          </c:val>
          <c:smooth val="0"/>
          <c:extLst xmlns:c16r2="http://schemas.microsoft.com/office/drawing/2015/06/chart">
            <c:ext xmlns:c16="http://schemas.microsoft.com/office/drawing/2014/chart" uri="{C3380CC4-5D6E-409C-BE32-E72D297353CC}">
              <c16:uniqueId val="{00000000-492F-406F-8504-3F90D51D3EF8}"/>
            </c:ext>
          </c:extLst>
        </c:ser>
        <c:ser>
          <c:idx val="1"/>
          <c:order val="1"/>
          <c:tx>
            <c:strRef>
              <c:f>'1950-1980 Schedules'!$D$160</c:f>
              <c:strCache>
                <c:ptCount val="1"/>
                <c:pt idx="0">
                  <c:v>Sat</c:v>
                </c:pt>
              </c:strCache>
            </c:strRef>
          </c:tx>
          <c:spPr>
            <a:ln w="28575" cap="rnd">
              <a:solidFill>
                <a:srgbClr val="696EB4"/>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Schedules'!$E$160:$AB$160</c:f>
              <c:numCache>
                <c:formatCode>0.00</c:formatCode>
                <c:ptCount val="24"/>
              </c:numCache>
            </c:numRef>
          </c:val>
          <c:smooth val="0"/>
          <c:extLst xmlns:c16r2="http://schemas.microsoft.com/office/drawing/2015/06/chart">
            <c:ext xmlns:c16="http://schemas.microsoft.com/office/drawing/2014/chart" uri="{C3380CC4-5D6E-409C-BE32-E72D297353CC}">
              <c16:uniqueId val="{00000001-492F-406F-8504-3F90D51D3EF8}"/>
            </c:ext>
          </c:extLst>
        </c:ser>
        <c:ser>
          <c:idx val="2"/>
          <c:order val="2"/>
          <c:tx>
            <c:strRef>
              <c:f>'1950-1980 Schedules'!$D$161</c:f>
              <c:strCache>
                <c:ptCount val="1"/>
                <c:pt idx="0">
                  <c:v>Sun/Holiday</c:v>
                </c:pt>
              </c:strCache>
            </c:strRef>
          </c:tx>
          <c:spPr>
            <a:ln w="28575" cap="rnd">
              <a:solidFill>
                <a:srgbClr val="474C8E"/>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Schedules'!$E$161:$AB$161</c:f>
              <c:numCache>
                <c:formatCode>0.00</c:formatCode>
                <c:ptCount val="24"/>
              </c:numCache>
            </c:numRef>
          </c:val>
          <c:smooth val="0"/>
          <c:extLst xmlns:c16r2="http://schemas.microsoft.com/office/drawing/2015/06/chart">
            <c:ext xmlns:c16="http://schemas.microsoft.com/office/drawing/2014/chart" uri="{C3380CC4-5D6E-409C-BE32-E72D297353CC}">
              <c16:uniqueId val="{00000002-492F-406F-8504-3F90D51D3EF8}"/>
            </c:ext>
          </c:extLst>
        </c:ser>
        <c:dLbls>
          <c:showLegendKey val="0"/>
          <c:showVal val="0"/>
          <c:showCatName val="0"/>
          <c:showSerName val="0"/>
          <c:showPercent val="0"/>
          <c:showBubbleSize val="0"/>
        </c:dLbls>
        <c:smooth val="0"/>
        <c:axId val="645757200"/>
        <c:axId val="645752104"/>
      </c:lineChart>
      <c:catAx>
        <c:axId val="64575720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45752104"/>
        <c:crosses val="autoZero"/>
        <c:auto val="1"/>
        <c:lblAlgn val="ctr"/>
        <c:lblOffset val="100"/>
        <c:noMultiLvlLbl val="0"/>
      </c:catAx>
      <c:valAx>
        <c:axId val="64575210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4575720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Schedules'!$B$22</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Schedules'!$D$22</c:f>
              <c:strCache>
                <c:ptCount val="1"/>
                <c:pt idx="0">
                  <c:v>Weekday</c:v>
                </c:pt>
              </c:strCache>
            </c:strRef>
          </c:tx>
          <c:spPr>
            <a:ln w="28575" cap="rnd">
              <a:solidFill>
                <a:srgbClr val="A5A8D2"/>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Schedules'!$E$22:$AB$22</c:f>
              <c:numCache>
                <c:formatCode>0.00</c:formatCode>
                <c:ptCount val="24"/>
              </c:numCache>
            </c:numRef>
          </c:val>
          <c:smooth val="0"/>
          <c:extLst xmlns:c16r2="http://schemas.microsoft.com/office/drawing/2015/06/chart">
            <c:ext xmlns:c16="http://schemas.microsoft.com/office/drawing/2014/chart" uri="{C3380CC4-5D6E-409C-BE32-E72D297353CC}">
              <c16:uniqueId val="{00000000-BCCE-46B4-A5CD-657C81EFBCEE}"/>
            </c:ext>
          </c:extLst>
        </c:ser>
        <c:ser>
          <c:idx val="1"/>
          <c:order val="1"/>
          <c:tx>
            <c:strRef>
              <c:f>'Pre-1950 Schedules'!$D$23</c:f>
              <c:strCache>
                <c:ptCount val="1"/>
                <c:pt idx="0">
                  <c:v>Sat</c:v>
                </c:pt>
              </c:strCache>
            </c:strRef>
          </c:tx>
          <c:spPr>
            <a:ln w="28575" cap="rnd">
              <a:solidFill>
                <a:srgbClr val="696EB4"/>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Schedules'!$E$23:$AB$23</c:f>
              <c:numCache>
                <c:formatCode>0.00</c:formatCode>
                <c:ptCount val="24"/>
              </c:numCache>
            </c:numRef>
          </c:val>
          <c:smooth val="0"/>
          <c:extLst xmlns:c16r2="http://schemas.microsoft.com/office/drawing/2015/06/chart">
            <c:ext xmlns:c16="http://schemas.microsoft.com/office/drawing/2014/chart" uri="{C3380CC4-5D6E-409C-BE32-E72D297353CC}">
              <c16:uniqueId val="{00000001-BCCE-46B4-A5CD-657C81EFBCEE}"/>
            </c:ext>
          </c:extLst>
        </c:ser>
        <c:ser>
          <c:idx val="2"/>
          <c:order val="2"/>
          <c:tx>
            <c:strRef>
              <c:f>'Pre-1950 Schedules'!$D$24</c:f>
              <c:strCache>
                <c:ptCount val="1"/>
                <c:pt idx="0">
                  <c:v>Sun/Holiday</c:v>
                </c:pt>
              </c:strCache>
            </c:strRef>
          </c:tx>
          <c:spPr>
            <a:ln w="28575" cap="rnd">
              <a:solidFill>
                <a:srgbClr val="474C8E"/>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Schedules'!$E$24:$AB$24</c:f>
              <c:numCache>
                <c:formatCode>0.00</c:formatCode>
                <c:ptCount val="24"/>
              </c:numCache>
            </c:numRef>
          </c:val>
          <c:smooth val="0"/>
          <c:extLst xmlns:c16r2="http://schemas.microsoft.com/office/drawing/2015/06/chart">
            <c:ext xmlns:c16="http://schemas.microsoft.com/office/drawing/2014/chart" uri="{C3380CC4-5D6E-409C-BE32-E72D297353CC}">
              <c16:uniqueId val="{00000002-BCCE-46B4-A5CD-657C81EFBCEE}"/>
            </c:ext>
          </c:extLst>
        </c:ser>
        <c:dLbls>
          <c:showLegendKey val="0"/>
          <c:showVal val="0"/>
          <c:showCatName val="0"/>
          <c:showSerName val="0"/>
          <c:showPercent val="0"/>
          <c:showBubbleSize val="0"/>
        </c:dLbls>
        <c:smooth val="0"/>
        <c:axId val="638592112"/>
        <c:axId val="638593680"/>
      </c:lineChart>
      <c:catAx>
        <c:axId val="63859211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8593680"/>
        <c:crosses val="autoZero"/>
        <c:auto val="1"/>
        <c:lblAlgn val="ctr"/>
        <c:lblOffset val="100"/>
        <c:noMultiLvlLbl val="0"/>
      </c:catAx>
      <c:valAx>
        <c:axId val="63859368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859211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Schedules'!$B$162</c:f>
          <c:strCache>
            <c:ptCount val="1"/>
            <c:pt idx="0">
              <c:v>Process Loads - Office Perimeter</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Schedules'!$D$162</c:f>
              <c:strCache>
                <c:ptCount val="1"/>
                <c:pt idx="0">
                  <c:v>Weekday</c:v>
                </c:pt>
              </c:strCache>
            </c:strRef>
          </c:tx>
          <c:spPr>
            <a:ln w="28575" cap="rnd">
              <a:solidFill>
                <a:srgbClr val="A5A8D2"/>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Schedules'!$E$162:$AB$162</c:f>
              <c:numCache>
                <c:formatCode>0.00</c:formatCode>
                <c:ptCount val="24"/>
              </c:numCache>
            </c:numRef>
          </c:val>
          <c:smooth val="0"/>
          <c:extLst xmlns:c16r2="http://schemas.microsoft.com/office/drawing/2015/06/chart">
            <c:ext xmlns:c16="http://schemas.microsoft.com/office/drawing/2014/chart" uri="{C3380CC4-5D6E-409C-BE32-E72D297353CC}">
              <c16:uniqueId val="{00000000-B7C6-4A21-BF88-8A0D52DA603F}"/>
            </c:ext>
          </c:extLst>
        </c:ser>
        <c:ser>
          <c:idx val="1"/>
          <c:order val="1"/>
          <c:tx>
            <c:strRef>
              <c:f>'1950-1980 Schedules'!$D$163</c:f>
              <c:strCache>
                <c:ptCount val="1"/>
                <c:pt idx="0">
                  <c:v>Sat</c:v>
                </c:pt>
              </c:strCache>
            </c:strRef>
          </c:tx>
          <c:spPr>
            <a:ln w="28575" cap="rnd">
              <a:solidFill>
                <a:srgbClr val="696EB4"/>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Schedules'!$E$163:$AB$163</c:f>
              <c:numCache>
                <c:formatCode>0.00</c:formatCode>
                <c:ptCount val="24"/>
              </c:numCache>
            </c:numRef>
          </c:val>
          <c:smooth val="0"/>
          <c:extLst xmlns:c16r2="http://schemas.microsoft.com/office/drawing/2015/06/chart">
            <c:ext xmlns:c16="http://schemas.microsoft.com/office/drawing/2014/chart" uri="{C3380CC4-5D6E-409C-BE32-E72D297353CC}">
              <c16:uniqueId val="{00000001-B7C6-4A21-BF88-8A0D52DA603F}"/>
            </c:ext>
          </c:extLst>
        </c:ser>
        <c:ser>
          <c:idx val="2"/>
          <c:order val="2"/>
          <c:tx>
            <c:strRef>
              <c:f>'1950-1980 Schedules'!$D$164</c:f>
              <c:strCache>
                <c:ptCount val="1"/>
                <c:pt idx="0">
                  <c:v>Sun/Holiday</c:v>
                </c:pt>
              </c:strCache>
            </c:strRef>
          </c:tx>
          <c:spPr>
            <a:ln w="28575" cap="rnd">
              <a:solidFill>
                <a:srgbClr val="474C8E"/>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Schedules'!$E$164:$AB$164</c:f>
              <c:numCache>
                <c:formatCode>0.00</c:formatCode>
                <c:ptCount val="24"/>
              </c:numCache>
            </c:numRef>
          </c:val>
          <c:smooth val="0"/>
          <c:extLst xmlns:c16r2="http://schemas.microsoft.com/office/drawing/2015/06/chart">
            <c:ext xmlns:c16="http://schemas.microsoft.com/office/drawing/2014/chart" uri="{C3380CC4-5D6E-409C-BE32-E72D297353CC}">
              <c16:uniqueId val="{00000002-B7C6-4A21-BF88-8A0D52DA603F}"/>
            </c:ext>
          </c:extLst>
        </c:ser>
        <c:dLbls>
          <c:showLegendKey val="0"/>
          <c:showVal val="0"/>
          <c:showCatName val="0"/>
          <c:showSerName val="0"/>
          <c:showPercent val="0"/>
          <c:showBubbleSize val="0"/>
        </c:dLbls>
        <c:smooth val="0"/>
        <c:axId val="645745832"/>
        <c:axId val="645752888"/>
      </c:lineChart>
      <c:catAx>
        <c:axId val="64574583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45752888"/>
        <c:crosses val="autoZero"/>
        <c:auto val="1"/>
        <c:lblAlgn val="ctr"/>
        <c:lblOffset val="100"/>
        <c:noMultiLvlLbl val="0"/>
      </c:catAx>
      <c:valAx>
        <c:axId val="64575288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4574583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Schedules'!$B$165</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Schedules'!$D$165</c:f>
              <c:strCache>
                <c:ptCount val="1"/>
                <c:pt idx="0">
                  <c:v>Weekday</c:v>
                </c:pt>
              </c:strCache>
            </c:strRef>
          </c:tx>
          <c:spPr>
            <a:ln w="28575" cap="rnd">
              <a:solidFill>
                <a:srgbClr val="A5A8D2"/>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Schedules'!$E$165:$AB$165</c:f>
              <c:numCache>
                <c:formatCode>0.00</c:formatCode>
                <c:ptCount val="24"/>
              </c:numCache>
            </c:numRef>
          </c:val>
          <c:smooth val="0"/>
          <c:extLst xmlns:c16r2="http://schemas.microsoft.com/office/drawing/2015/06/chart">
            <c:ext xmlns:c16="http://schemas.microsoft.com/office/drawing/2014/chart" uri="{C3380CC4-5D6E-409C-BE32-E72D297353CC}">
              <c16:uniqueId val="{00000000-8132-4240-9B47-7B585A5397D9}"/>
            </c:ext>
          </c:extLst>
        </c:ser>
        <c:ser>
          <c:idx val="1"/>
          <c:order val="1"/>
          <c:tx>
            <c:strRef>
              <c:f>'1950-1980 Schedules'!$D$166</c:f>
              <c:strCache>
                <c:ptCount val="1"/>
                <c:pt idx="0">
                  <c:v>Sat</c:v>
                </c:pt>
              </c:strCache>
            </c:strRef>
          </c:tx>
          <c:spPr>
            <a:ln w="28575" cap="rnd">
              <a:solidFill>
                <a:srgbClr val="696EB4"/>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Schedules'!$E$166:$AB$166</c:f>
              <c:numCache>
                <c:formatCode>0.00</c:formatCode>
                <c:ptCount val="24"/>
              </c:numCache>
            </c:numRef>
          </c:val>
          <c:smooth val="0"/>
          <c:extLst xmlns:c16r2="http://schemas.microsoft.com/office/drawing/2015/06/chart">
            <c:ext xmlns:c16="http://schemas.microsoft.com/office/drawing/2014/chart" uri="{C3380CC4-5D6E-409C-BE32-E72D297353CC}">
              <c16:uniqueId val="{00000001-8132-4240-9B47-7B585A5397D9}"/>
            </c:ext>
          </c:extLst>
        </c:ser>
        <c:ser>
          <c:idx val="2"/>
          <c:order val="2"/>
          <c:tx>
            <c:strRef>
              <c:f>'1950-1980 Schedules'!$D$167</c:f>
              <c:strCache>
                <c:ptCount val="1"/>
                <c:pt idx="0">
                  <c:v>Sun/Holiday</c:v>
                </c:pt>
              </c:strCache>
            </c:strRef>
          </c:tx>
          <c:spPr>
            <a:ln w="28575" cap="rnd">
              <a:solidFill>
                <a:srgbClr val="474C8E"/>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Schedules'!$E$167:$AB$167</c:f>
              <c:numCache>
                <c:formatCode>0.00</c:formatCode>
                <c:ptCount val="24"/>
              </c:numCache>
            </c:numRef>
          </c:val>
          <c:smooth val="0"/>
          <c:extLst xmlns:c16r2="http://schemas.microsoft.com/office/drawing/2015/06/chart">
            <c:ext xmlns:c16="http://schemas.microsoft.com/office/drawing/2014/chart" uri="{C3380CC4-5D6E-409C-BE32-E72D297353CC}">
              <c16:uniqueId val="{00000002-8132-4240-9B47-7B585A5397D9}"/>
            </c:ext>
          </c:extLst>
        </c:ser>
        <c:dLbls>
          <c:showLegendKey val="0"/>
          <c:showVal val="0"/>
          <c:showCatName val="0"/>
          <c:showSerName val="0"/>
          <c:showPercent val="0"/>
          <c:showBubbleSize val="0"/>
        </c:dLbls>
        <c:smooth val="0"/>
        <c:axId val="645745440"/>
        <c:axId val="645746224"/>
      </c:lineChart>
      <c:catAx>
        <c:axId val="64574544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45746224"/>
        <c:crosses val="autoZero"/>
        <c:auto val="1"/>
        <c:lblAlgn val="ctr"/>
        <c:lblOffset val="100"/>
        <c:noMultiLvlLbl val="0"/>
      </c:catAx>
      <c:valAx>
        <c:axId val="64574622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4574544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Schedules'!$B$95</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spPr>
            <a:ln w="28575" cap="rnd">
              <a:solidFill>
                <a:srgbClr val="A5A8D2"/>
              </a:solidFill>
              <a:round/>
            </a:ln>
            <a:effectLst/>
          </c:spPr>
          <c:marker>
            <c:symbol val="none"/>
          </c:marker>
          <c:cat>
            <c:strRef>
              <c:f>'1950-1980 Schedules'!$D$79:$AB$79</c:f>
              <c:strCache>
                <c:ptCount val="25"/>
                <c:pt idx="0">
                  <c:v>Day of Week</c:v>
                </c:pt>
                <c:pt idx="1">
                  <c:v>1:00</c:v>
                </c:pt>
                <c:pt idx="2">
                  <c:v>2:00</c:v>
                </c:pt>
                <c:pt idx="3">
                  <c:v>3:00</c:v>
                </c:pt>
                <c:pt idx="4">
                  <c:v>4:00</c:v>
                </c:pt>
                <c:pt idx="5">
                  <c:v>5:00</c:v>
                </c:pt>
                <c:pt idx="6">
                  <c:v>6:00</c:v>
                </c:pt>
                <c:pt idx="7">
                  <c:v>7:00</c:v>
                </c:pt>
                <c:pt idx="8">
                  <c:v>8:00</c:v>
                </c:pt>
                <c:pt idx="9">
                  <c:v>9:00</c:v>
                </c:pt>
                <c:pt idx="10">
                  <c:v>10:00</c:v>
                </c:pt>
                <c:pt idx="11">
                  <c:v>11:00</c:v>
                </c:pt>
                <c:pt idx="12">
                  <c:v>12:00</c:v>
                </c:pt>
                <c:pt idx="13">
                  <c:v>13:00</c:v>
                </c:pt>
                <c:pt idx="14">
                  <c:v>14:00</c:v>
                </c:pt>
                <c:pt idx="15">
                  <c:v>15:00</c:v>
                </c:pt>
                <c:pt idx="16">
                  <c:v>16:00</c:v>
                </c:pt>
                <c:pt idx="17">
                  <c:v>17:00</c:v>
                </c:pt>
                <c:pt idx="18">
                  <c:v>18:00</c:v>
                </c:pt>
                <c:pt idx="19">
                  <c:v>19:00</c:v>
                </c:pt>
                <c:pt idx="20">
                  <c:v>20:00</c:v>
                </c:pt>
                <c:pt idx="21">
                  <c:v>21:00</c:v>
                </c:pt>
                <c:pt idx="22">
                  <c:v>22:00</c:v>
                </c:pt>
                <c:pt idx="23">
                  <c:v>23:00</c:v>
                </c:pt>
                <c:pt idx="24">
                  <c:v>0:00</c:v>
                </c:pt>
              </c:strCache>
            </c:strRef>
          </c:cat>
          <c:val>
            <c:numRef>
              <c:f>'1950-1980 Schedules'!$D$92:$AB$92</c:f>
              <c:numCache>
                <c:formatCode>0.00</c:formatCode>
                <c:ptCount val="25"/>
                <c:pt idx="0" formatCode="General">
                  <c:v>0</c:v>
                </c:pt>
              </c:numCache>
            </c:numRef>
          </c:val>
          <c:smooth val="0"/>
          <c:extLst xmlns:c16r2="http://schemas.microsoft.com/office/drawing/2015/06/chart">
            <c:ext xmlns:c16="http://schemas.microsoft.com/office/drawing/2014/chart" uri="{C3380CC4-5D6E-409C-BE32-E72D297353CC}">
              <c16:uniqueId val="{00000000-F0DE-4F8F-A7AE-547C2D0539D1}"/>
            </c:ext>
          </c:extLst>
        </c:ser>
        <c:ser>
          <c:idx val="1"/>
          <c:order val="1"/>
          <c:spPr>
            <a:ln w="28575" cap="rnd">
              <a:solidFill>
                <a:srgbClr val="696EB4"/>
              </a:solidFill>
              <a:round/>
            </a:ln>
            <a:effectLst/>
          </c:spPr>
          <c:marker>
            <c:symbol val="none"/>
          </c:marker>
          <c:cat>
            <c:strRef>
              <c:f>'1950-1980 Schedules'!$D$79:$AB$79</c:f>
              <c:strCache>
                <c:ptCount val="25"/>
                <c:pt idx="0">
                  <c:v>Day of Week</c:v>
                </c:pt>
                <c:pt idx="1">
                  <c:v>1:00</c:v>
                </c:pt>
                <c:pt idx="2">
                  <c:v>2:00</c:v>
                </c:pt>
                <c:pt idx="3">
                  <c:v>3:00</c:v>
                </c:pt>
                <c:pt idx="4">
                  <c:v>4:00</c:v>
                </c:pt>
                <c:pt idx="5">
                  <c:v>5:00</c:v>
                </c:pt>
                <c:pt idx="6">
                  <c:v>6:00</c:v>
                </c:pt>
                <c:pt idx="7">
                  <c:v>7:00</c:v>
                </c:pt>
                <c:pt idx="8">
                  <c:v>8:00</c:v>
                </c:pt>
                <c:pt idx="9">
                  <c:v>9:00</c:v>
                </c:pt>
                <c:pt idx="10">
                  <c:v>10:00</c:v>
                </c:pt>
                <c:pt idx="11">
                  <c:v>11:00</c:v>
                </c:pt>
                <c:pt idx="12">
                  <c:v>12:00</c:v>
                </c:pt>
                <c:pt idx="13">
                  <c:v>13:00</c:v>
                </c:pt>
                <c:pt idx="14">
                  <c:v>14:00</c:v>
                </c:pt>
                <c:pt idx="15">
                  <c:v>15:00</c:v>
                </c:pt>
                <c:pt idx="16">
                  <c:v>16:00</c:v>
                </c:pt>
                <c:pt idx="17">
                  <c:v>17:00</c:v>
                </c:pt>
                <c:pt idx="18">
                  <c:v>18:00</c:v>
                </c:pt>
                <c:pt idx="19">
                  <c:v>19:00</c:v>
                </c:pt>
                <c:pt idx="20">
                  <c:v>20:00</c:v>
                </c:pt>
                <c:pt idx="21">
                  <c:v>21:00</c:v>
                </c:pt>
                <c:pt idx="22">
                  <c:v>22:00</c:v>
                </c:pt>
                <c:pt idx="23">
                  <c:v>23:00</c:v>
                </c:pt>
                <c:pt idx="24">
                  <c:v>0:00</c:v>
                </c:pt>
              </c:strCache>
            </c:strRef>
          </c:cat>
          <c:val>
            <c:numRef>
              <c:f>'1950-1980 Schedules'!$D$93:$AB$93</c:f>
              <c:numCache>
                <c:formatCode>0.00</c:formatCode>
                <c:ptCount val="25"/>
                <c:pt idx="0" formatCode="General">
                  <c:v>0</c:v>
                </c:pt>
              </c:numCache>
            </c:numRef>
          </c:val>
          <c:smooth val="0"/>
          <c:extLst xmlns:c16r2="http://schemas.microsoft.com/office/drawing/2015/06/chart">
            <c:ext xmlns:c16="http://schemas.microsoft.com/office/drawing/2014/chart" uri="{C3380CC4-5D6E-409C-BE32-E72D297353CC}">
              <c16:uniqueId val="{00000001-F0DE-4F8F-A7AE-547C2D0539D1}"/>
            </c:ext>
          </c:extLst>
        </c:ser>
        <c:ser>
          <c:idx val="2"/>
          <c:order val="2"/>
          <c:spPr>
            <a:ln w="28575" cap="rnd">
              <a:solidFill>
                <a:srgbClr val="474C8E"/>
              </a:solidFill>
              <a:round/>
            </a:ln>
            <a:effectLst/>
          </c:spPr>
          <c:marker>
            <c:symbol val="none"/>
          </c:marker>
          <c:cat>
            <c:strRef>
              <c:f>'1950-1980 Schedules'!$D$79:$AB$79</c:f>
              <c:strCache>
                <c:ptCount val="25"/>
                <c:pt idx="0">
                  <c:v>Day of Week</c:v>
                </c:pt>
                <c:pt idx="1">
                  <c:v>1:00</c:v>
                </c:pt>
                <c:pt idx="2">
                  <c:v>2:00</c:v>
                </c:pt>
                <c:pt idx="3">
                  <c:v>3:00</c:v>
                </c:pt>
                <c:pt idx="4">
                  <c:v>4:00</c:v>
                </c:pt>
                <c:pt idx="5">
                  <c:v>5:00</c:v>
                </c:pt>
                <c:pt idx="6">
                  <c:v>6:00</c:v>
                </c:pt>
                <c:pt idx="7">
                  <c:v>7:00</c:v>
                </c:pt>
                <c:pt idx="8">
                  <c:v>8:00</c:v>
                </c:pt>
                <c:pt idx="9">
                  <c:v>9:00</c:v>
                </c:pt>
                <c:pt idx="10">
                  <c:v>10:00</c:v>
                </c:pt>
                <c:pt idx="11">
                  <c:v>11:00</c:v>
                </c:pt>
                <c:pt idx="12">
                  <c:v>12:00</c:v>
                </c:pt>
                <c:pt idx="13">
                  <c:v>13:00</c:v>
                </c:pt>
                <c:pt idx="14">
                  <c:v>14:00</c:v>
                </c:pt>
                <c:pt idx="15">
                  <c:v>15:00</c:v>
                </c:pt>
                <c:pt idx="16">
                  <c:v>16:00</c:v>
                </c:pt>
                <c:pt idx="17">
                  <c:v>17:00</c:v>
                </c:pt>
                <c:pt idx="18">
                  <c:v>18:00</c:v>
                </c:pt>
                <c:pt idx="19">
                  <c:v>19:00</c:v>
                </c:pt>
                <c:pt idx="20">
                  <c:v>20:00</c:v>
                </c:pt>
                <c:pt idx="21">
                  <c:v>21:00</c:v>
                </c:pt>
                <c:pt idx="22">
                  <c:v>22:00</c:v>
                </c:pt>
                <c:pt idx="23">
                  <c:v>23:00</c:v>
                </c:pt>
                <c:pt idx="24">
                  <c:v>0:00</c:v>
                </c:pt>
              </c:strCache>
            </c:strRef>
          </c:cat>
          <c:val>
            <c:numRef>
              <c:f>'1950-1980 Schedules'!$D$94:$AB$94</c:f>
              <c:numCache>
                <c:formatCode>0.00</c:formatCode>
                <c:ptCount val="25"/>
                <c:pt idx="0" formatCode="General">
                  <c:v>0</c:v>
                </c:pt>
              </c:numCache>
            </c:numRef>
          </c:val>
          <c:smooth val="0"/>
          <c:extLst xmlns:c16r2="http://schemas.microsoft.com/office/drawing/2015/06/chart">
            <c:ext xmlns:c16="http://schemas.microsoft.com/office/drawing/2014/chart" uri="{C3380CC4-5D6E-409C-BE32-E72D297353CC}">
              <c16:uniqueId val="{00000002-F0DE-4F8F-A7AE-547C2D0539D1}"/>
            </c:ext>
          </c:extLst>
        </c:ser>
        <c:dLbls>
          <c:showLegendKey val="0"/>
          <c:showVal val="0"/>
          <c:showCatName val="0"/>
          <c:showSerName val="0"/>
          <c:showPercent val="0"/>
          <c:showBubbleSize val="0"/>
        </c:dLbls>
        <c:smooth val="0"/>
        <c:axId val="645757592"/>
        <c:axId val="645747400"/>
      </c:lineChart>
      <c:catAx>
        <c:axId val="64575759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45747400"/>
        <c:crosses val="autoZero"/>
        <c:auto val="1"/>
        <c:lblAlgn val="ctr"/>
        <c:lblOffset val="100"/>
        <c:noMultiLvlLbl val="0"/>
      </c:catAx>
      <c:valAx>
        <c:axId val="64574740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4575759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'1980-2000 Schedules'!$B$10</c:f>
          <c:strCache>
            <c:ptCount val="1"/>
            <c:pt idx="0">
              <c:v>Occupancy - Sleeping Quarters</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Schedules'!$D$10</c:f>
              <c:strCache>
                <c:ptCount val="1"/>
                <c:pt idx="0">
                  <c:v>Weekday</c:v>
                </c:pt>
              </c:strCache>
            </c:strRef>
          </c:tx>
          <c:spPr>
            <a:ln w="28575" cap="rnd">
              <a:solidFill>
                <a:srgbClr val="A5A8D2"/>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Schedules'!$E$10:$AB$10</c:f>
              <c:numCache>
                <c:formatCode>0.00</c:formatCode>
                <c:ptCount val="24"/>
                <c:pt idx="0">
                  <c:v>1</c:v>
                </c:pt>
                <c:pt idx="1">
                  <c:v>1</c:v>
                </c:pt>
                <c:pt idx="2">
                  <c:v>1</c:v>
                </c:pt>
                <c:pt idx="3">
                  <c:v>1</c:v>
                </c:pt>
                <c:pt idx="4">
                  <c:v>1</c:v>
                </c:pt>
                <c:pt idx="5">
                  <c:v>1</c:v>
                </c:pt>
                <c:pt idx="6">
                  <c:v>1</c:v>
                </c:pt>
                <c:pt idx="7">
                  <c:v>0.9</c:v>
                </c:pt>
                <c:pt idx="8">
                  <c:v>0.4</c:v>
                </c:pt>
                <c:pt idx="9">
                  <c:v>0.25</c:v>
                </c:pt>
                <c:pt idx="10">
                  <c:v>0.25</c:v>
                </c:pt>
                <c:pt idx="11">
                  <c:v>0.25</c:v>
                </c:pt>
                <c:pt idx="12">
                  <c:v>0.25</c:v>
                </c:pt>
                <c:pt idx="13">
                  <c:v>0.25</c:v>
                </c:pt>
                <c:pt idx="14">
                  <c:v>0.25</c:v>
                </c:pt>
                <c:pt idx="15">
                  <c:v>0.25</c:v>
                </c:pt>
                <c:pt idx="16">
                  <c:v>0.3</c:v>
                </c:pt>
                <c:pt idx="17">
                  <c:v>0.5</c:v>
                </c:pt>
                <c:pt idx="18">
                  <c:v>0.9</c:v>
                </c:pt>
                <c:pt idx="19">
                  <c:v>0.9</c:v>
                </c:pt>
                <c:pt idx="20">
                  <c:v>0.9</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0-661C-44E0-83B3-F2094510A51A}"/>
            </c:ext>
          </c:extLst>
        </c:ser>
        <c:ser>
          <c:idx val="1"/>
          <c:order val="1"/>
          <c:tx>
            <c:strRef>
              <c:f>'1980-2000 Schedules'!$D$11</c:f>
              <c:strCache>
                <c:ptCount val="1"/>
                <c:pt idx="0">
                  <c:v>Sat</c:v>
                </c:pt>
              </c:strCache>
            </c:strRef>
          </c:tx>
          <c:spPr>
            <a:ln w="28575" cap="rnd">
              <a:solidFill>
                <a:srgbClr val="696EB4"/>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Schedules'!$E$11:$AB$11</c:f>
              <c:numCache>
                <c:formatCode>0.00</c:formatCode>
                <c:ptCount val="24"/>
                <c:pt idx="0">
                  <c:v>1</c:v>
                </c:pt>
                <c:pt idx="1">
                  <c:v>1</c:v>
                </c:pt>
                <c:pt idx="2">
                  <c:v>1</c:v>
                </c:pt>
                <c:pt idx="3">
                  <c:v>1</c:v>
                </c:pt>
                <c:pt idx="4">
                  <c:v>1</c:v>
                </c:pt>
                <c:pt idx="5">
                  <c:v>1</c:v>
                </c:pt>
                <c:pt idx="6">
                  <c:v>1</c:v>
                </c:pt>
                <c:pt idx="7">
                  <c:v>0.9</c:v>
                </c:pt>
                <c:pt idx="8">
                  <c:v>0.4</c:v>
                </c:pt>
                <c:pt idx="9">
                  <c:v>0.25</c:v>
                </c:pt>
                <c:pt idx="10">
                  <c:v>0.25</c:v>
                </c:pt>
                <c:pt idx="11">
                  <c:v>0.25</c:v>
                </c:pt>
                <c:pt idx="12">
                  <c:v>0.25</c:v>
                </c:pt>
                <c:pt idx="13">
                  <c:v>0.25</c:v>
                </c:pt>
                <c:pt idx="14">
                  <c:v>0.25</c:v>
                </c:pt>
                <c:pt idx="15">
                  <c:v>0.25</c:v>
                </c:pt>
                <c:pt idx="16">
                  <c:v>0.3</c:v>
                </c:pt>
                <c:pt idx="17">
                  <c:v>0.5</c:v>
                </c:pt>
                <c:pt idx="18">
                  <c:v>0.9</c:v>
                </c:pt>
                <c:pt idx="19">
                  <c:v>0.9</c:v>
                </c:pt>
                <c:pt idx="20">
                  <c:v>0.9</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1-661C-44E0-83B3-F2094510A51A}"/>
            </c:ext>
          </c:extLst>
        </c:ser>
        <c:ser>
          <c:idx val="2"/>
          <c:order val="2"/>
          <c:tx>
            <c:strRef>
              <c:f>'1980-2000 Schedules'!$D$12</c:f>
              <c:strCache>
                <c:ptCount val="1"/>
                <c:pt idx="0">
                  <c:v>Sun/Holiday</c:v>
                </c:pt>
              </c:strCache>
            </c:strRef>
          </c:tx>
          <c:spPr>
            <a:ln w="28575" cap="rnd">
              <a:solidFill>
                <a:srgbClr val="474C8E"/>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Schedules'!$E$12:$AB$12</c:f>
              <c:numCache>
                <c:formatCode>0.00</c:formatCode>
                <c:ptCount val="24"/>
                <c:pt idx="0">
                  <c:v>1</c:v>
                </c:pt>
                <c:pt idx="1">
                  <c:v>1</c:v>
                </c:pt>
                <c:pt idx="2">
                  <c:v>1</c:v>
                </c:pt>
                <c:pt idx="3">
                  <c:v>1</c:v>
                </c:pt>
                <c:pt idx="4">
                  <c:v>1</c:v>
                </c:pt>
                <c:pt idx="5">
                  <c:v>1</c:v>
                </c:pt>
                <c:pt idx="6">
                  <c:v>1</c:v>
                </c:pt>
                <c:pt idx="7">
                  <c:v>0.9</c:v>
                </c:pt>
                <c:pt idx="8">
                  <c:v>0.4</c:v>
                </c:pt>
                <c:pt idx="9">
                  <c:v>0.25</c:v>
                </c:pt>
                <c:pt idx="10">
                  <c:v>0.25</c:v>
                </c:pt>
                <c:pt idx="11">
                  <c:v>0.25</c:v>
                </c:pt>
                <c:pt idx="12">
                  <c:v>0.25</c:v>
                </c:pt>
                <c:pt idx="13">
                  <c:v>0.25</c:v>
                </c:pt>
                <c:pt idx="14">
                  <c:v>0.25</c:v>
                </c:pt>
                <c:pt idx="15">
                  <c:v>0.25</c:v>
                </c:pt>
                <c:pt idx="16">
                  <c:v>0.3</c:v>
                </c:pt>
                <c:pt idx="17">
                  <c:v>0.5</c:v>
                </c:pt>
                <c:pt idx="18">
                  <c:v>0.9</c:v>
                </c:pt>
                <c:pt idx="19">
                  <c:v>0.9</c:v>
                </c:pt>
                <c:pt idx="20">
                  <c:v>0.9</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2-661C-44E0-83B3-F2094510A51A}"/>
            </c:ext>
          </c:extLst>
        </c:ser>
        <c:dLbls>
          <c:showLegendKey val="0"/>
          <c:showVal val="0"/>
          <c:showCatName val="0"/>
          <c:showSerName val="0"/>
          <c:showPercent val="0"/>
          <c:showBubbleSize val="0"/>
        </c:dLbls>
        <c:smooth val="0"/>
        <c:axId val="645758376"/>
        <c:axId val="645763864"/>
      </c:lineChart>
      <c:catAx>
        <c:axId val="64575837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Hour of Day</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45763864"/>
        <c:crosses val="autoZero"/>
        <c:auto val="1"/>
        <c:lblAlgn val="ctr"/>
        <c:lblOffset val="100"/>
        <c:noMultiLvlLbl val="0"/>
      </c:catAx>
      <c:valAx>
        <c:axId val="64576386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4575837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Schedules'!$B$13</c:f>
          <c:strCache>
            <c:ptCount val="1"/>
            <c:pt idx="0">
              <c:v>Occupancy - Office Core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Schedules'!$D$13</c:f>
              <c:strCache>
                <c:ptCount val="1"/>
                <c:pt idx="0">
                  <c:v>Weekday</c:v>
                </c:pt>
              </c:strCache>
            </c:strRef>
          </c:tx>
          <c:spPr>
            <a:ln w="28575" cap="rnd">
              <a:solidFill>
                <a:srgbClr val="A5A8D2"/>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Schedules'!$E$13:$AB$13</c:f>
              <c:numCache>
                <c:formatCode>0.00</c:formatCode>
                <c:ptCount val="24"/>
                <c:pt idx="0">
                  <c:v>0.4</c:v>
                </c:pt>
                <c:pt idx="1">
                  <c:v>0.4</c:v>
                </c:pt>
                <c:pt idx="2">
                  <c:v>0.4</c:v>
                </c:pt>
                <c:pt idx="3">
                  <c:v>0.4</c:v>
                </c:pt>
                <c:pt idx="4">
                  <c:v>0.4</c:v>
                </c:pt>
                <c:pt idx="5">
                  <c:v>0.4</c:v>
                </c:pt>
                <c:pt idx="6">
                  <c:v>0.4</c:v>
                </c:pt>
                <c:pt idx="7">
                  <c:v>0.5</c:v>
                </c:pt>
                <c:pt idx="8">
                  <c:v>0.6</c:v>
                </c:pt>
                <c:pt idx="9">
                  <c:v>0.8</c:v>
                </c:pt>
                <c:pt idx="10">
                  <c:v>0.8</c:v>
                </c:pt>
                <c:pt idx="11">
                  <c:v>0.8</c:v>
                </c:pt>
                <c:pt idx="12">
                  <c:v>0.8</c:v>
                </c:pt>
                <c:pt idx="13">
                  <c:v>0.8</c:v>
                </c:pt>
                <c:pt idx="14">
                  <c:v>0.8</c:v>
                </c:pt>
                <c:pt idx="15">
                  <c:v>0.8</c:v>
                </c:pt>
                <c:pt idx="16">
                  <c:v>0.8</c:v>
                </c:pt>
                <c:pt idx="17">
                  <c:v>0.6</c:v>
                </c:pt>
                <c:pt idx="18">
                  <c:v>0.5</c:v>
                </c:pt>
                <c:pt idx="19">
                  <c:v>0.5</c:v>
                </c:pt>
                <c:pt idx="20">
                  <c:v>0.4</c:v>
                </c:pt>
                <c:pt idx="21">
                  <c:v>0.4</c:v>
                </c:pt>
                <c:pt idx="22">
                  <c:v>0.4</c:v>
                </c:pt>
                <c:pt idx="23">
                  <c:v>0.4</c:v>
                </c:pt>
              </c:numCache>
            </c:numRef>
          </c:val>
          <c:smooth val="0"/>
          <c:extLst xmlns:c16r2="http://schemas.microsoft.com/office/drawing/2015/06/chart">
            <c:ext xmlns:c16="http://schemas.microsoft.com/office/drawing/2014/chart" uri="{C3380CC4-5D6E-409C-BE32-E72D297353CC}">
              <c16:uniqueId val="{00000000-52F5-41BD-947A-29EEF7E6A51F}"/>
            </c:ext>
          </c:extLst>
        </c:ser>
        <c:ser>
          <c:idx val="1"/>
          <c:order val="1"/>
          <c:tx>
            <c:strRef>
              <c:f>'1980-2000 Schedules'!$D$14</c:f>
              <c:strCache>
                <c:ptCount val="1"/>
                <c:pt idx="0">
                  <c:v>Sat</c:v>
                </c:pt>
              </c:strCache>
            </c:strRef>
          </c:tx>
          <c:spPr>
            <a:ln w="28575" cap="rnd">
              <a:solidFill>
                <a:srgbClr val="696EB4"/>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Schedules'!$E$14:$AB$14</c:f>
              <c:numCache>
                <c:formatCode>0.00</c:formatCode>
                <c:ptCount val="24"/>
                <c:pt idx="0">
                  <c:v>0.4</c:v>
                </c:pt>
                <c:pt idx="1">
                  <c:v>0.4</c:v>
                </c:pt>
                <c:pt idx="2">
                  <c:v>0.4</c:v>
                </c:pt>
                <c:pt idx="3">
                  <c:v>0.4</c:v>
                </c:pt>
                <c:pt idx="4">
                  <c:v>0.4</c:v>
                </c:pt>
                <c:pt idx="5">
                  <c:v>0.4</c:v>
                </c:pt>
                <c:pt idx="6">
                  <c:v>0.4</c:v>
                </c:pt>
                <c:pt idx="7">
                  <c:v>0.5</c:v>
                </c:pt>
                <c:pt idx="8">
                  <c:v>0.6</c:v>
                </c:pt>
                <c:pt idx="9">
                  <c:v>0.6</c:v>
                </c:pt>
                <c:pt idx="10">
                  <c:v>0.6</c:v>
                </c:pt>
                <c:pt idx="11">
                  <c:v>0.6</c:v>
                </c:pt>
                <c:pt idx="12">
                  <c:v>0.6</c:v>
                </c:pt>
                <c:pt idx="13">
                  <c:v>0.6</c:v>
                </c:pt>
                <c:pt idx="14">
                  <c:v>0.6</c:v>
                </c:pt>
                <c:pt idx="15">
                  <c:v>0.6</c:v>
                </c:pt>
                <c:pt idx="16">
                  <c:v>0.6</c:v>
                </c:pt>
                <c:pt idx="17">
                  <c:v>0.5</c:v>
                </c:pt>
                <c:pt idx="18">
                  <c:v>0.5</c:v>
                </c:pt>
                <c:pt idx="19">
                  <c:v>0.4</c:v>
                </c:pt>
                <c:pt idx="20">
                  <c:v>0.4</c:v>
                </c:pt>
                <c:pt idx="21">
                  <c:v>0.4</c:v>
                </c:pt>
                <c:pt idx="22">
                  <c:v>0.4</c:v>
                </c:pt>
                <c:pt idx="23">
                  <c:v>0.4</c:v>
                </c:pt>
              </c:numCache>
            </c:numRef>
          </c:val>
          <c:smooth val="0"/>
          <c:extLst xmlns:c16r2="http://schemas.microsoft.com/office/drawing/2015/06/chart">
            <c:ext xmlns:c16="http://schemas.microsoft.com/office/drawing/2014/chart" uri="{C3380CC4-5D6E-409C-BE32-E72D297353CC}">
              <c16:uniqueId val="{00000001-52F5-41BD-947A-29EEF7E6A51F}"/>
            </c:ext>
          </c:extLst>
        </c:ser>
        <c:ser>
          <c:idx val="2"/>
          <c:order val="2"/>
          <c:tx>
            <c:strRef>
              <c:f>'1980-2000 Schedules'!$D$15</c:f>
              <c:strCache>
                <c:ptCount val="1"/>
                <c:pt idx="0">
                  <c:v>Sun/Holiday</c:v>
                </c:pt>
              </c:strCache>
            </c:strRef>
          </c:tx>
          <c:spPr>
            <a:ln w="28575" cap="rnd">
              <a:solidFill>
                <a:srgbClr val="474C8E"/>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Schedules'!$E$15:$AB$15</c:f>
              <c:numCache>
                <c:formatCode>0.00</c:formatCode>
                <c:ptCount val="24"/>
                <c:pt idx="0">
                  <c:v>0.4</c:v>
                </c:pt>
                <c:pt idx="1">
                  <c:v>0.4</c:v>
                </c:pt>
                <c:pt idx="2">
                  <c:v>0.4</c:v>
                </c:pt>
                <c:pt idx="3">
                  <c:v>0.4</c:v>
                </c:pt>
                <c:pt idx="4">
                  <c:v>0.4</c:v>
                </c:pt>
                <c:pt idx="5">
                  <c:v>0.4</c:v>
                </c:pt>
                <c:pt idx="6">
                  <c:v>0.4</c:v>
                </c:pt>
                <c:pt idx="7">
                  <c:v>0.4</c:v>
                </c:pt>
                <c:pt idx="8">
                  <c:v>0.6</c:v>
                </c:pt>
                <c:pt idx="9">
                  <c:v>0.6</c:v>
                </c:pt>
                <c:pt idx="10">
                  <c:v>0.6</c:v>
                </c:pt>
                <c:pt idx="11">
                  <c:v>0.6</c:v>
                </c:pt>
                <c:pt idx="12">
                  <c:v>0.6</c:v>
                </c:pt>
                <c:pt idx="13">
                  <c:v>0.6</c:v>
                </c:pt>
                <c:pt idx="14">
                  <c:v>0.6</c:v>
                </c:pt>
                <c:pt idx="15">
                  <c:v>0.6</c:v>
                </c:pt>
                <c:pt idx="16">
                  <c:v>0.4</c:v>
                </c:pt>
                <c:pt idx="17">
                  <c:v>0.4</c:v>
                </c:pt>
                <c:pt idx="18">
                  <c:v>0.4</c:v>
                </c:pt>
                <c:pt idx="19">
                  <c:v>0.4</c:v>
                </c:pt>
                <c:pt idx="20">
                  <c:v>0.4</c:v>
                </c:pt>
                <c:pt idx="21">
                  <c:v>0.4</c:v>
                </c:pt>
                <c:pt idx="22">
                  <c:v>0.4</c:v>
                </c:pt>
                <c:pt idx="23">
                  <c:v>0.4</c:v>
                </c:pt>
              </c:numCache>
            </c:numRef>
          </c:val>
          <c:smooth val="0"/>
          <c:extLst xmlns:c16r2="http://schemas.microsoft.com/office/drawing/2015/06/chart">
            <c:ext xmlns:c16="http://schemas.microsoft.com/office/drawing/2014/chart" uri="{C3380CC4-5D6E-409C-BE32-E72D297353CC}">
              <c16:uniqueId val="{00000002-52F5-41BD-947A-29EEF7E6A51F}"/>
            </c:ext>
          </c:extLst>
        </c:ser>
        <c:dLbls>
          <c:showLegendKey val="0"/>
          <c:showVal val="0"/>
          <c:showCatName val="0"/>
          <c:showSerName val="0"/>
          <c:showPercent val="0"/>
          <c:showBubbleSize val="0"/>
        </c:dLbls>
        <c:smooth val="0"/>
        <c:axId val="645759160"/>
        <c:axId val="645759552"/>
      </c:lineChart>
      <c:catAx>
        <c:axId val="64575916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45759552"/>
        <c:crosses val="autoZero"/>
        <c:auto val="1"/>
        <c:lblAlgn val="ctr"/>
        <c:lblOffset val="100"/>
        <c:noMultiLvlLbl val="0"/>
      </c:catAx>
      <c:valAx>
        <c:axId val="6457595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4575916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Schedules'!$B$16</c:f>
          <c:strCache>
            <c:ptCount val="1"/>
            <c:pt idx="0">
              <c:v>Occupancy - Garage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Schedules'!$D$16</c:f>
              <c:strCache>
                <c:ptCount val="1"/>
                <c:pt idx="0">
                  <c:v>Weekday</c:v>
                </c:pt>
              </c:strCache>
            </c:strRef>
          </c:tx>
          <c:spPr>
            <a:ln w="28575" cap="rnd">
              <a:solidFill>
                <a:srgbClr val="A5A8D2"/>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Schedules'!$E$16:$AB$16</c:f>
              <c:numCache>
                <c:formatCode>0.00</c:formatCode>
                <c:ptCount val="24"/>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numCache>
            </c:numRef>
          </c:val>
          <c:smooth val="0"/>
          <c:extLst xmlns:c16r2="http://schemas.microsoft.com/office/drawing/2015/06/chart">
            <c:ext xmlns:c16="http://schemas.microsoft.com/office/drawing/2014/chart" uri="{C3380CC4-5D6E-409C-BE32-E72D297353CC}">
              <c16:uniqueId val="{00000000-69D4-4BB7-AC84-E73B13767533}"/>
            </c:ext>
          </c:extLst>
        </c:ser>
        <c:ser>
          <c:idx val="1"/>
          <c:order val="1"/>
          <c:tx>
            <c:strRef>
              <c:f>'1980-2000 Schedules'!$D$17</c:f>
              <c:strCache>
                <c:ptCount val="1"/>
                <c:pt idx="0">
                  <c:v>Sat</c:v>
                </c:pt>
              </c:strCache>
            </c:strRef>
          </c:tx>
          <c:spPr>
            <a:ln w="28575" cap="rnd">
              <a:solidFill>
                <a:srgbClr val="696EB4"/>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Schedules'!$E$17:$AB$17</c:f>
              <c:numCache>
                <c:formatCode>0.00</c:formatCode>
                <c:ptCount val="24"/>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numCache>
            </c:numRef>
          </c:val>
          <c:smooth val="0"/>
          <c:extLst xmlns:c16r2="http://schemas.microsoft.com/office/drawing/2015/06/chart">
            <c:ext xmlns:c16="http://schemas.microsoft.com/office/drawing/2014/chart" uri="{C3380CC4-5D6E-409C-BE32-E72D297353CC}">
              <c16:uniqueId val="{00000001-69D4-4BB7-AC84-E73B13767533}"/>
            </c:ext>
          </c:extLst>
        </c:ser>
        <c:ser>
          <c:idx val="2"/>
          <c:order val="2"/>
          <c:tx>
            <c:strRef>
              <c:f>'1980-2000 Schedules'!$D$18</c:f>
              <c:strCache>
                <c:ptCount val="1"/>
                <c:pt idx="0">
                  <c:v>Sun/Holiday</c:v>
                </c:pt>
              </c:strCache>
            </c:strRef>
          </c:tx>
          <c:spPr>
            <a:ln w="28575" cap="rnd">
              <a:solidFill>
                <a:srgbClr val="474C8E"/>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Schedules'!$E$18:$AB$18</c:f>
              <c:numCache>
                <c:formatCode>0.00</c:formatCode>
                <c:ptCount val="24"/>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numCache>
            </c:numRef>
          </c:val>
          <c:smooth val="0"/>
          <c:extLst xmlns:c16r2="http://schemas.microsoft.com/office/drawing/2015/06/chart">
            <c:ext xmlns:c16="http://schemas.microsoft.com/office/drawing/2014/chart" uri="{C3380CC4-5D6E-409C-BE32-E72D297353CC}">
              <c16:uniqueId val="{00000002-69D4-4BB7-AC84-E73B13767533}"/>
            </c:ext>
          </c:extLst>
        </c:ser>
        <c:dLbls>
          <c:showLegendKey val="0"/>
          <c:showVal val="0"/>
          <c:showCatName val="0"/>
          <c:showSerName val="0"/>
          <c:showPercent val="0"/>
          <c:showBubbleSize val="0"/>
        </c:dLbls>
        <c:smooth val="0"/>
        <c:axId val="645766216"/>
        <c:axId val="645766608"/>
      </c:lineChart>
      <c:catAx>
        <c:axId val="64576621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45766608"/>
        <c:crosses val="autoZero"/>
        <c:auto val="1"/>
        <c:lblAlgn val="ctr"/>
        <c:lblOffset val="100"/>
        <c:noMultiLvlLbl val="0"/>
      </c:catAx>
      <c:valAx>
        <c:axId val="64576660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4576621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Schedules'!$B$19</c:f>
          <c:strCache>
            <c:ptCount val="1"/>
            <c:pt idx="0">
              <c:v>Occupancy - Office Perimeter</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Schedules'!$D$19</c:f>
              <c:strCache>
                <c:ptCount val="1"/>
                <c:pt idx="0">
                  <c:v>Weekday</c:v>
                </c:pt>
              </c:strCache>
            </c:strRef>
          </c:tx>
          <c:spPr>
            <a:ln w="28575" cap="rnd">
              <a:solidFill>
                <a:srgbClr val="A5A8D2"/>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Schedules'!$E$19:$AB$19</c:f>
              <c:numCache>
                <c:formatCode>0.00</c:formatCode>
                <c:ptCount val="24"/>
                <c:pt idx="0">
                  <c:v>0.4</c:v>
                </c:pt>
                <c:pt idx="1">
                  <c:v>0.4</c:v>
                </c:pt>
                <c:pt idx="2">
                  <c:v>0.4</c:v>
                </c:pt>
                <c:pt idx="3">
                  <c:v>0.4</c:v>
                </c:pt>
                <c:pt idx="4">
                  <c:v>0.4</c:v>
                </c:pt>
                <c:pt idx="5">
                  <c:v>0.4</c:v>
                </c:pt>
                <c:pt idx="6">
                  <c:v>0.4</c:v>
                </c:pt>
                <c:pt idx="7">
                  <c:v>0.5</c:v>
                </c:pt>
                <c:pt idx="8">
                  <c:v>0.6</c:v>
                </c:pt>
                <c:pt idx="9">
                  <c:v>0.8</c:v>
                </c:pt>
                <c:pt idx="10">
                  <c:v>0.8</c:v>
                </c:pt>
                <c:pt idx="11">
                  <c:v>0.8</c:v>
                </c:pt>
                <c:pt idx="12">
                  <c:v>0.8</c:v>
                </c:pt>
                <c:pt idx="13">
                  <c:v>0.8</c:v>
                </c:pt>
                <c:pt idx="14">
                  <c:v>0.8</c:v>
                </c:pt>
                <c:pt idx="15">
                  <c:v>0.8</c:v>
                </c:pt>
                <c:pt idx="16">
                  <c:v>0.8</c:v>
                </c:pt>
                <c:pt idx="17">
                  <c:v>0.6</c:v>
                </c:pt>
                <c:pt idx="18">
                  <c:v>0.5</c:v>
                </c:pt>
                <c:pt idx="19">
                  <c:v>0.5</c:v>
                </c:pt>
                <c:pt idx="20">
                  <c:v>0.4</c:v>
                </c:pt>
                <c:pt idx="21">
                  <c:v>0.4</c:v>
                </c:pt>
                <c:pt idx="22">
                  <c:v>0.4</c:v>
                </c:pt>
                <c:pt idx="23">
                  <c:v>0.4</c:v>
                </c:pt>
              </c:numCache>
            </c:numRef>
          </c:val>
          <c:smooth val="0"/>
          <c:extLst xmlns:c16r2="http://schemas.microsoft.com/office/drawing/2015/06/chart">
            <c:ext xmlns:c16="http://schemas.microsoft.com/office/drawing/2014/chart" uri="{C3380CC4-5D6E-409C-BE32-E72D297353CC}">
              <c16:uniqueId val="{00000000-3A7A-4E0C-8B13-AC831A0ED7EC}"/>
            </c:ext>
          </c:extLst>
        </c:ser>
        <c:ser>
          <c:idx val="1"/>
          <c:order val="1"/>
          <c:tx>
            <c:strRef>
              <c:f>'1980-2000 Schedules'!$D$20</c:f>
              <c:strCache>
                <c:ptCount val="1"/>
                <c:pt idx="0">
                  <c:v>Sat</c:v>
                </c:pt>
              </c:strCache>
            </c:strRef>
          </c:tx>
          <c:spPr>
            <a:ln w="28575" cap="rnd">
              <a:solidFill>
                <a:srgbClr val="696EB4"/>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Schedules'!$E$20:$AB$20</c:f>
              <c:numCache>
                <c:formatCode>0.00</c:formatCode>
                <c:ptCount val="24"/>
                <c:pt idx="0">
                  <c:v>0.4</c:v>
                </c:pt>
                <c:pt idx="1">
                  <c:v>0.4</c:v>
                </c:pt>
                <c:pt idx="2">
                  <c:v>0.4</c:v>
                </c:pt>
                <c:pt idx="3">
                  <c:v>0.4</c:v>
                </c:pt>
                <c:pt idx="4">
                  <c:v>0.4</c:v>
                </c:pt>
                <c:pt idx="5">
                  <c:v>0.4</c:v>
                </c:pt>
                <c:pt idx="6">
                  <c:v>0.4</c:v>
                </c:pt>
                <c:pt idx="7">
                  <c:v>0.5</c:v>
                </c:pt>
                <c:pt idx="8">
                  <c:v>0.6</c:v>
                </c:pt>
                <c:pt idx="9">
                  <c:v>0.6</c:v>
                </c:pt>
                <c:pt idx="10">
                  <c:v>0.6</c:v>
                </c:pt>
                <c:pt idx="11">
                  <c:v>0.6</c:v>
                </c:pt>
                <c:pt idx="12">
                  <c:v>0.6</c:v>
                </c:pt>
                <c:pt idx="13">
                  <c:v>0.6</c:v>
                </c:pt>
                <c:pt idx="14">
                  <c:v>0.6</c:v>
                </c:pt>
                <c:pt idx="15">
                  <c:v>0.6</c:v>
                </c:pt>
                <c:pt idx="16">
                  <c:v>0.6</c:v>
                </c:pt>
                <c:pt idx="17">
                  <c:v>0.5</c:v>
                </c:pt>
                <c:pt idx="18">
                  <c:v>0.5</c:v>
                </c:pt>
                <c:pt idx="19">
                  <c:v>0.4</c:v>
                </c:pt>
                <c:pt idx="20">
                  <c:v>0.4</c:v>
                </c:pt>
                <c:pt idx="21">
                  <c:v>0.4</c:v>
                </c:pt>
                <c:pt idx="22">
                  <c:v>0.4</c:v>
                </c:pt>
                <c:pt idx="23">
                  <c:v>0.4</c:v>
                </c:pt>
              </c:numCache>
            </c:numRef>
          </c:val>
          <c:smooth val="0"/>
          <c:extLst xmlns:c16r2="http://schemas.microsoft.com/office/drawing/2015/06/chart">
            <c:ext xmlns:c16="http://schemas.microsoft.com/office/drawing/2014/chart" uri="{C3380CC4-5D6E-409C-BE32-E72D297353CC}">
              <c16:uniqueId val="{00000001-3A7A-4E0C-8B13-AC831A0ED7EC}"/>
            </c:ext>
          </c:extLst>
        </c:ser>
        <c:ser>
          <c:idx val="2"/>
          <c:order val="2"/>
          <c:tx>
            <c:strRef>
              <c:f>'1980-2000 Schedules'!$D$21</c:f>
              <c:strCache>
                <c:ptCount val="1"/>
                <c:pt idx="0">
                  <c:v>Sun/Holiday</c:v>
                </c:pt>
              </c:strCache>
            </c:strRef>
          </c:tx>
          <c:spPr>
            <a:ln w="28575" cap="rnd">
              <a:solidFill>
                <a:srgbClr val="474C8E"/>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Schedules'!$E$21:$AB$21</c:f>
              <c:numCache>
                <c:formatCode>0.00</c:formatCode>
                <c:ptCount val="24"/>
                <c:pt idx="0">
                  <c:v>0.4</c:v>
                </c:pt>
                <c:pt idx="1">
                  <c:v>0.4</c:v>
                </c:pt>
                <c:pt idx="2">
                  <c:v>0.4</c:v>
                </c:pt>
                <c:pt idx="3">
                  <c:v>0.4</c:v>
                </c:pt>
                <c:pt idx="4">
                  <c:v>0.4</c:v>
                </c:pt>
                <c:pt idx="5">
                  <c:v>0.4</c:v>
                </c:pt>
                <c:pt idx="6">
                  <c:v>0.4</c:v>
                </c:pt>
                <c:pt idx="7">
                  <c:v>0.4</c:v>
                </c:pt>
                <c:pt idx="8">
                  <c:v>0.6</c:v>
                </c:pt>
                <c:pt idx="9">
                  <c:v>0.6</c:v>
                </c:pt>
                <c:pt idx="10">
                  <c:v>0.6</c:v>
                </c:pt>
                <c:pt idx="11">
                  <c:v>0.6</c:v>
                </c:pt>
                <c:pt idx="12">
                  <c:v>0.6</c:v>
                </c:pt>
                <c:pt idx="13">
                  <c:v>0.6</c:v>
                </c:pt>
                <c:pt idx="14">
                  <c:v>0.6</c:v>
                </c:pt>
                <c:pt idx="15">
                  <c:v>0.6</c:v>
                </c:pt>
                <c:pt idx="16">
                  <c:v>0.4</c:v>
                </c:pt>
                <c:pt idx="17">
                  <c:v>0.4</c:v>
                </c:pt>
                <c:pt idx="18">
                  <c:v>0.4</c:v>
                </c:pt>
                <c:pt idx="19">
                  <c:v>0.4</c:v>
                </c:pt>
                <c:pt idx="20">
                  <c:v>0.4</c:v>
                </c:pt>
                <c:pt idx="21">
                  <c:v>0.4</c:v>
                </c:pt>
                <c:pt idx="22">
                  <c:v>0.4</c:v>
                </c:pt>
                <c:pt idx="23">
                  <c:v>0.4</c:v>
                </c:pt>
              </c:numCache>
            </c:numRef>
          </c:val>
          <c:smooth val="0"/>
          <c:extLst xmlns:c16r2="http://schemas.microsoft.com/office/drawing/2015/06/chart">
            <c:ext xmlns:c16="http://schemas.microsoft.com/office/drawing/2014/chart" uri="{C3380CC4-5D6E-409C-BE32-E72D297353CC}">
              <c16:uniqueId val="{00000002-3A7A-4E0C-8B13-AC831A0ED7EC}"/>
            </c:ext>
          </c:extLst>
        </c:ser>
        <c:dLbls>
          <c:showLegendKey val="0"/>
          <c:showVal val="0"/>
          <c:showCatName val="0"/>
          <c:showSerName val="0"/>
          <c:showPercent val="0"/>
          <c:showBubbleSize val="0"/>
        </c:dLbls>
        <c:smooth val="0"/>
        <c:axId val="645764648"/>
        <c:axId val="645767784"/>
      </c:lineChart>
      <c:catAx>
        <c:axId val="64576464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45767784"/>
        <c:crosses val="autoZero"/>
        <c:auto val="1"/>
        <c:lblAlgn val="ctr"/>
        <c:lblOffset val="100"/>
        <c:noMultiLvlLbl val="0"/>
      </c:catAx>
      <c:valAx>
        <c:axId val="6457677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4576464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Schedules'!$B$22</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Schedules'!$D$22</c:f>
              <c:strCache>
                <c:ptCount val="1"/>
                <c:pt idx="0">
                  <c:v>Weekday</c:v>
                </c:pt>
              </c:strCache>
            </c:strRef>
          </c:tx>
          <c:spPr>
            <a:ln w="28575" cap="rnd">
              <a:solidFill>
                <a:srgbClr val="A5A8D2"/>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Schedules'!$E$22:$AB$22</c:f>
              <c:numCache>
                <c:formatCode>0.00</c:formatCode>
                <c:ptCount val="24"/>
              </c:numCache>
            </c:numRef>
          </c:val>
          <c:smooth val="0"/>
          <c:extLst xmlns:c16r2="http://schemas.microsoft.com/office/drawing/2015/06/chart">
            <c:ext xmlns:c16="http://schemas.microsoft.com/office/drawing/2014/chart" uri="{C3380CC4-5D6E-409C-BE32-E72D297353CC}">
              <c16:uniqueId val="{00000000-EC11-45DE-9AA0-424A685C40DB}"/>
            </c:ext>
          </c:extLst>
        </c:ser>
        <c:ser>
          <c:idx val="1"/>
          <c:order val="1"/>
          <c:tx>
            <c:strRef>
              <c:f>'1980-2000 Schedules'!$D$23</c:f>
              <c:strCache>
                <c:ptCount val="1"/>
                <c:pt idx="0">
                  <c:v>Sat</c:v>
                </c:pt>
              </c:strCache>
            </c:strRef>
          </c:tx>
          <c:spPr>
            <a:ln w="28575" cap="rnd">
              <a:solidFill>
                <a:srgbClr val="696EB4"/>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Schedules'!$E$23:$AB$23</c:f>
              <c:numCache>
                <c:formatCode>0.00</c:formatCode>
                <c:ptCount val="24"/>
              </c:numCache>
            </c:numRef>
          </c:val>
          <c:smooth val="0"/>
          <c:extLst xmlns:c16r2="http://schemas.microsoft.com/office/drawing/2015/06/chart">
            <c:ext xmlns:c16="http://schemas.microsoft.com/office/drawing/2014/chart" uri="{C3380CC4-5D6E-409C-BE32-E72D297353CC}">
              <c16:uniqueId val="{00000001-EC11-45DE-9AA0-424A685C40DB}"/>
            </c:ext>
          </c:extLst>
        </c:ser>
        <c:ser>
          <c:idx val="2"/>
          <c:order val="2"/>
          <c:tx>
            <c:strRef>
              <c:f>'1980-2000 Schedules'!$D$24</c:f>
              <c:strCache>
                <c:ptCount val="1"/>
                <c:pt idx="0">
                  <c:v>Sun/Holiday</c:v>
                </c:pt>
              </c:strCache>
            </c:strRef>
          </c:tx>
          <c:spPr>
            <a:ln w="28575" cap="rnd">
              <a:solidFill>
                <a:srgbClr val="474C8E"/>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Schedules'!$E$24:$AB$24</c:f>
              <c:numCache>
                <c:formatCode>0.00</c:formatCode>
                <c:ptCount val="24"/>
              </c:numCache>
            </c:numRef>
          </c:val>
          <c:smooth val="0"/>
          <c:extLst xmlns:c16r2="http://schemas.microsoft.com/office/drawing/2015/06/chart">
            <c:ext xmlns:c16="http://schemas.microsoft.com/office/drawing/2014/chart" uri="{C3380CC4-5D6E-409C-BE32-E72D297353CC}">
              <c16:uniqueId val="{00000002-EC11-45DE-9AA0-424A685C40DB}"/>
            </c:ext>
          </c:extLst>
        </c:ser>
        <c:dLbls>
          <c:showLegendKey val="0"/>
          <c:showVal val="0"/>
          <c:showCatName val="0"/>
          <c:showSerName val="0"/>
          <c:showPercent val="0"/>
          <c:showBubbleSize val="0"/>
        </c:dLbls>
        <c:smooth val="0"/>
        <c:axId val="645760728"/>
        <c:axId val="645761120"/>
      </c:lineChart>
      <c:catAx>
        <c:axId val="64576072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45761120"/>
        <c:crosses val="autoZero"/>
        <c:auto val="1"/>
        <c:lblAlgn val="ctr"/>
        <c:lblOffset val="100"/>
        <c:noMultiLvlLbl val="0"/>
      </c:catAx>
      <c:valAx>
        <c:axId val="64576112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4576072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Schedules'!$B$45</c:f>
          <c:strCache>
            <c:ptCount val="1"/>
            <c:pt idx="0">
              <c:v>Lighting - Sleeping Quarters</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Schedules'!$D$45</c:f>
              <c:strCache>
                <c:ptCount val="1"/>
                <c:pt idx="0">
                  <c:v>Weekday</c:v>
                </c:pt>
              </c:strCache>
            </c:strRef>
          </c:tx>
          <c:spPr>
            <a:ln w="28575" cap="rnd">
              <a:solidFill>
                <a:srgbClr val="A5A8D2"/>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Schedules'!$E$45:$AB$45</c:f>
              <c:numCache>
                <c:formatCode>0.00</c:formatCode>
                <c:ptCount val="24"/>
                <c:pt idx="0">
                  <c:v>0.1</c:v>
                </c:pt>
                <c:pt idx="1">
                  <c:v>0.1</c:v>
                </c:pt>
                <c:pt idx="2">
                  <c:v>0.1</c:v>
                </c:pt>
                <c:pt idx="3">
                  <c:v>0.1</c:v>
                </c:pt>
                <c:pt idx="4">
                  <c:v>0.2</c:v>
                </c:pt>
                <c:pt idx="5">
                  <c:v>0.4</c:v>
                </c:pt>
                <c:pt idx="6">
                  <c:v>0.4</c:v>
                </c:pt>
                <c:pt idx="7">
                  <c:v>0.4</c:v>
                </c:pt>
                <c:pt idx="8">
                  <c:v>0.2</c:v>
                </c:pt>
                <c:pt idx="9">
                  <c:v>0.1</c:v>
                </c:pt>
                <c:pt idx="10">
                  <c:v>0.1</c:v>
                </c:pt>
                <c:pt idx="11">
                  <c:v>0.1</c:v>
                </c:pt>
                <c:pt idx="12">
                  <c:v>0.1</c:v>
                </c:pt>
                <c:pt idx="13">
                  <c:v>0.1</c:v>
                </c:pt>
                <c:pt idx="14">
                  <c:v>0.1</c:v>
                </c:pt>
                <c:pt idx="15">
                  <c:v>0.2</c:v>
                </c:pt>
                <c:pt idx="16">
                  <c:v>0.4</c:v>
                </c:pt>
                <c:pt idx="17">
                  <c:v>0.6</c:v>
                </c:pt>
                <c:pt idx="18">
                  <c:v>0.8</c:v>
                </c:pt>
                <c:pt idx="19">
                  <c:v>1</c:v>
                </c:pt>
                <c:pt idx="20">
                  <c:v>1</c:v>
                </c:pt>
                <c:pt idx="21">
                  <c:v>0.7</c:v>
                </c:pt>
                <c:pt idx="22">
                  <c:v>0.4</c:v>
                </c:pt>
                <c:pt idx="23">
                  <c:v>0.2</c:v>
                </c:pt>
              </c:numCache>
            </c:numRef>
          </c:val>
          <c:smooth val="0"/>
          <c:extLst xmlns:c16r2="http://schemas.microsoft.com/office/drawing/2015/06/chart">
            <c:ext xmlns:c16="http://schemas.microsoft.com/office/drawing/2014/chart" uri="{C3380CC4-5D6E-409C-BE32-E72D297353CC}">
              <c16:uniqueId val="{00000000-4FC8-44E6-BF29-AE8FCA417E9E}"/>
            </c:ext>
          </c:extLst>
        </c:ser>
        <c:ser>
          <c:idx val="1"/>
          <c:order val="1"/>
          <c:tx>
            <c:strRef>
              <c:f>'1980-2000 Schedules'!$D$46</c:f>
              <c:strCache>
                <c:ptCount val="1"/>
                <c:pt idx="0">
                  <c:v>Sat</c:v>
                </c:pt>
              </c:strCache>
            </c:strRef>
          </c:tx>
          <c:spPr>
            <a:ln w="28575" cap="rnd">
              <a:solidFill>
                <a:srgbClr val="696EB4"/>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Schedules'!$E$46:$AB$46</c:f>
              <c:numCache>
                <c:formatCode>0.00</c:formatCode>
                <c:ptCount val="24"/>
                <c:pt idx="0">
                  <c:v>0.1</c:v>
                </c:pt>
                <c:pt idx="1">
                  <c:v>0.1</c:v>
                </c:pt>
                <c:pt idx="2">
                  <c:v>0.1</c:v>
                </c:pt>
                <c:pt idx="3">
                  <c:v>0.1</c:v>
                </c:pt>
                <c:pt idx="4">
                  <c:v>0.2</c:v>
                </c:pt>
                <c:pt idx="5">
                  <c:v>0.4</c:v>
                </c:pt>
                <c:pt idx="6">
                  <c:v>0.4</c:v>
                </c:pt>
                <c:pt idx="7">
                  <c:v>0.4</c:v>
                </c:pt>
                <c:pt idx="8">
                  <c:v>0.2</c:v>
                </c:pt>
                <c:pt idx="9">
                  <c:v>0.1</c:v>
                </c:pt>
                <c:pt idx="10">
                  <c:v>0.1</c:v>
                </c:pt>
                <c:pt idx="11">
                  <c:v>0.1</c:v>
                </c:pt>
                <c:pt idx="12">
                  <c:v>0.1</c:v>
                </c:pt>
                <c:pt idx="13">
                  <c:v>0.1</c:v>
                </c:pt>
                <c:pt idx="14">
                  <c:v>0.1</c:v>
                </c:pt>
                <c:pt idx="15">
                  <c:v>0.2</c:v>
                </c:pt>
                <c:pt idx="16">
                  <c:v>0.4</c:v>
                </c:pt>
                <c:pt idx="17">
                  <c:v>0.6</c:v>
                </c:pt>
                <c:pt idx="18">
                  <c:v>0.8</c:v>
                </c:pt>
                <c:pt idx="19">
                  <c:v>1</c:v>
                </c:pt>
                <c:pt idx="20">
                  <c:v>1</c:v>
                </c:pt>
                <c:pt idx="21">
                  <c:v>0.7</c:v>
                </c:pt>
                <c:pt idx="22">
                  <c:v>0.4</c:v>
                </c:pt>
                <c:pt idx="23">
                  <c:v>0.2</c:v>
                </c:pt>
              </c:numCache>
            </c:numRef>
          </c:val>
          <c:smooth val="0"/>
          <c:extLst xmlns:c16r2="http://schemas.microsoft.com/office/drawing/2015/06/chart">
            <c:ext xmlns:c16="http://schemas.microsoft.com/office/drawing/2014/chart" uri="{C3380CC4-5D6E-409C-BE32-E72D297353CC}">
              <c16:uniqueId val="{00000001-4FC8-44E6-BF29-AE8FCA417E9E}"/>
            </c:ext>
          </c:extLst>
        </c:ser>
        <c:ser>
          <c:idx val="2"/>
          <c:order val="2"/>
          <c:tx>
            <c:strRef>
              <c:f>'1980-2000 Schedules'!$D$47</c:f>
              <c:strCache>
                <c:ptCount val="1"/>
                <c:pt idx="0">
                  <c:v>Sun/Holiday</c:v>
                </c:pt>
              </c:strCache>
            </c:strRef>
          </c:tx>
          <c:spPr>
            <a:ln w="28575" cap="rnd">
              <a:solidFill>
                <a:srgbClr val="474C8E"/>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Schedules'!$E$47:$AB$47</c:f>
              <c:numCache>
                <c:formatCode>0.00</c:formatCode>
                <c:ptCount val="24"/>
                <c:pt idx="0">
                  <c:v>0.1</c:v>
                </c:pt>
                <c:pt idx="1">
                  <c:v>0.1</c:v>
                </c:pt>
                <c:pt idx="2">
                  <c:v>0.1</c:v>
                </c:pt>
                <c:pt idx="3">
                  <c:v>0.1</c:v>
                </c:pt>
                <c:pt idx="4">
                  <c:v>0.2</c:v>
                </c:pt>
                <c:pt idx="5">
                  <c:v>0.4</c:v>
                </c:pt>
                <c:pt idx="6">
                  <c:v>0.4</c:v>
                </c:pt>
                <c:pt idx="7">
                  <c:v>0.4</c:v>
                </c:pt>
                <c:pt idx="8">
                  <c:v>0.2</c:v>
                </c:pt>
                <c:pt idx="9">
                  <c:v>0.1</c:v>
                </c:pt>
                <c:pt idx="10">
                  <c:v>0.1</c:v>
                </c:pt>
                <c:pt idx="11">
                  <c:v>0.1</c:v>
                </c:pt>
                <c:pt idx="12">
                  <c:v>0.1</c:v>
                </c:pt>
                <c:pt idx="13">
                  <c:v>0.1</c:v>
                </c:pt>
                <c:pt idx="14">
                  <c:v>0.1</c:v>
                </c:pt>
                <c:pt idx="15">
                  <c:v>0.2</c:v>
                </c:pt>
                <c:pt idx="16">
                  <c:v>0.4</c:v>
                </c:pt>
                <c:pt idx="17">
                  <c:v>0.6</c:v>
                </c:pt>
                <c:pt idx="18">
                  <c:v>0.8</c:v>
                </c:pt>
                <c:pt idx="19">
                  <c:v>1</c:v>
                </c:pt>
                <c:pt idx="20">
                  <c:v>1</c:v>
                </c:pt>
                <c:pt idx="21">
                  <c:v>0.7</c:v>
                </c:pt>
                <c:pt idx="22">
                  <c:v>0.4</c:v>
                </c:pt>
                <c:pt idx="23">
                  <c:v>0.2</c:v>
                </c:pt>
              </c:numCache>
            </c:numRef>
          </c:val>
          <c:smooth val="0"/>
          <c:extLst xmlns:c16r2="http://schemas.microsoft.com/office/drawing/2015/06/chart">
            <c:ext xmlns:c16="http://schemas.microsoft.com/office/drawing/2014/chart" uri="{C3380CC4-5D6E-409C-BE32-E72D297353CC}">
              <c16:uniqueId val="{00000002-4FC8-44E6-BF29-AE8FCA417E9E}"/>
            </c:ext>
          </c:extLst>
        </c:ser>
        <c:dLbls>
          <c:showLegendKey val="0"/>
          <c:showVal val="0"/>
          <c:showCatName val="0"/>
          <c:showSerName val="0"/>
          <c:showPercent val="0"/>
          <c:showBubbleSize val="0"/>
        </c:dLbls>
        <c:smooth val="0"/>
        <c:axId val="645772096"/>
        <c:axId val="645776800"/>
      </c:lineChart>
      <c:catAx>
        <c:axId val="64577209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45776800"/>
        <c:crosses val="autoZero"/>
        <c:auto val="1"/>
        <c:lblAlgn val="ctr"/>
        <c:lblOffset val="100"/>
        <c:noMultiLvlLbl val="0"/>
      </c:catAx>
      <c:valAx>
        <c:axId val="64577680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4577209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Schedules'!$B$48</c:f>
          <c:strCache>
            <c:ptCount val="1"/>
            <c:pt idx="0">
              <c:v>Lighting - Office Core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Schedules'!$D$48</c:f>
              <c:strCache>
                <c:ptCount val="1"/>
                <c:pt idx="0">
                  <c:v>Weekday</c:v>
                </c:pt>
              </c:strCache>
            </c:strRef>
          </c:tx>
          <c:spPr>
            <a:ln w="28575" cap="rnd">
              <a:solidFill>
                <a:srgbClr val="A5A8D2"/>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Schedules'!$E$48:$AB$48</c:f>
              <c:numCache>
                <c:formatCode>0.00</c:formatCode>
                <c:ptCount val="24"/>
                <c:pt idx="0">
                  <c:v>0.5</c:v>
                </c:pt>
                <c:pt idx="1">
                  <c:v>0.5</c:v>
                </c:pt>
                <c:pt idx="2">
                  <c:v>0.5</c:v>
                </c:pt>
                <c:pt idx="3">
                  <c:v>0.5</c:v>
                </c:pt>
                <c:pt idx="4">
                  <c:v>0.5</c:v>
                </c:pt>
                <c:pt idx="5">
                  <c:v>0.5</c:v>
                </c:pt>
                <c:pt idx="6">
                  <c:v>0.5</c:v>
                </c:pt>
                <c:pt idx="7">
                  <c:v>0.5</c:v>
                </c:pt>
                <c:pt idx="8">
                  <c:v>0.9</c:v>
                </c:pt>
                <c:pt idx="9">
                  <c:v>0.9</c:v>
                </c:pt>
                <c:pt idx="10">
                  <c:v>0.9</c:v>
                </c:pt>
                <c:pt idx="11">
                  <c:v>0.9</c:v>
                </c:pt>
                <c:pt idx="12">
                  <c:v>0.9</c:v>
                </c:pt>
                <c:pt idx="13">
                  <c:v>0.9</c:v>
                </c:pt>
                <c:pt idx="14">
                  <c:v>0.9</c:v>
                </c:pt>
                <c:pt idx="15">
                  <c:v>0.9</c:v>
                </c:pt>
                <c:pt idx="16">
                  <c:v>0.5</c:v>
                </c:pt>
                <c:pt idx="17">
                  <c:v>0.5</c:v>
                </c:pt>
                <c:pt idx="18">
                  <c:v>0.5</c:v>
                </c:pt>
                <c:pt idx="19">
                  <c:v>0.5</c:v>
                </c:pt>
                <c:pt idx="20">
                  <c:v>0.5</c:v>
                </c:pt>
                <c:pt idx="21">
                  <c:v>0.5</c:v>
                </c:pt>
                <c:pt idx="22">
                  <c:v>0.5</c:v>
                </c:pt>
                <c:pt idx="23">
                  <c:v>0.5</c:v>
                </c:pt>
              </c:numCache>
            </c:numRef>
          </c:val>
          <c:smooth val="0"/>
          <c:extLst xmlns:c16r2="http://schemas.microsoft.com/office/drawing/2015/06/chart">
            <c:ext xmlns:c16="http://schemas.microsoft.com/office/drawing/2014/chart" uri="{C3380CC4-5D6E-409C-BE32-E72D297353CC}">
              <c16:uniqueId val="{00000000-BBEA-4DA2-B103-EDD73F1A99C8}"/>
            </c:ext>
          </c:extLst>
        </c:ser>
        <c:ser>
          <c:idx val="1"/>
          <c:order val="1"/>
          <c:tx>
            <c:strRef>
              <c:f>'1980-2000 Schedules'!$D$49</c:f>
              <c:strCache>
                <c:ptCount val="1"/>
                <c:pt idx="0">
                  <c:v>Sat</c:v>
                </c:pt>
              </c:strCache>
            </c:strRef>
          </c:tx>
          <c:spPr>
            <a:ln w="28575" cap="rnd">
              <a:solidFill>
                <a:srgbClr val="696EB4"/>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Schedules'!$E$49:$AB$49</c:f>
              <c:numCache>
                <c:formatCode>0.00</c:formatCode>
                <c:ptCount val="24"/>
                <c:pt idx="0">
                  <c:v>0.5</c:v>
                </c:pt>
                <c:pt idx="1">
                  <c:v>0.5</c:v>
                </c:pt>
                <c:pt idx="2">
                  <c:v>0.5</c:v>
                </c:pt>
                <c:pt idx="3">
                  <c:v>0.5</c:v>
                </c:pt>
                <c:pt idx="4">
                  <c:v>0.5</c:v>
                </c:pt>
                <c:pt idx="5">
                  <c:v>0.5</c:v>
                </c:pt>
                <c:pt idx="6">
                  <c:v>0.5</c:v>
                </c:pt>
                <c:pt idx="7">
                  <c:v>0.5</c:v>
                </c:pt>
                <c:pt idx="8">
                  <c:v>0.8</c:v>
                </c:pt>
                <c:pt idx="9">
                  <c:v>0.8</c:v>
                </c:pt>
                <c:pt idx="10">
                  <c:v>0.8</c:v>
                </c:pt>
                <c:pt idx="11">
                  <c:v>0.8</c:v>
                </c:pt>
                <c:pt idx="12">
                  <c:v>0.8</c:v>
                </c:pt>
                <c:pt idx="13">
                  <c:v>0.8</c:v>
                </c:pt>
                <c:pt idx="14">
                  <c:v>0.8</c:v>
                </c:pt>
                <c:pt idx="15">
                  <c:v>0.8</c:v>
                </c:pt>
                <c:pt idx="16">
                  <c:v>0.8</c:v>
                </c:pt>
                <c:pt idx="17">
                  <c:v>0.8</c:v>
                </c:pt>
                <c:pt idx="18">
                  <c:v>0.5</c:v>
                </c:pt>
                <c:pt idx="19">
                  <c:v>0.5</c:v>
                </c:pt>
                <c:pt idx="20">
                  <c:v>0.5</c:v>
                </c:pt>
                <c:pt idx="21">
                  <c:v>0.5</c:v>
                </c:pt>
                <c:pt idx="22">
                  <c:v>0.5</c:v>
                </c:pt>
                <c:pt idx="23">
                  <c:v>0.5</c:v>
                </c:pt>
              </c:numCache>
            </c:numRef>
          </c:val>
          <c:smooth val="0"/>
          <c:extLst xmlns:c16r2="http://schemas.microsoft.com/office/drawing/2015/06/chart">
            <c:ext xmlns:c16="http://schemas.microsoft.com/office/drawing/2014/chart" uri="{C3380CC4-5D6E-409C-BE32-E72D297353CC}">
              <c16:uniqueId val="{00000001-BBEA-4DA2-B103-EDD73F1A99C8}"/>
            </c:ext>
          </c:extLst>
        </c:ser>
        <c:ser>
          <c:idx val="2"/>
          <c:order val="2"/>
          <c:tx>
            <c:strRef>
              <c:f>'1980-2000 Schedules'!$D$50</c:f>
              <c:strCache>
                <c:ptCount val="1"/>
                <c:pt idx="0">
                  <c:v>Sun/Holiday</c:v>
                </c:pt>
              </c:strCache>
            </c:strRef>
          </c:tx>
          <c:spPr>
            <a:ln w="28575" cap="rnd">
              <a:solidFill>
                <a:srgbClr val="474C8E"/>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Schedules'!$E$50:$AB$50</c:f>
              <c:numCache>
                <c:formatCode>0.00</c:formatCode>
                <c:ptCount val="24"/>
                <c:pt idx="0">
                  <c:v>0.5</c:v>
                </c:pt>
                <c:pt idx="1">
                  <c:v>0.5</c:v>
                </c:pt>
                <c:pt idx="2">
                  <c:v>0.5</c:v>
                </c:pt>
                <c:pt idx="3">
                  <c:v>0.5</c:v>
                </c:pt>
                <c:pt idx="4">
                  <c:v>0.5</c:v>
                </c:pt>
                <c:pt idx="5">
                  <c:v>0.5</c:v>
                </c:pt>
                <c:pt idx="6">
                  <c:v>0.5</c:v>
                </c:pt>
                <c:pt idx="7">
                  <c:v>0.5</c:v>
                </c:pt>
                <c:pt idx="8">
                  <c:v>0.7</c:v>
                </c:pt>
                <c:pt idx="9">
                  <c:v>0.7</c:v>
                </c:pt>
                <c:pt idx="10">
                  <c:v>0.7</c:v>
                </c:pt>
                <c:pt idx="11">
                  <c:v>0.7</c:v>
                </c:pt>
                <c:pt idx="12">
                  <c:v>0.7</c:v>
                </c:pt>
                <c:pt idx="13">
                  <c:v>0.7</c:v>
                </c:pt>
                <c:pt idx="14">
                  <c:v>0.7</c:v>
                </c:pt>
                <c:pt idx="15">
                  <c:v>0.7</c:v>
                </c:pt>
                <c:pt idx="16">
                  <c:v>0.5</c:v>
                </c:pt>
                <c:pt idx="17">
                  <c:v>0.5</c:v>
                </c:pt>
                <c:pt idx="18">
                  <c:v>0.5</c:v>
                </c:pt>
                <c:pt idx="19">
                  <c:v>0.5</c:v>
                </c:pt>
                <c:pt idx="20">
                  <c:v>0.5</c:v>
                </c:pt>
                <c:pt idx="21">
                  <c:v>0.5</c:v>
                </c:pt>
                <c:pt idx="22">
                  <c:v>0.5</c:v>
                </c:pt>
                <c:pt idx="23">
                  <c:v>0.5</c:v>
                </c:pt>
              </c:numCache>
            </c:numRef>
          </c:val>
          <c:smooth val="0"/>
          <c:extLst xmlns:c16r2="http://schemas.microsoft.com/office/drawing/2015/06/chart">
            <c:ext xmlns:c16="http://schemas.microsoft.com/office/drawing/2014/chart" uri="{C3380CC4-5D6E-409C-BE32-E72D297353CC}">
              <c16:uniqueId val="{00000002-BBEA-4DA2-B103-EDD73F1A99C8}"/>
            </c:ext>
          </c:extLst>
        </c:ser>
        <c:dLbls>
          <c:showLegendKey val="0"/>
          <c:showVal val="0"/>
          <c:showCatName val="0"/>
          <c:showSerName val="0"/>
          <c:showPercent val="0"/>
          <c:showBubbleSize val="0"/>
        </c:dLbls>
        <c:smooth val="0"/>
        <c:axId val="645775624"/>
        <c:axId val="645773272"/>
      </c:lineChart>
      <c:catAx>
        <c:axId val="64577562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45773272"/>
        <c:crosses val="autoZero"/>
        <c:auto val="1"/>
        <c:lblAlgn val="ctr"/>
        <c:lblOffset val="100"/>
        <c:noMultiLvlLbl val="0"/>
      </c:catAx>
      <c:valAx>
        <c:axId val="64577327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4577562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Schedules'!$B$45</c:f>
          <c:strCache>
            <c:ptCount val="1"/>
            <c:pt idx="0">
              <c:v>Lighting - Sleeping Quarters</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Schedules'!$D$45</c:f>
              <c:strCache>
                <c:ptCount val="1"/>
                <c:pt idx="0">
                  <c:v>Weekday</c:v>
                </c:pt>
              </c:strCache>
            </c:strRef>
          </c:tx>
          <c:spPr>
            <a:ln w="28575" cap="rnd">
              <a:solidFill>
                <a:srgbClr val="A5A8D2"/>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Schedules'!$E$45:$AB$45</c:f>
              <c:numCache>
                <c:formatCode>0.00</c:formatCode>
                <c:ptCount val="24"/>
                <c:pt idx="0">
                  <c:v>0.1</c:v>
                </c:pt>
                <c:pt idx="1">
                  <c:v>0.1</c:v>
                </c:pt>
                <c:pt idx="2">
                  <c:v>0.1</c:v>
                </c:pt>
                <c:pt idx="3">
                  <c:v>0.1</c:v>
                </c:pt>
                <c:pt idx="4">
                  <c:v>0.2</c:v>
                </c:pt>
                <c:pt idx="5">
                  <c:v>0.4</c:v>
                </c:pt>
                <c:pt idx="6">
                  <c:v>0.4</c:v>
                </c:pt>
                <c:pt idx="7">
                  <c:v>0.4</c:v>
                </c:pt>
                <c:pt idx="8">
                  <c:v>0.2</c:v>
                </c:pt>
                <c:pt idx="9">
                  <c:v>0.1</c:v>
                </c:pt>
                <c:pt idx="10">
                  <c:v>0.1</c:v>
                </c:pt>
                <c:pt idx="11">
                  <c:v>0.1</c:v>
                </c:pt>
                <c:pt idx="12">
                  <c:v>0.1</c:v>
                </c:pt>
                <c:pt idx="13">
                  <c:v>0.1</c:v>
                </c:pt>
                <c:pt idx="14">
                  <c:v>0.1</c:v>
                </c:pt>
                <c:pt idx="15">
                  <c:v>0.2</c:v>
                </c:pt>
                <c:pt idx="16">
                  <c:v>0.4</c:v>
                </c:pt>
                <c:pt idx="17">
                  <c:v>0.6</c:v>
                </c:pt>
                <c:pt idx="18">
                  <c:v>0.8</c:v>
                </c:pt>
                <c:pt idx="19">
                  <c:v>1</c:v>
                </c:pt>
                <c:pt idx="20">
                  <c:v>1</c:v>
                </c:pt>
                <c:pt idx="21">
                  <c:v>0.7</c:v>
                </c:pt>
                <c:pt idx="22">
                  <c:v>0.4</c:v>
                </c:pt>
                <c:pt idx="23">
                  <c:v>0.2</c:v>
                </c:pt>
              </c:numCache>
            </c:numRef>
          </c:val>
          <c:smooth val="0"/>
          <c:extLst xmlns:c16r2="http://schemas.microsoft.com/office/drawing/2015/06/chart">
            <c:ext xmlns:c16="http://schemas.microsoft.com/office/drawing/2014/chart" uri="{C3380CC4-5D6E-409C-BE32-E72D297353CC}">
              <c16:uniqueId val="{00000000-BF43-41B9-8BB8-5B341A92D63D}"/>
            </c:ext>
          </c:extLst>
        </c:ser>
        <c:ser>
          <c:idx val="1"/>
          <c:order val="1"/>
          <c:tx>
            <c:strRef>
              <c:f>'Pre-1950 Schedules'!$D$46</c:f>
              <c:strCache>
                <c:ptCount val="1"/>
                <c:pt idx="0">
                  <c:v>Sat</c:v>
                </c:pt>
              </c:strCache>
            </c:strRef>
          </c:tx>
          <c:spPr>
            <a:ln w="28575" cap="rnd">
              <a:solidFill>
                <a:srgbClr val="696EB4"/>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Schedules'!$E$46:$AB$46</c:f>
              <c:numCache>
                <c:formatCode>0.00</c:formatCode>
                <c:ptCount val="24"/>
                <c:pt idx="0">
                  <c:v>0.1</c:v>
                </c:pt>
                <c:pt idx="1">
                  <c:v>0.1</c:v>
                </c:pt>
                <c:pt idx="2">
                  <c:v>0.1</c:v>
                </c:pt>
                <c:pt idx="3">
                  <c:v>0.1</c:v>
                </c:pt>
                <c:pt idx="4">
                  <c:v>0.2</c:v>
                </c:pt>
                <c:pt idx="5">
                  <c:v>0.4</c:v>
                </c:pt>
                <c:pt idx="6">
                  <c:v>0.4</c:v>
                </c:pt>
                <c:pt idx="7">
                  <c:v>0.4</c:v>
                </c:pt>
                <c:pt idx="8">
                  <c:v>0.2</c:v>
                </c:pt>
                <c:pt idx="9">
                  <c:v>0.1</c:v>
                </c:pt>
                <c:pt idx="10">
                  <c:v>0.1</c:v>
                </c:pt>
                <c:pt idx="11">
                  <c:v>0.1</c:v>
                </c:pt>
                <c:pt idx="12">
                  <c:v>0.1</c:v>
                </c:pt>
                <c:pt idx="13">
                  <c:v>0.1</c:v>
                </c:pt>
                <c:pt idx="14">
                  <c:v>0.1</c:v>
                </c:pt>
                <c:pt idx="15">
                  <c:v>0.2</c:v>
                </c:pt>
                <c:pt idx="16">
                  <c:v>0.4</c:v>
                </c:pt>
                <c:pt idx="17">
                  <c:v>0.6</c:v>
                </c:pt>
                <c:pt idx="18">
                  <c:v>0.8</c:v>
                </c:pt>
                <c:pt idx="19">
                  <c:v>1</c:v>
                </c:pt>
                <c:pt idx="20">
                  <c:v>1</c:v>
                </c:pt>
                <c:pt idx="21">
                  <c:v>0.7</c:v>
                </c:pt>
                <c:pt idx="22">
                  <c:v>0.4</c:v>
                </c:pt>
                <c:pt idx="23">
                  <c:v>0.2</c:v>
                </c:pt>
              </c:numCache>
            </c:numRef>
          </c:val>
          <c:smooth val="0"/>
          <c:extLst xmlns:c16r2="http://schemas.microsoft.com/office/drawing/2015/06/chart">
            <c:ext xmlns:c16="http://schemas.microsoft.com/office/drawing/2014/chart" uri="{C3380CC4-5D6E-409C-BE32-E72D297353CC}">
              <c16:uniqueId val="{00000001-BF43-41B9-8BB8-5B341A92D63D}"/>
            </c:ext>
          </c:extLst>
        </c:ser>
        <c:ser>
          <c:idx val="2"/>
          <c:order val="2"/>
          <c:tx>
            <c:strRef>
              <c:f>'Pre-1950 Schedules'!$D$47</c:f>
              <c:strCache>
                <c:ptCount val="1"/>
                <c:pt idx="0">
                  <c:v>Sun/Holiday</c:v>
                </c:pt>
              </c:strCache>
            </c:strRef>
          </c:tx>
          <c:spPr>
            <a:ln w="28575" cap="rnd">
              <a:solidFill>
                <a:srgbClr val="474C8E"/>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Schedules'!$E$47:$AB$47</c:f>
              <c:numCache>
                <c:formatCode>0.00</c:formatCode>
                <c:ptCount val="24"/>
                <c:pt idx="0">
                  <c:v>0.1</c:v>
                </c:pt>
                <c:pt idx="1">
                  <c:v>0.1</c:v>
                </c:pt>
                <c:pt idx="2">
                  <c:v>0.1</c:v>
                </c:pt>
                <c:pt idx="3">
                  <c:v>0.1</c:v>
                </c:pt>
                <c:pt idx="4">
                  <c:v>0.2</c:v>
                </c:pt>
                <c:pt idx="5">
                  <c:v>0.4</c:v>
                </c:pt>
                <c:pt idx="6">
                  <c:v>0.4</c:v>
                </c:pt>
                <c:pt idx="7">
                  <c:v>0.4</c:v>
                </c:pt>
                <c:pt idx="8">
                  <c:v>0.2</c:v>
                </c:pt>
                <c:pt idx="9">
                  <c:v>0.1</c:v>
                </c:pt>
                <c:pt idx="10">
                  <c:v>0.1</c:v>
                </c:pt>
                <c:pt idx="11">
                  <c:v>0.1</c:v>
                </c:pt>
                <c:pt idx="12">
                  <c:v>0.1</c:v>
                </c:pt>
                <c:pt idx="13">
                  <c:v>0.1</c:v>
                </c:pt>
                <c:pt idx="14">
                  <c:v>0.1</c:v>
                </c:pt>
                <c:pt idx="15">
                  <c:v>0.2</c:v>
                </c:pt>
                <c:pt idx="16">
                  <c:v>0.4</c:v>
                </c:pt>
                <c:pt idx="17">
                  <c:v>0.6</c:v>
                </c:pt>
                <c:pt idx="18">
                  <c:v>0.8</c:v>
                </c:pt>
                <c:pt idx="19">
                  <c:v>1</c:v>
                </c:pt>
                <c:pt idx="20">
                  <c:v>1</c:v>
                </c:pt>
                <c:pt idx="21">
                  <c:v>0.7</c:v>
                </c:pt>
                <c:pt idx="22">
                  <c:v>0.4</c:v>
                </c:pt>
                <c:pt idx="23">
                  <c:v>0.2</c:v>
                </c:pt>
              </c:numCache>
            </c:numRef>
          </c:val>
          <c:smooth val="0"/>
          <c:extLst xmlns:c16r2="http://schemas.microsoft.com/office/drawing/2015/06/chart">
            <c:ext xmlns:c16="http://schemas.microsoft.com/office/drawing/2014/chart" uri="{C3380CC4-5D6E-409C-BE32-E72D297353CC}">
              <c16:uniqueId val="{00000002-BF43-41B9-8BB8-5B341A92D63D}"/>
            </c:ext>
          </c:extLst>
        </c:ser>
        <c:dLbls>
          <c:showLegendKey val="0"/>
          <c:showVal val="0"/>
          <c:showCatName val="0"/>
          <c:showSerName val="0"/>
          <c:showPercent val="0"/>
          <c:showBubbleSize val="0"/>
        </c:dLbls>
        <c:smooth val="0"/>
        <c:axId val="638597600"/>
        <c:axId val="638595248"/>
      </c:lineChart>
      <c:catAx>
        <c:axId val="63859760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8595248"/>
        <c:crosses val="autoZero"/>
        <c:auto val="1"/>
        <c:lblAlgn val="ctr"/>
        <c:lblOffset val="100"/>
        <c:noMultiLvlLbl val="0"/>
      </c:catAx>
      <c:valAx>
        <c:axId val="63859524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859760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Schedules'!$B$51</c:f>
          <c:strCache>
            <c:ptCount val="1"/>
            <c:pt idx="0">
              <c:v>Lighting - Garage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Schedules'!$D$51</c:f>
              <c:strCache>
                <c:ptCount val="1"/>
                <c:pt idx="0">
                  <c:v>Weekday</c:v>
                </c:pt>
              </c:strCache>
            </c:strRef>
          </c:tx>
          <c:spPr>
            <a:ln w="28575" cap="rnd">
              <a:solidFill>
                <a:srgbClr val="A5A8D2"/>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Schedules'!$E$51:$AB$51</c:f>
              <c:numCache>
                <c:formatCode>0.00</c:formatCode>
                <c:ptCount val="24"/>
                <c:pt idx="0">
                  <c:v>0.5</c:v>
                </c:pt>
                <c:pt idx="1">
                  <c:v>0.5</c:v>
                </c:pt>
                <c:pt idx="2">
                  <c:v>0.5</c:v>
                </c:pt>
                <c:pt idx="3">
                  <c:v>0.5</c:v>
                </c:pt>
                <c:pt idx="4">
                  <c:v>0.5</c:v>
                </c:pt>
                <c:pt idx="5">
                  <c:v>0.5</c:v>
                </c:pt>
                <c:pt idx="6">
                  <c:v>0.5</c:v>
                </c:pt>
                <c:pt idx="7">
                  <c:v>0.5</c:v>
                </c:pt>
                <c:pt idx="8">
                  <c:v>0.9</c:v>
                </c:pt>
                <c:pt idx="9">
                  <c:v>0.9</c:v>
                </c:pt>
                <c:pt idx="10">
                  <c:v>0.9</c:v>
                </c:pt>
                <c:pt idx="11">
                  <c:v>0.9</c:v>
                </c:pt>
                <c:pt idx="12">
                  <c:v>0.9</c:v>
                </c:pt>
                <c:pt idx="13">
                  <c:v>0.9</c:v>
                </c:pt>
                <c:pt idx="14">
                  <c:v>0.9</c:v>
                </c:pt>
                <c:pt idx="15">
                  <c:v>0.9</c:v>
                </c:pt>
                <c:pt idx="16">
                  <c:v>0.5</c:v>
                </c:pt>
                <c:pt idx="17">
                  <c:v>0.5</c:v>
                </c:pt>
                <c:pt idx="18">
                  <c:v>0.5</c:v>
                </c:pt>
                <c:pt idx="19">
                  <c:v>0.5</c:v>
                </c:pt>
                <c:pt idx="20">
                  <c:v>0.5</c:v>
                </c:pt>
                <c:pt idx="21">
                  <c:v>0.5</c:v>
                </c:pt>
                <c:pt idx="22">
                  <c:v>0.5</c:v>
                </c:pt>
                <c:pt idx="23">
                  <c:v>0.5</c:v>
                </c:pt>
              </c:numCache>
            </c:numRef>
          </c:val>
          <c:smooth val="0"/>
          <c:extLst xmlns:c16r2="http://schemas.microsoft.com/office/drawing/2015/06/chart">
            <c:ext xmlns:c16="http://schemas.microsoft.com/office/drawing/2014/chart" uri="{C3380CC4-5D6E-409C-BE32-E72D297353CC}">
              <c16:uniqueId val="{00000000-78B2-4A3D-897B-5D1BB096F954}"/>
            </c:ext>
          </c:extLst>
        </c:ser>
        <c:ser>
          <c:idx val="1"/>
          <c:order val="1"/>
          <c:tx>
            <c:strRef>
              <c:f>'1980-2000 Schedules'!$D$52</c:f>
              <c:strCache>
                <c:ptCount val="1"/>
                <c:pt idx="0">
                  <c:v>Sat</c:v>
                </c:pt>
              </c:strCache>
            </c:strRef>
          </c:tx>
          <c:spPr>
            <a:ln w="28575" cap="rnd">
              <a:solidFill>
                <a:srgbClr val="696EB4"/>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Schedules'!$E$52:$AB$52</c:f>
              <c:numCache>
                <c:formatCode>0.00</c:formatCode>
                <c:ptCount val="24"/>
                <c:pt idx="0">
                  <c:v>0.5</c:v>
                </c:pt>
                <c:pt idx="1">
                  <c:v>0.5</c:v>
                </c:pt>
                <c:pt idx="2">
                  <c:v>0.5</c:v>
                </c:pt>
                <c:pt idx="3">
                  <c:v>0.5</c:v>
                </c:pt>
                <c:pt idx="4">
                  <c:v>0.5</c:v>
                </c:pt>
                <c:pt idx="5">
                  <c:v>0.5</c:v>
                </c:pt>
                <c:pt idx="6">
                  <c:v>0.5</c:v>
                </c:pt>
                <c:pt idx="7">
                  <c:v>0.5</c:v>
                </c:pt>
                <c:pt idx="8">
                  <c:v>0.8</c:v>
                </c:pt>
                <c:pt idx="9">
                  <c:v>0.8</c:v>
                </c:pt>
                <c:pt idx="10">
                  <c:v>0.8</c:v>
                </c:pt>
                <c:pt idx="11">
                  <c:v>0.8</c:v>
                </c:pt>
                <c:pt idx="12">
                  <c:v>0.8</c:v>
                </c:pt>
                <c:pt idx="13">
                  <c:v>0.8</c:v>
                </c:pt>
                <c:pt idx="14">
                  <c:v>0.8</c:v>
                </c:pt>
                <c:pt idx="15">
                  <c:v>0.8</c:v>
                </c:pt>
                <c:pt idx="16">
                  <c:v>0.8</c:v>
                </c:pt>
                <c:pt idx="17">
                  <c:v>0.8</c:v>
                </c:pt>
                <c:pt idx="18">
                  <c:v>0.5</c:v>
                </c:pt>
                <c:pt idx="19">
                  <c:v>0.5</c:v>
                </c:pt>
                <c:pt idx="20">
                  <c:v>0.5</c:v>
                </c:pt>
                <c:pt idx="21">
                  <c:v>0.5</c:v>
                </c:pt>
                <c:pt idx="22">
                  <c:v>0.5</c:v>
                </c:pt>
                <c:pt idx="23">
                  <c:v>0.5</c:v>
                </c:pt>
              </c:numCache>
            </c:numRef>
          </c:val>
          <c:smooth val="0"/>
          <c:extLst xmlns:c16r2="http://schemas.microsoft.com/office/drawing/2015/06/chart">
            <c:ext xmlns:c16="http://schemas.microsoft.com/office/drawing/2014/chart" uri="{C3380CC4-5D6E-409C-BE32-E72D297353CC}">
              <c16:uniqueId val="{00000001-78B2-4A3D-897B-5D1BB096F954}"/>
            </c:ext>
          </c:extLst>
        </c:ser>
        <c:ser>
          <c:idx val="2"/>
          <c:order val="2"/>
          <c:tx>
            <c:strRef>
              <c:f>'1980-2000 Schedules'!$D$53</c:f>
              <c:strCache>
                <c:ptCount val="1"/>
                <c:pt idx="0">
                  <c:v>Sun/Holiday</c:v>
                </c:pt>
              </c:strCache>
            </c:strRef>
          </c:tx>
          <c:spPr>
            <a:ln w="28575" cap="rnd">
              <a:solidFill>
                <a:srgbClr val="474C8E"/>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Schedules'!$E$53:$AB$53</c:f>
              <c:numCache>
                <c:formatCode>0.00</c:formatCode>
                <c:ptCount val="24"/>
                <c:pt idx="0">
                  <c:v>0.5</c:v>
                </c:pt>
                <c:pt idx="1">
                  <c:v>0.5</c:v>
                </c:pt>
                <c:pt idx="2">
                  <c:v>0.5</c:v>
                </c:pt>
                <c:pt idx="3">
                  <c:v>0.5</c:v>
                </c:pt>
                <c:pt idx="4">
                  <c:v>0.5</c:v>
                </c:pt>
                <c:pt idx="5">
                  <c:v>0.5</c:v>
                </c:pt>
                <c:pt idx="6">
                  <c:v>0.5</c:v>
                </c:pt>
                <c:pt idx="7">
                  <c:v>0.5</c:v>
                </c:pt>
                <c:pt idx="8">
                  <c:v>0.7</c:v>
                </c:pt>
                <c:pt idx="9">
                  <c:v>0.7</c:v>
                </c:pt>
                <c:pt idx="10">
                  <c:v>0.7</c:v>
                </c:pt>
                <c:pt idx="11">
                  <c:v>0.7</c:v>
                </c:pt>
                <c:pt idx="12">
                  <c:v>0.7</c:v>
                </c:pt>
                <c:pt idx="13">
                  <c:v>0.7</c:v>
                </c:pt>
                <c:pt idx="14">
                  <c:v>0.7</c:v>
                </c:pt>
                <c:pt idx="15">
                  <c:v>0.7</c:v>
                </c:pt>
                <c:pt idx="16">
                  <c:v>0.5</c:v>
                </c:pt>
                <c:pt idx="17">
                  <c:v>0.5</c:v>
                </c:pt>
                <c:pt idx="18">
                  <c:v>0.5</c:v>
                </c:pt>
                <c:pt idx="19">
                  <c:v>0.5</c:v>
                </c:pt>
                <c:pt idx="20">
                  <c:v>0.5</c:v>
                </c:pt>
                <c:pt idx="21">
                  <c:v>0.5</c:v>
                </c:pt>
                <c:pt idx="22">
                  <c:v>0.5</c:v>
                </c:pt>
                <c:pt idx="23">
                  <c:v>0.5</c:v>
                </c:pt>
              </c:numCache>
            </c:numRef>
          </c:val>
          <c:smooth val="0"/>
          <c:extLst xmlns:c16r2="http://schemas.microsoft.com/office/drawing/2015/06/chart">
            <c:ext xmlns:c16="http://schemas.microsoft.com/office/drawing/2014/chart" uri="{C3380CC4-5D6E-409C-BE32-E72D297353CC}">
              <c16:uniqueId val="{00000002-78B2-4A3D-897B-5D1BB096F954}"/>
            </c:ext>
          </c:extLst>
        </c:ser>
        <c:dLbls>
          <c:showLegendKey val="0"/>
          <c:showVal val="0"/>
          <c:showCatName val="0"/>
          <c:showSerName val="0"/>
          <c:showPercent val="0"/>
          <c:showBubbleSize val="0"/>
        </c:dLbls>
        <c:smooth val="0"/>
        <c:axId val="645776408"/>
        <c:axId val="645777584"/>
      </c:lineChart>
      <c:catAx>
        <c:axId val="64577640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45777584"/>
        <c:crosses val="autoZero"/>
        <c:auto val="1"/>
        <c:lblAlgn val="ctr"/>
        <c:lblOffset val="100"/>
        <c:noMultiLvlLbl val="0"/>
      </c:catAx>
      <c:valAx>
        <c:axId val="6457775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4577640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Schedules'!$B$54</c:f>
          <c:strCache>
            <c:ptCount val="1"/>
            <c:pt idx="0">
              <c:v>Lighting - Office Perimeter</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Schedules'!$D$57</c:f>
              <c:strCache>
                <c:ptCount val="1"/>
                <c:pt idx="0">
                  <c:v>Weekday</c:v>
                </c:pt>
              </c:strCache>
            </c:strRef>
          </c:tx>
          <c:spPr>
            <a:ln w="28575" cap="rnd">
              <a:solidFill>
                <a:srgbClr val="A5A8D2"/>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Schedules'!$E$57:$AB$57</c:f>
              <c:numCache>
                <c:formatCode>0.00</c:formatCode>
                <c:ptCount val="24"/>
              </c:numCache>
            </c:numRef>
          </c:val>
          <c:smooth val="0"/>
          <c:extLst xmlns:c16r2="http://schemas.microsoft.com/office/drawing/2015/06/chart">
            <c:ext xmlns:c16="http://schemas.microsoft.com/office/drawing/2014/chart" uri="{C3380CC4-5D6E-409C-BE32-E72D297353CC}">
              <c16:uniqueId val="{00000000-15A5-409D-9C65-3FE762A6FB2B}"/>
            </c:ext>
          </c:extLst>
        </c:ser>
        <c:ser>
          <c:idx val="1"/>
          <c:order val="1"/>
          <c:tx>
            <c:strRef>
              <c:f>'1980-2000 Schedules'!$D$55</c:f>
              <c:strCache>
                <c:ptCount val="1"/>
                <c:pt idx="0">
                  <c:v>Sat</c:v>
                </c:pt>
              </c:strCache>
            </c:strRef>
          </c:tx>
          <c:spPr>
            <a:ln w="28575" cap="rnd">
              <a:solidFill>
                <a:srgbClr val="696EB4"/>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Schedules'!$E$55:$AB$55</c:f>
              <c:numCache>
                <c:formatCode>0.00</c:formatCode>
                <c:ptCount val="24"/>
                <c:pt idx="0">
                  <c:v>0.5</c:v>
                </c:pt>
                <c:pt idx="1">
                  <c:v>0.5</c:v>
                </c:pt>
                <c:pt idx="2">
                  <c:v>0.5</c:v>
                </c:pt>
                <c:pt idx="3">
                  <c:v>0.5</c:v>
                </c:pt>
                <c:pt idx="4">
                  <c:v>0.5</c:v>
                </c:pt>
                <c:pt idx="5">
                  <c:v>0.5</c:v>
                </c:pt>
                <c:pt idx="6">
                  <c:v>0.5</c:v>
                </c:pt>
                <c:pt idx="7">
                  <c:v>0.5</c:v>
                </c:pt>
                <c:pt idx="8">
                  <c:v>0.8</c:v>
                </c:pt>
                <c:pt idx="9">
                  <c:v>0.8</c:v>
                </c:pt>
                <c:pt idx="10">
                  <c:v>0.8</c:v>
                </c:pt>
                <c:pt idx="11">
                  <c:v>0.8</c:v>
                </c:pt>
                <c:pt idx="12">
                  <c:v>0.8</c:v>
                </c:pt>
                <c:pt idx="13">
                  <c:v>0.8</c:v>
                </c:pt>
                <c:pt idx="14">
                  <c:v>0.8</c:v>
                </c:pt>
                <c:pt idx="15">
                  <c:v>0.8</c:v>
                </c:pt>
                <c:pt idx="16">
                  <c:v>0.8</c:v>
                </c:pt>
                <c:pt idx="17">
                  <c:v>0.8</c:v>
                </c:pt>
                <c:pt idx="18">
                  <c:v>0.5</c:v>
                </c:pt>
                <c:pt idx="19">
                  <c:v>0.5</c:v>
                </c:pt>
                <c:pt idx="20">
                  <c:v>0.5</c:v>
                </c:pt>
                <c:pt idx="21">
                  <c:v>0.5</c:v>
                </c:pt>
                <c:pt idx="22">
                  <c:v>0.5</c:v>
                </c:pt>
                <c:pt idx="23">
                  <c:v>0.5</c:v>
                </c:pt>
              </c:numCache>
            </c:numRef>
          </c:val>
          <c:smooth val="0"/>
          <c:extLst xmlns:c16r2="http://schemas.microsoft.com/office/drawing/2015/06/chart">
            <c:ext xmlns:c16="http://schemas.microsoft.com/office/drawing/2014/chart" uri="{C3380CC4-5D6E-409C-BE32-E72D297353CC}">
              <c16:uniqueId val="{00000001-15A5-409D-9C65-3FE762A6FB2B}"/>
            </c:ext>
          </c:extLst>
        </c:ser>
        <c:ser>
          <c:idx val="2"/>
          <c:order val="2"/>
          <c:tx>
            <c:strRef>
              <c:f>'1980-2000 Schedules'!$D$56</c:f>
              <c:strCache>
                <c:ptCount val="1"/>
                <c:pt idx="0">
                  <c:v>Sun/Holiday</c:v>
                </c:pt>
              </c:strCache>
            </c:strRef>
          </c:tx>
          <c:spPr>
            <a:ln w="28575" cap="rnd">
              <a:solidFill>
                <a:srgbClr val="474C8E"/>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Schedules'!$E$56:$AB$56</c:f>
              <c:numCache>
                <c:formatCode>0.00</c:formatCode>
                <c:ptCount val="24"/>
                <c:pt idx="0">
                  <c:v>0.5</c:v>
                </c:pt>
                <c:pt idx="1">
                  <c:v>0.5</c:v>
                </c:pt>
                <c:pt idx="2">
                  <c:v>0.5</c:v>
                </c:pt>
                <c:pt idx="3">
                  <c:v>0.5</c:v>
                </c:pt>
                <c:pt idx="4">
                  <c:v>0.5</c:v>
                </c:pt>
                <c:pt idx="5">
                  <c:v>0.5</c:v>
                </c:pt>
                <c:pt idx="6">
                  <c:v>0.5</c:v>
                </c:pt>
                <c:pt idx="7">
                  <c:v>0.5</c:v>
                </c:pt>
                <c:pt idx="8">
                  <c:v>0.7</c:v>
                </c:pt>
                <c:pt idx="9">
                  <c:v>0.7</c:v>
                </c:pt>
                <c:pt idx="10">
                  <c:v>0.7</c:v>
                </c:pt>
                <c:pt idx="11">
                  <c:v>0.7</c:v>
                </c:pt>
                <c:pt idx="12">
                  <c:v>0.7</c:v>
                </c:pt>
                <c:pt idx="13">
                  <c:v>0.7</c:v>
                </c:pt>
                <c:pt idx="14">
                  <c:v>0.7</c:v>
                </c:pt>
                <c:pt idx="15">
                  <c:v>0.7</c:v>
                </c:pt>
                <c:pt idx="16">
                  <c:v>0.5</c:v>
                </c:pt>
                <c:pt idx="17">
                  <c:v>0.5</c:v>
                </c:pt>
                <c:pt idx="18">
                  <c:v>0.5</c:v>
                </c:pt>
                <c:pt idx="19">
                  <c:v>0.5</c:v>
                </c:pt>
                <c:pt idx="20">
                  <c:v>0.5</c:v>
                </c:pt>
                <c:pt idx="21">
                  <c:v>0.5</c:v>
                </c:pt>
                <c:pt idx="22">
                  <c:v>0.5</c:v>
                </c:pt>
                <c:pt idx="23">
                  <c:v>0.5</c:v>
                </c:pt>
              </c:numCache>
            </c:numRef>
          </c:val>
          <c:smooth val="0"/>
          <c:extLst xmlns:c16r2="http://schemas.microsoft.com/office/drawing/2015/06/chart">
            <c:ext xmlns:c16="http://schemas.microsoft.com/office/drawing/2014/chart" uri="{C3380CC4-5D6E-409C-BE32-E72D297353CC}">
              <c16:uniqueId val="{00000002-15A5-409D-9C65-3FE762A6FB2B}"/>
            </c:ext>
          </c:extLst>
        </c:ser>
        <c:dLbls>
          <c:showLegendKey val="0"/>
          <c:showVal val="0"/>
          <c:showCatName val="0"/>
          <c:showSerName val="0"/>
          <c:showPercent val="0"/>
          <c:showBubbleSize val="0"/>
        </c:dLbls>
        <c:smooth val="0"/>
        <c:axId val="645748576"/>
        <c:axId val="645768176"/>
      </c:lineChart>
      <c:catAx>
        <c:axId val="64574857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45768176"/>
        <c:crosses val="autoZero"/>
        <c:auto val="1"/>
        <c:lblAlgn val="ctr"/>
        <c:lblOffset val="100"/>
        <c:noMultiLvlLbl val="0"/>
      </c:catAx>
      <c:valAx>
        <c:axId val="64576817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4574857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Schedules'!$B$57</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Schedules'!$D$57</c:f>
              <c:strCache>
                <c:ptCount val="1"/>
                <c:pt idx="0">
                  <c:v>Weekday</c:v>
                </c:pt>
              </c:strCache>
            </c:strRef>
          </c:tx>
          <c:spPr>
            <a:ln w="28575" cap="rnd">
              <a:solidFill>
                <a:srgbClr val="A5A8D2"/>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Schedules'!$E$57:$AB$57</c:f>
              <c:numCache>
                <c:formatCode>0.00</c:formatCode>
                <c:ptCount val="24"/>
              </c:numCache>
            </c:numRef>
          </c:val>
          <c:smooth val="0"/>
          <c:extLst xmlns:c16r2="http://schemas.microsoft.com/office/drawing/2015/06/chart">
            <c:ext xmlns:c16="http://schemas.microsoft.com/office/drawing/2014/chart" uri="{C3380CC4-5D6E-409C-BE32-E72D297353CC}">
              <c16:uniqueId val="{00000000-A922-484F-8887-453FFA1CE512}"/>
            </c:ext>
          </c:extLst>
        </c:ser>
        <c:ser>
          <c:idx val="1"/>
          <c:order val="1"/>
          <c:tx>
            <c:strRef>
              <c:f>'1980-2000 Schedules'!$D$58</c:f>
              <c:strCache>
                <c:ptCount val="1"/>
                <c:pt idx="0">
                  <c:v>Sat</c:v>
                </c:pt>
              </c:strCache>
            </c:strRef>
          </c:tx>
          <c:spPr>
            <a:ln w="28575" cap="rnd">
              <a:solidFill>
                <a:srgbClr val="696EB4"/>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Schedules'!$E$58:$AB$58</c:f>
              <c:numCache>
                <c:formatCode>0.00</c:formatCode>
                <c:ptCount val="24"/>
              </c:numCache>
            </c:numRef>
          </c:val>
          <c:smooth val="0"/>
          <c:extLst xmlns:c16r2="http://schemas.microsoft.com/office/drawing/2015/06/chart">
            <c:ext xmlns:c16="http://schemas.microsoft.com/office/drawing/2014/chart" uri="{C3380CC4-5D6E-409C-BE32-E72D297353CC}">
              <c16:uniqueId val="{00000001-A922-484F-8887-453FFA1CE512}"/>
            </c:ext>
          </c:extLst>
        </c:ser>
        <c:ser>
          <c:idx val="2"/>
          <c:order val="2"/>
          <c:tx>
            <c:strRef>
              <c:f>'1980-2000 Schedules'!$D$59</c:f>
              <c:strCache>
                <c:ptCount val="1"/>
                <c:pt idx="0">
                  <c:v>Sun/Holiday</c:v>
                </c:pt>
              </c:strCache>
            </c:strRef>
          </c:tx>
          <c:spPr>
            <a:ln w="28575" cap="rnd">
              <a:solidFill>
                <a:srgbClr val="474C8E"/>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Schedules'!$E$59:$AB$59</c:f>
              <c:numCache>
                <c:formatCode>0.00</c:formatCode>
                <c:ptCount val="24"/>
              </c:numCache>
            </c:numRef>
          </c:val>
          <c:smooth val="0"/>
          <c:extLst xmlns:c16r2="http://schemas.microsoft.com/office/drawing/2015/06/chart">
            <c:ext xmlns:c16="http://schemas.microsoft.com/office/drawing/2014/chart" uri="{C3380CC4-5D6E-409C-BE32-E72D297353CC}">
              <c16:uniqueId val="{00000002-A922-484F-8887-453FFA1CE512}"/>
            </c:ext>
          </c:extLst>
        </c:ser>
        <c:dLbls>
          <c:showLegendKey val="0"/>
          <c:showVal val="0"/>
          <c:showCatName val="0"/>
          <c:showSerName val="0"/>
          <c:showPercent val="0"/>
          <c:showBubbleSize val="0"/>
        </c:dLbls>
        <c:smooth val="0"/>
        <c:axId val="908021896"/>
        <c:axId val="908017584"/>
      </c:lineChart>
      <c:catAx>
        <c:axId val="90802189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08017584"/>
        <c:crosses val="autoZero"/>
        <c:auto val="1"/>
        <c:lblAlgn val="ctr"/>
        <c:lblOffset val="100"/>
        <c:noMultiLvlLbl val="0"/>
      </c:catAx>
      <c:valAx>
        <c:axId val="9080175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0802189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Schedules'!$B$80</c:f>
          <c:strCache>
            <c:ptCount val="1"/>
            <c:pt idx="0">
              <c:v>Receptacles - Sleeping Quarters</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Schedules'!$D$80</c:f>
              <c:strCache>
                <c:ptCount val="1"/>
                <c:pt idx="0">
                  <c:v>Weekday</c:v>
                </c:pt>
              </c:strCache>
            </c:strRef>
          </c:tx>
          <c:spPr>
            <a:ln w="28575" cap="rnd">
              <a:solidFill>
                <a:srgbClr val="A5A8D2"/>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Schedules'!$E$80:$AB$80</c:f>
              <c:numCache>
                <c:formatCode>0.00</c:formatCode>
                <c:ptCount val="24"/>
                <c:pt idx="0">
                  <c:v>0.5</c:v>
                </c:pt>
                <c:pt idx="1">
                  <c:v>0.4</c:v>
                </c:pt>
                <c:pt idx="2">
                  <c:v>0.4</c:v>
                </c:pt>
                <c:pt idx="3">
                  <c:v>0.4</c:v>
                </c:pt>
                <c:pt idx="4">
                  <c:v>0.4</c:v>
                </c:pt>
                <c:pt idx="5">
                  <c:v>0.4</c:v>
                </c:pt>
                <c:pt idx="6">
                  <c:v>0.5</c:v>
                </c:pt>
                <c:pt idx="7">
                  <c:v>0.7</c:v>
                </c:pt>
                <c:pt idx="8">
                  <c:v>0.7</c:v>
                </c:pt>
                <c:pt idx="9">
                  <c:v>0.7</c:v>
                </c:pt>
                <c:pt idx="10">
                  <c:v>0.7</c:v>
                </c:pt>
                <c:pt idx="11">
                  <c:v>0.7</c:v>
                </c:pt>
                <c:pt idx="12">
                  <c:v>0.7</c:v>
                </c:pt>
                <c:pt idx="13">
                  <c:v>0.7</c:v>
                </c:pt>
                <c:pt idx="14">
                  <c:v>0.7</c:v>
                </c:pt>
                <c:pt idx="15">
                  <c:v>0.7</c:v>
                </c:pt>
                <c:pt idx="16">
                  <c:v>0.8</c:v>
                </c:pt>
                <c:pt idx="17">
                  <c:v>1</c:v>
                </c:pt>
                <c:pt idx="18">
                  <c:v>1</c:v>
                </c:pt>
                <c:pt idx="19">
                  <c:v>0.9</c:v>
                </c:pt>
                <c:pt idx="20">
                  <c:v>0.9</c:v>
                </c:pt>
                <c:pt idx="21">
                  <c:v>0.8</c:v>
                </c:pt>
                <c:pt idx="22">
                  <c:v>0.7</c:v>
                </c:pt>
                <c:pt idx="23">
                  <c:v>0.6</c:v>
                </c:pt>
              </c:numCache>
            </c:numRef>
          </c:val>
          <c:smooth val="0"/>
          <c:extLst xmlns:c16r2="http://schemas.microsoft.com/office/drawing/2015/06/chart">
            <c:ext xmlns:c16="http://schemas.microsoft.com/office/drawing/2014/chart" uri="{C3380CC4-5D6E-409C-BE32-E72D297353CC}">
              <c16:uniqueId val="{00000000-2E27-4ED6-B56D-711B9D4D3A78}"/>
            </c:ext>
          </c:extLst>
        </c:ser>
        <c:ser>
          <c:idx val="1"/>
          <c:order val="1"/>
          <c:tx>
            <c:strRef>
              <c:f>'1980-2000 Schedules'!$D$81</c:f>
              <c:strCache>
                <c:ptCount val="1"/>
                <c:pt idx="0">
                  <c:v>Sat</c:v>
                </c:pt>
              </c:strCache>
            </c:strRef>
          </c:tx>
          <c:spPr>
            <a:ln w="28575" cap="rnd">
              <a:solidFill>
                <a:srgbClr val="696EB4"/>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Schedules'!$E$81:$AB$81</c:f>
              <c:numCache>
                <c:formatCode>0.00</c:formatCode>
                <c:ptCount val="24"/>
                <c:pt idx="0">
                  <c:v>0.5</c:v>
                </c:pt>
                <c:pt idx="1">
                  <c:v>0.4</c:v>
                </c:pt>
                <c:pt idx="2">
                  <c:v>0.4</c:v>
                </c:pt>
                <c:pt idx="3">
                  <c:v>0.4</c:v>
                </c:pt>
                <c:pt idx="4">
                  <c:v>0.4</c:v>
                </c:pt>
                <c:pt idx="5">
                  <c:v>0.4</c:v>
                </c:pt>
                <c:pt idx="6">
                  <c:v>0.5</c:v>
                </c:pt>
                <c:pt idx="7">
                  <c:v>0.7</c:v>
                </c:pt>
                <c:pt idx="8">
                  <c:v>0.7</c:v>
                </c:pt>
                <c:pt idx="9">
                  <c:v>0.7</c:v>
                </c:pt>
                <c:pt idx="10">
                  <c:v>0.7</c:v>
                </c:pt>
                <c:pt idx="11">
                  <c:v>0.7</c:v>
                </c:pt>
                <c:pt idx="12">
                  <c:v>0.7</c:v>
                </c:pt>
                <c:pt idx="13">
                  <c:v>0.7</c:v>
                </c:pt>
                <c:pt idx="14">
                  <c:v>0.7</c:v>
                </c:pt>
                <c:pt idx="15">
                  <c:v>0.7</c:v>
                </c:pt>
                <c:pt idx="16">
                  <c:v>0.8</c:v>
                </c:pt>
                <c:pt idx="17">
                  <c:v>1</c:v>
                </c:pt>
                <c:pt idx="18">
                  <c:v>1</c:v>
                </c:pt>
                <c:pt idx="19">
                  <c:v>0.9</c:v>
                </c:pt>
                <c:pt idx="20">
                  <c:v>0.9</c:v>
                </c:pt>
                <c:pt idx="21">
                  <c:v>0.8</c:v>
                </c:pt>
                <c:pt idx="22">
                  <c:v>0.7</c:v>
                </c:pt>
                <c:pt idx="23">
                  <c:v>0.6</c:v>
                </c:pt>
              </c:numCache>
            </c:numRef>
          </c:val>
          <c:smooth val="0"/>
          <c:extLst xmlns:c16r2="http://schemas.microsoft.com/office/drawing/2015/06/chart">
            <c:ext xmlns:c16="http://schemas.microsoft.com/office/drawing/2014/chart" uri="{C3380CC4-5D6E-409C-BE32-E72D297353CC}">
              <c16:uniqueId val="{00000001-2E27-4ED6-B56D-711B9D4D3A78}"/>
            </c:ext>
          </c:extLst>
        </c:ser>
        <c:ser>
          <c:idx val="2"/>
          <c:order val="2"/>
          <c:tx>
            <c:strRef>
              <c:f>'1980-2000 Schedules'!$D$82</c:f>
              <c:strCache>
                <c:ptCount val="1"/>
                <c:pt idx="0">
                  <c:v>Sun/Holiday</c:v>
                </c:pt>
              </c:strCache>
            </c:strRef>
          </c:tx>
          <c:spPr>
            <a:ln w="28575" cap="rnd">
              <a:solidFill>
                <a:srgbClr val="474C8E"/>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Schedules'!$E$82:$AB$82</c:f>
              <c:numCache>
                <c:formatCode>0.00</c:formatCode>
                <c:ptCount val="24"/>
                <c:pt idx="0">
                  <c:v>0.5</c:v>
                </c:pt>
                <c:pt idx="1">
                  <c:v>0.4</c:v>
                </c:pt>
                <c:pt idx="2">
                  <c:v>0.4</c:v>
                </c:pt>
                <c:pt idx="3">
                  <c:v>0.4</c:v>
                </c:pt>
                <c:pt idx="4">
                  <c:v>0.4</c:v>
                </c:pt>
                <c:pt idx="5">
                  <c:v>0.4</c:v>
                </c:pt>
                <c:pt idx="6">
                  <c:v>0.5</c:v>
                </c:pt>
                <c:pt idx="7">
                  <c:v>0.7</c:v>
                </c:pt>
                <c:pt idx="8">
                  <c:v>0.7</c:v>
                </c:pt>
                <c:pt idx="9">
                  <c:v>0.7</c:v>
                </c:pt>
                <c:pt idx="10">
                  <c:v>0.7</c:v>
                </c:pt>
                <c:pt idx="11">
                  <c:v>0.7</c:v>
                </c:pt>
                <c:pt idx="12">
                  <c:v>0.7</c:v>
                </c:pt>
                <c:pt idx="13">
                  <c:v>0.7</c:v>
                </c:pt>
                <c:pt idx="14">
                  <c:v>0.7</c:v>
                </c:pt>
                <c:pt idx="15">
                  <c:v>0.7</c:v>
                </c:pt>
                <c:pt idx="16">
                  <c:v>0.8</c:v>
                </c:pt>
                <c:pt idx="17">
                  <c:v>1</c:v>
                </c:pt>
                <c:pt idx="18">
                  <c:v>1</c:v>
                </c:pt>
                <c:pt idx="19">
                  <c:v>0.9</c:v>
                </c:pt>
                <c:pt idx="20">
                  <c:v>0.9</c:v>
                </c:pt>
                <c:pt idx="21">
                  <c:v>0.8</c:v>
                </c:pt>
                <c:pt idx="22">
                  <c:v>0.7</c:v>
                </c:pt>
                <c:pt idx="23">
                  <c:v>0.6</c:v>
                </c:pt>
              </c:numCache>
            </c:numRef>
          </c:val>
          <c:smooth val="0"/>
          <c:extLst xmlns:c16r2="http://schemas.microsoft.com/office/drawing/2015/06/chart">
            <c:ext xmlns:c16="http://schemas.microsoft.com/office/drawing/2014/chart" uri="{C3380CC4-5D6E-409C-BE32-E72D297353CC}">
              <c16:uniqueId val="{00000002-2E27-4ED6-B56D-711B9D4D3A78}"/>
            </c:ext>
          </c:extLst>
        </c:ser>
        <c:dLbls>
          <c:showLegendKey val="0"/>
          <c:showVal val="0"/>
          <c:showCatName val="0"/>
          <c:showSerName val="0"/>
          <c:showPercent val="0"/>
          <c:showBubbleSize val="0"/>
        </c:dLbls>
        <c:smooth val="0"/>
        <c:axId val="908020720"/>
        <c:axId val="908015624"/>
      </c:lineChart>
      <c:catAx>
        <c:axId val="90802072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08015624"/>
        <c:crosses val="autoZero"/>
        <c:auto val="1"/>
        <c:lblAlgn val="ctr"/>
        <c:lblOffset val="100"/>
        <c:noMultiLvlLbl val="0"/>
      </c:catAx>
      <c:valAx>
        <c:axId val="90801562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0802072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Schedules'!$B$83</c:f>
          <c:strCache>
            <c:ptCount val="1"/>
            <c:pt idx="0">
              <c:v>Receptacles - Office Core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Schedules'!$D$83</c:f>
              <c:strCache>
                <c:ptCount val="1"/>
                <c:pt idx="0">
                  <c:v>Weekday</c:v>
                </c:pt>
              </c:strCache>
            </c:strRef>
          </c:tx>
          <c:spPr>
            <a:ln w="28575" cap="rnd">
              <a:solidFill>
                <a:srgbClr val="A5A8D2"/>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Schedules'!$E$83:$AB$83</c:f>
              <c:numCache>
                <c:formatCode>0.00</c:formatCode>
                <c:ptCount val="24"/>
                <c:pt idx="0">
                  <c:v>0.4</c:v>
                </c:pt>
                <c:pt idx="1">
                  <c:v>0.4</c:v>
                </c:pt>
                <c:pt idx="2">
                  <c:v>0.4</c:v>
                </c:pt>
                <c:pt idx="3">
                  <c:v>0.4</c:v>
                </c:pt>
                <c:pt idx="4">
                  <c:v>0.4</c:v>
                </c:pt>
                <c:pt idx="5">
                  <c:v>0.4</c:v>
                </c:pt>
                <c:pt idx="6">
                  <c:v>0.4</c:v>
                </c:pt>
                <c:pt idx="7">
                  <c:v>0.7</c:v>
                </c:pt>
                <c:pt idx="8">
                  <c:v>0.9</c:v>
                </c:pt>
                <c:pt idx="9">
                  <c:v>0.9</c:v>
                </c:pt>
                <c:pt idx="10">
                  <c:v>0.9</c:v>
                </c:pt>
                <c:pt idx="11">
                  <c:v>0.9</c:v>
                </c:pt>
                <c:pt idx="12">
                  <c:v>0.9</c:v>
                </c:pt>
                <c:pt idx="13">
                  <c:v>0.9</c:v>
                </c:pt>
                <c:pt idx="14">
                  <c:v>0.9</c:v>
                </c:pt>
                <c:pt idx="15">
                  <c:v>0.9</c:v>
                </c:pt>
                <c:pt idx="16">
                  <c:v>0.6</c:v>
                </c:pt>
                <c:pt idx="17">
                  <c:v>0.6</c:v>
                </c:pt>
                <c:pt idx="18">
                  <c:v>0.6</c:v>
                </c:pt>
                <c:pt idx="19">
                  <c:v>0.6</c:v>
                </c:pt>
                <c:pt idx="20">
                  <c:v>0.6</c:v>
                </c:pt>
                <c:pt idx="21">
                  <c:v>0.6</c:v>
                </c:pt>
                <c:pt idx="22">
                  <c:v>0.6</c:v>
                </c:pt>
                <c:pt idx="23">
                  <c:v>0.4</c:v>
                </c:pt>
              </c:numCache>
            </c:numRef>
          </c:val>
          <c:smooth val="0"/>
          <c:extLst xmlns:c16r2="http://schemas.microsoft.com/office/drawing/2015/06/chart">
            <c:ext xmlns:c16="http://schemas.microsoft.com/office/drawing/2014/chart" uri="{C3380CC4-5D6E-409C-BE32-E72D297353CC}">
              <c16:uniqueId val="{00000000-B289-4C96-8257-CBC3E1359109}"/>
            </c:ext>
          </c:extLst>
        </c:ser>
        <c:ser>
          <c:idx val="1"/>
          <c:order val="1"/>
          <c:tx>
            <c:strRef>
              <c:f>'1980-2000 Schedules'!$D$84</c:f>
              <c:strCache>
                <c:ptCount val="1"/>
                <c:pt idx="0">
                  <c:v>Sat</c:v>
                </c:pt>
              </c:strCache>
            </c:strRef>
          </c:tx>
          <c:spPr>
            <a:ln w="28575" cap="rnd">
              <a:solidFill>
                <a:srgbClr val="696EB4"/>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Schedules'!$E$84:$AB$84</c:f>
              <c:numCache>
                <c:formatCode>0.00</c:formatCode>
                <c:ptCount val="24"/>
                <c:pt idx="0">
                  <c:v>0.4</c:v>
                </c:pt>
                <c:pt idx="1">
                  <c:v>0.4</c:v>
                </c:pt>
                <c:pt idx="2">
                  <c:v>0.4</c:v>
                </c:pt>
                <c:pt idx="3">
                  <c:v>0.4</c:v>
                </c:pt>
                <c:pt idx="4">
                  <c:v>0.4</c:v>
                </c:pt>
                <c:pt idx="5">
                  <c:v>0.4</c:v>
                </c:pt>
                <c:pt idx="6">
                  <c:v>0.4</c:v>
                </c:pt>
                <c:pt idx="7">
                  <c:v>0.5</c:v>
                </c:pt>
                <c:pt idx="8">
                  <c:v>0.65</c:v>
                </c:pt>
                <c:pt idx="9">
                  <c:v>0.65</c:v>
                </c:pt>
                <c:pt idx="10">
                  <c:v>0.65</c:v>
                </c:pt>
                <c:pt idx="11">
                  <c:v>0.65</c:v>
                </c:pt>
                <c:pt idx="12">
                  <c:v>0.65</c:v>
                </c:pt>
                <c:pt idx="13">
                  <c:v>0.65</c:v>
                </c:pt>
                <c:pt idx="14">
                  <c:v>0.65</c:v>
                </c:pt>
                <c:pt idx="15">
                  <c:v>0.65</c:v>
                </c:pt>
                <c:pt idx="16">
                  <c:v>0.65</c:v>
                </c:pt>
                <c:pt idx="17">
                  <c:v>0.65</c:v>
                </c:pt>
                <c:pt idx="18">
                  <c:v>0.4</c:v>
                </c:pt>
                <c:pt idx="19">
                  <c:v>0.4</c:v>
                </c:pt>
                <c:pt idx="20">
                  <c:v>0.4</c:v>
                </c:pt>
                <c:pt idx="21">
                  <c:v>0.4</c:v>
                </c:pt>
                <c:pt idx="22">
                  <c:v>0.4</c:v>
                </c:pt>
                <c:pt idx="23">
                  <c:v>0.4</c:v>
                </c:pt>
              </c:numCache>
            </c:numRef>
          </c:val>
          <c:smooth val="0"/>
          <c:extLst xmlns:c16r2="http://schemas.microsoft.com/office/drawing/2015/06/chart">
            <c:ext xmlns:c16="http://schemas.microsoft.com/office/drawing/2014/chart" uri="{C3380CC4-5D6E-409C-BE32-E72D297353CC}">
              <c16:uniqueId val="{00000001-B289-4C96-8257-CBC3E1359109}"/>
            </c:ext>
          </c:extLst>
        </c:ser>
        <c:ser>
          <c:idx val="2"/>
          <c:order val="2"/>
          <c:tx>
            <c:strRef>
              <c:f>'1980-2000 Schedules'!$D$85</c:f>
              <c:strCache>
                <c:ptCount val="1"/>
                <c:pt idx="0">
                  <c:v>Sun/Holiday</c:v>
                </c:pt>
              </c:strCache>
            </c:strRef>
          </c:tx>
          <c:spPr>
            <a:ln w="28575" cap="rnd">
              <a:solidFill>
                <a:srgbClr val="474C8E"/>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Schedules'!$E$85:$AB$85</c:f>
              <c:numCache>
                <c:formatCode>0.00</c:formatCode>
                <c:ptCount val="24"/>
                <c:pt idx="0">
                  <c:v>0.4</c:v>
                </c:pt>
                <c:pt idx="1">
                  <c:v>0.4</c:v>
                </c:pt>
                <c:pt idx="2">
                  <c:v>0.4</c:v>
                </c:pt>
                <c:pt idx="3">
                  <c:v>0.4</c:v>
                </c:pt>
                <c:pt idx="4">
                  <c:v>0.4</c:v>
                </c:pt>
                <c:pt idx="5">
                  <c:v>0.4</c:v>
                </c:pt>
                <c:pt idx="6">
                  <c:v>0.4</c:v>
                </c:pt>
                <c:pt idx="7">
                  <c:v>0.4</c:v>
                </c:pt>
                <c:pt idx="8">
                  <c:v>0.6</c:v>
                </c:pt>
                <c:pt idx="9">
                  <c:v>0.6</c:v>
                </c:pt>
                <c:pt idx="10">
                  <c:v>0.6</c:v>
                </c:pt>
                <c:pt idx="11">
                  <c:v>0.6</c:v>
                </c:pt>
                <c:pt idx="12">
                  <c:v>0.6</c:v>
                </c:pt>
                <c:pt idx="13">
                  <c:v>0.6</c:v>
                </c:pt>
                <c:pt idx="14">
                  <c:v>0.6</c:v>
                </c:pt>
                <c:pt idx="15">
                  <c:v>0.6</c:v>
                </c:pt>
                <c:pt idx="16">
                  <c:v>0.4</c:v>
                </c:pt>
                <c:pt idx="17">
                  <c:v>0.4</c:v>
                </c:pt>
                <c:pt idx="18">
                  <c:v>0.4</c:v>
                </c:pt>
                <c:pt idx="19">
                  <c:v>0.4</c:v>
                </c:pt>
                <c:pt idx="20">
                  <c:v>0.4</c:v>
                </c:pt>
                <c:pt idx="21">
                  <c:v>0.4</c:v>
                </c:pt>
                <c:pt idx="22">
                  <c:v>0.4</c:v>
                </c:pt>
                <c:pt idx="23">
                  <c:v>0.4</c:v>
                </c:pt>
              </c:numCache>
            </c:numRef>
          </c:val>
          <c:smooth val="0"/>
          <c:extLst xmlns:c16r2="http://schemas.microsoft.com/office/drawing/2015/06/chart">
            <c:ext xmlns:c16="http://schemas.microsoft.com/office/drawing/2014/chart" uri="{C3380CC4-5D6E-409C-BE32-E72D297353CC}">
              <c16:uniqueId val="{00000002-B289-4C96-8257-CBC3E1359109}"/>
            </c:ext>
          </c:extLst>
        </c:ser>
        <c:dLbls>
          <c:showLegendKey val="0"/>
          <c:showVal val="0"/>
          <c:showCatName val="0"/>
          <c:showSerName val="0"/>
          <c:showPercent val="0"/>
          <c:showBubbleSize val="0"/>
        </c:dLbls>
        <c:smooth val="0"/>
        <c:axId val="908022680"/>
        <c:axId val="908019152"/>
      </c:lineChart>
      <c:catAx>
        <c:axId val="90802268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08019152"/>
        <c:crosses val="autoZero"/>
        <c:auto val="1"/>
        <c:lblAlgn val="ctr"/>
        <c:lblOffset val="100"/>
        <c:noMultiLvlLbl val="0"/>
      </c:catAx>
      <c:valAx>
        <c:axId val="9080191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0802268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Schedules'!$B$86</c:f>
          <c:strCache>
            <c:ptCount val="1"/>
            <c:pt idx="0">
              <c:v>Receptacles - Garage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Schedules'!$D$86</c:f>
              <c:strCache>
                <c:ptCount val="1"/>
                <c:pt idx="0">
                  <c:v>Weekday</c:v>
                </c:pt>
              </c:strCache>
            </c:strRef>
          </c:tx>
          <c:spPr>
            <a:ln w="28575" cap="rnd">
              <a:solidFill>
                <a:srgbClr val="A5A8D2"/>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Schedules'!$E$86:$AB$86</c:f>
              <c:numCache>
                <c:formatCode>0.00</c:formatCode>
                <c:ptCount val="24"/>
                <c:pt idx="0">
                  <c:v>0.4</c:v>
                </c:pt>
                <c:pt idx="1">
                  <c:v>0.4</c:v>
                </c:pt>
                <c:pt idx="2">
                  <c:v>0.4</c:v>
                </c:pt>
                <c:pt idx="3">
                  <c:v>0.4</c:v>
                </c:pt>
                <c:pt idx="4">
                  <c:v>0.4</c:v>
                </c:pt>
                <c:pt idx="5">
                  <c:v>0.4</c:v>
                </c:pt>
                <c:pt idx="6">
                  <c:v>0.4</c:v>
                </c:pt>
                <c:pt idx="7">
                  <c:v>0.7</c:v>
                </c:pt>
                <c:pt idx="8">
                  <c:v>0.9</c:v>
                </c:pt>
                <c:pt idx="9">
                  <c:v>0.9</c:v>
                </c:pt>
                <c:pt idx="10">
                  <c:v>0.9</c:v>
                </c:pt>
                <c:pt idx="11">
                  <c:v>0.9</c:v>
                </c:pt>
                <c:pt idx="12">
                  <c:v>0.9</c:v>
                </c:pt>
                <c:pt idx="13">
                  <c:v>0.9</c:v>
                </c:pt>
                <c:pt idx="14">
                  <c:v>0.9</c:v>
                </c:pt>
                <c:pt idx="15">
                  <c:v>0.9</c:v>
                </c:pt>
                <c:pt idx="16">
                  <c:v>0.6</c:v>
                </c:pt>
                <c:pt idx="17">
                  <c:v>0.6</c:v>
                </c:pt>
                <c:pt idx="18">
                  <c:v>0.6</c:v>
                </c:pt>
                <c:pt idx="19">
                  <c:v>0.6</c:v>
                </c:pt>
                <c:pt idx="20">
                  <c:v>0.6</c:v>
                </c:pt>
                <c:pt idx="21">
                  <c:v>0.6</c:v>
                </c:pt>
                <c:pt idx="22">
                  <c:v>0.6</c:v>
                </c:pt>
                <c:pt idx="23">
                  <c:v>0.4</c:v>
                </c:pt>
              </c:numCache>
            </c:numRef>
          </c:val>
          <c:smooth val="0"/>
          <c:extLst xmlns:c16r2="http://schemas.microsoft.com/office/drawing/2015/06/chart">
            <c:ext xmlns:c16="http://schemas.microsoft.com/office/drawing/2014/chart" uri="{C3380CC4-5D6E-409C-BE32-E72D297353CC}">
              <c16:uniqueId val="{00000000-6BDF-423F-8E1D-FBC63D65B330}"/>
            </c:ext>
          </c:extLst>
        </c:ser>
        <c:ser>
          <c:idx val="1"/>
          <c:order val="1"/>
          <c:tx>
            <c:strRef>
              <c:f>'1980-2000 Schedules'!$D$87</c:f>
              <c:strCache>
                <c:ptCount val="1"/>
                <c:pt idx="0">
                  <c:v>Sat</c:v>
                </c:pt>
              </c:strCache>
            </c:strRef>
          </c:tx>
          <c:spPr>
            <a:ln w="28575" cap="rnd">
              <a:solidFill>
                <a:srgbClr val="696EB4"/>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Schedules'!$E$87:$AB$87</c:f>
              <c:numCache>
                <c:formatCode>0.00</c:formatCode>
                <c:ptCount val="24"/>
                <c:pt idx="0">
                  <c:v>0.4</c:v>
                </c:pt>
                <c:pt idx="1">
                  <c:v>0.4</c:v>
                </c:pt>
                <c:pt idx="2">
                  <c:v>0.4</c:v>
                </c:pt>
                <c:pt idx="3">
                  <c:v>0.4</c:v>
                </c:pt>
                <c:pt idx="4">
                  <c:v>0.4</c:v>
                </c:pt>
                <c:pt idx="5">
                  <c:v>0.4</c:v>
                </c:pt>
                <c:pt idx="6">
                  <c:v>0.4</c:v>
                </c:pt>
                <c:pt idx="7">
                  <c:v>0.5</c:v>
                </c:pt>
                <c:pt idx="8">
                  <c:v>0.65</c:v>
                </c:pt>
                <c:pt idx="9">
                  <c:v>0.65</c:v>
                </c:pt>
                <c:pt idx="10">
                  <c:v>0.65</c:v>
                </c:pt>
                <c:pt idx="11">
                  <c:v>0.65</c:v>
                </c:pt>
                <c:pt idx="12">
                  <c:v>0.65</c:v>
                </c:pt>
                <c:pt idx="13">
                  <c:v>0.65</c:v>
                </c:pt>
                <c:pt idx="14">
                  <c:v>0.65</c:v>
                </c:pt>
                <c:pt idx="15">
                  <c:v>0.65</c:v>
                </c:pt>
                <c:pt idx="16">
                  <c:v>0.65</c:v>
                </c:pt>
                <c:pt idx="17">
                  <c:v>0.65</c:v>
                </c:pt>
                <c:pt idx="18">
                  <c:v>0.4</c:v>
                </c:pt>
                <c:pt idx="19">
                  <c:v>0.4</c:v>
                </c:pt>
                <c:pt idx="20">
                  <c:v>0.4</c:v>
                </c:pt>
                <c:pt idx="21">
                  <c:v>0.4</c:v>
                </c:pt>
                <c:pt idx="22">
                  <c:v>0.4</c:v>
                </c:pt>
                <c:pt idx="23">
                  <c:v>0.4</c:v>
                </c:pt>
              </c:numCache>
            </c:numRef>
          </c:val>
          <c:smooth val="0"/>
          <c:extLst xmlns:c16r2="http://schemas.microsoft.com/office/drawing/2015/06/chart">
            <c:ext xmlns:c16="http://schemas.microsoft.com/office/drawing/2014/chart" uri="{C3380CC4-5D6E-409C-BE32-E72D297353CC}">
              <c16:uniqueId val="{00000001-6BDF-423F-8E1D-FBC63D65B330}"/>
            </c:ext>
          </c:extLst>
        </c:ser>
        <c:ser>
          <c:idx val="2"/>
          <c:order val="2"/>
          <c:tx>
            <c:strRef>
              <c:f>'1980-2000 Schedules'!$D$88</c:f>
              <c:strCache>
                <c:ptCount val="1"/>
                <c:pt idx="0">
                  <c:v>Sun/Holiday</c:v>
                </c:pt>
              </c:strCache>
            </c:strRef>
          </c:tx>
          <c:spPr>
            <a:ln w="28575" cap="rnd">
              <a:solidFill>
                <a:srgbClr val="474C8E"/>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Schedules'!$E$88:$AB$88</c:f>
              <c:numCache>
                <c:formatCode>0.00</c:formatCode>
                <c:ptCount val="24"/>
                <c:pt idx="0">
                  <c:v>0.4</c:v>
                </c:pt>
                <c:pt idx="1">
                  <c:v>0.4</c:v>
                </c:pt>
                <c:pt idx="2">
                  <c:v>0.4</c:v>
                </c:pt>
                <c:pt idx="3">
                  <c:v>0.4</c:v>
                </c:pt>
                <c:pt idx="4">
                  <c:v>0.4</c:v>
                </c:pt>
                <c:pt idx="5">
                  <c:v>0.4</c:v>
                </c:pt>
                <c:pt idx="6">
                  <c:v>0.4</c:v>
                </c:pt>
                <c:pt idx="7">
                  <c:v>0.4</c:v>
                </c:pt>
                <c:pt idx="8">
                  <c:v>0.6</c:v>
                </c:pt>
                <c:pt idx="9">
                  <c:v>0.6</c:v>
                </c:pt>
                <c:pt idx="10">
                  <c:v>0.6</c:v>
                </c:pt>
                <c:pt idx="11">
                  <c:v>0.6</c:v>
                </c:pt>
                <c:pt idx="12">
                  <c:v>0.6</c:v>
                </c:pt>
                <c:pt idx="13">
                  <c:v>0.6</c:v>
                </c:pt>
                <c:pt idx="14">
                  <c:v>0.6</c:v>
                </c:pt>
                <c:pt idx="15">
                  <c:v>0.6</c:v>
                </c:pt>
                <c:pt idx="16">
                  <c:v>0.4</c:v>
                </c:pt>
                <c:pt idx="17">
                  <c:v>0.4</c:v>
                </c:pt>
                <c:pt idx="18">
                  <c:v>0.4</c:v>
                </c:pt>
                <c:pt idx="19">
                  <c:v>0.4</c:v>
                </c:pt>
                <c:pt idx="20">
                  <c:v>0.4</c:v>
                </c:pt>
                <c:pt idx="21">
                  <c:v>0.4</c:v>
                </c:pt>
                <c:pt idx="22">
                  <c:v>0.4</c:v>
                </c:pt>
                <c:pt idx="23">
                  <c:v>0.4</c:v>
                </c:pt>
              </c:numCache>
            </c:numRef>
          </c:val>
          <c:smooth val="0"/>
          <c:extLst xmlns:c16r2="http://schemas.microsoft.com/office/drawing/2015/06/chart">
            <c:ext xmlns:c16="http://schemas.microsoft.com/office/drawing/2014/chart" uri="{C3380CC4-5D6E-409C-BE32-E72D297353CC}">
              <c16:uniqueId val="{00000002-6BDF-423F-8E1D-FBC63D65B330}"/>
            </c:ext>
          </c:extLst>
        </c:ser>
        <c:dLbls>
          <c:showLegendKey val="0"/>
          <c:showVal val="0"/>
          <c:showCatName val="0"/>
          <c:showSerName val="0"/>
          <c:showPercent val="0"/>
          <c:showBubbleSize val="0"/>
        </c:dLbls>
        <c:smooth val="0"/>
        <c:axId val="908023464"/>
        <c:axId val="908018760"/>
      </c:lineChart>
      <c:catAx>
        <c:axId val="90802346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08018760"/>
        <c:crosses val="autoZero"/>
        <c:auto val="1"/>
        <c:lblAlgn val="ctr"/>
        <c:lblOffset val="100"/>
        <c:noMultiLvlLbl val="0"/>
      </c:catAx>
      <c:valAx>
        <c:axId val="90801876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0802346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Schedules'!$B$89</c:f>
          <c:strCache>
            <c:ptCount val="1"/>
            <c:pt idx="0">
              <c:v>Receptacles - Office Perimeter</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Schedules'!$D$89</c:f>
              <c:strCache>
                <c:ptCount val="1"/>
                <c:pt idx="0">
                  <c:v>Weekday</c:v>
                </c:pt>
              </c:strCache>
            </c:strRef>
          </c:tx>
          <c:spPr>
            <a:ln w="28575" cap="rnd">
              <a:solidFill>
                <a:srgbClr val="A5A8D2"/>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Schedules'!$E$89:$AB$89</c:f>
              <c:numCache>
                <c:formatCode>0.00</c:formatCode>
                <c:ptCount val="24"/>
                <c:pt idx="0">
                  <c:v>0.5</c:v>
                </c:pt>
                <c:pt idx="1">
                  <c:v>0.4</c:v>
                </c:pt>
                <c:pt idx="2">
                  <c:v>0.4</c:v>
                </c:pt>
                <c:pt idx="3">
                  <c:v>0.4</c:v>
                </c:pt>
                <c:pt idx="4">
                  <c:v>0.4</c:v>
                </c:pt>
                <c:pt idx="5">
                  <c:v>0.4</c:v>
                </c:pt>
                <c:pt idx="6">
                  <c:v>0.5</c:v>
                </c:pt>
                <c:pt idx="7">
                  <c:v>0.7</c:v>
                </c:pt>
                <c:pt idx="8">
                  <c:v>0.7</c:v>
                </c:pt>
                <c:pt idx="9">
                  <c:v>0.7</c:v>
                </c:pt>
                <c:pt idx="10">
                  <c:v>0.7</c:v>
                </c:pt>
                <c:pt idx="11">
                  <c:v>0.7</c:v>
                </c:pt>
                <c:pt idx="12">
                  <c:v>0.7</c:v>
                </c:pt>
                <c:pt idx="13">
                  <c:v>0.7</c:v>
                </c:pt>
                <c:pt idx="14">
                  <c:v>0.7</c:v>
                </c:pt>
                <c:pt idx="15">
                  <c:v>0.7</c:v>
                </c:pt>
                <c:pt idx="16">
                  <c:v>0.8</c:v>
                </c:pt>
                <c:pt idx="17">
                  <c:v>1</c:v>
                </c:pt>
                <c:pt idx="18">
                  <c:v>1</c:v>
                </c:pt>
                <c:pt idx="19">
                  <c:v>0.9</c:v>
                </c:pt>
                <c:pt idx="20">
                  <c:v>0.9</c:v>
                </c:pt>
                <c:pt idx="21">
                  <c:v>0.8</c:v>
                </c:pt>
                <c:pt idx="22">
                  <c:v>0.7</c:v>
                </c:pt>
                <c:pt idx="23">
                  <c:v>0.6</c:v>
                </c:pt>
              </c:numCache>
            </c:numRef>
          </c:val>
          <c:smooth val="0"/>
          <c:extLst xmlns:c16r2="http://schemas.microsoft.com/office/drawing/2015/06/chart">
            <c:ext xmlns:c16="http://schemas.microsoft.com/office/drawing/2014/chart" uri="{C3380CC4-5D6E-409C-BE32-E72D297353CC}">
              <c16:uniqueId val="{00000000-D6CA-4561-A161-C81B41D45666}"/>
            </c:ext>
          </c:extLst>
        </c:ser>
        <c:ser>
          <c:idx val="1"/>
          <c:order val="1"/>
          <c:tx>
            <c:strRef>
              <c:f>'1980-2000 Schedules'!$D$90</c:f>
              <c:strCache>
                <c:ptCount val="1"/>
                <c:pt idx="0">
                  <c:v>Sat</c:v>
                </c:pt>
              </c:strCache>
            </c:strRef>
          </c:tx>
          <c:spPr>
            <a:ln w="28575" cap="rnd">
              <a:solidFill>
                <a:srgbClr val="696EB4"/>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Schedules'!$E$90:$AB$90</c:f>
              <c:numCache>
                <c:formatCode>0.00</c:formatCode>
                <c:ptCount val="24"/>
                <c:pt idx="0">
                  <c:v>0.5</c:v>
                </c:pt>
                <c:pt idx="1">
                  <c:v>0.4</c:v>
                </c:pt>
                <c:pt idx="2">
                  <c:v>0.4</c:v>
                </c:pt>
                <c:pt idx="3">
                  <c:v>0.4</c:v>
                </c:pt>
                <c:pt idx="4">
                  <c:v>0.4</c:v>
                </c:pt>
                <c:pt idx="5">
                  <c:v>0.4</c:v>
                </c:pt>
                <c:pt idx="6">
                  <c:v>0.5</c:v>
                </c:pt>
                <c:pt idx="7">
                  <c:v>0.7</c:v>
                </c:pt>
                <c:pt idx="8">
                  <c:v>0.7</c:v>
                </c:pt>
                <c:pt idx="9">
                  <c:v>0.7</c:v>
                </c:pt>
                <c:pt idx="10">
                  <c:v>0.7</c:v>
                </c:pt>
                <c:pt idx="11">
                  <c:v>0.7</c:v>
                </c:pt>
                <c:pt idx="12">
                  <c:v>0.7</c:v>
                </c:pt>
                <c:pt idx="13">
                  <c:v>0.7</c:v>
                </c:pt>
                <c:pt idx="14">
                  <c:v>0.7</c:v>
                </c:pt>
                <c:pt idx="15">
                  <c:v>0.7</c:v>
                </c:pt>
                <c:pt idx="16">
                  <c:v>0.8</c:v>
                </c:pt>
                <c:pt idx="17">
                  <c:v>1</c:v>
                </c:pt>
                <c:pt idx="18">
                  <c:v>1</c:v>
                </c:pt>
                <c:pt idx="19">
                  <c:v>0.9</c:v>
                </c:pt>
                <c:pt idx="20">
                  <c:v>0.9</c:v>
                </c:pt>
                <c:pt idx="21">
                  <c:v>0.8</c:v>
                </c:pt>
                <c:pt idx="22">
                  <c:v>0.7</c:v>
                </c:pt>
                <c:pt idx="23">
                  <c:v>0.6</c:v>
                </c:pt>
              </c:numCache>
            </c:numRef>
          </c:val>
          <c:smooth val="0"/>
          <c:extLst xmlns:c16r2="http://schemas.microsoft.com/office/drawing/2015/06/chart">
            <c:ext xmlns:c16="http://schemas.microsoft.com/office/drawing/2014/chart" uri="{C3380CC4-5D6E-409C-BE32-E72D297353CC}">
              <c16:uniqueId val="{00000001-D6CA-4561-A161-C81B41D45666}"/>
            </c:ext>
          </c:extLst>
        </c:ser>
        <c:ser>
          <c:idx val="2"/>
          <c:order val="2"/>
          <c:tx>
            <c:strRef>
              <c:f>'1980-2000 Schedules'!$D$91</c:f>
              <c:strCache>
                <c:ptCount val="1"/>
                <c:pt idx="0">
                  <c:v>Sun/Holiday</c:v>
                </c:pt>
              </c:strCache>
            </c:strRef>
          </c:tx>
          <c:spPr>
            <a:ln w="28575" cap="rnd">
              <a:solidFill>
                <a:srgbClr val="474C8E"/>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Schedules'!$E$91:$AB$91</c:f>
              <c:numCache>
                <c:formatCode>0.00</c:formatCode>
                <c:ptCount val="24"/>
                <c:pt idx="0">
                  <c:v>0.5</c:v>
                </c:pt>
                <c:pt idx="1">
                  <c:v>0.4</c:v>
                </c:pt>
                <c:pt idx="2">
                  <c:v>0.4</c:v>
                </c:pt>
                <c:pt idx="3">
                  <c:v>0.4</c:v>
                </c:pt>
                <c:pt idx="4">
                  <c:v>0.4</c:v>
                </c:pt>
                <c:pt idx="5">
                  <c:v>0.4</c:v>
                </c:pt>
                <c:pt idx="6">
                  <c:v>0.5</c:v>
                </c:pt>
                <c:pt idx="7">
                  <c:v>0.7</c:v>
                </c:pt>
                <c:pt idx="8">
                  <c:v>0.7</c:v>
                </c:pt>
                <c:pt idx="9">
                  <c:v>0.7</c:v>
                </c:pt>
                <c:pt idx="10">
                  <c:v>0.7</c:v>
                </c:pt>
                <c:pt idx="11">
                  <c:v>0.7</c:v>
                </c:pt>
                <c:pt idx="12">
                  <c:v>0.7</c:v>
                </c:pt>
                <c:pt idx="13">
                  <c:v>0.7</c:v>
                </c:pt>
                <c:pt idx="14">
                  <c:v>0.7</c:v>
                </c:pt>
                <c:pt idx="15">
                  <c:v>0.7</c:v>
                </c:pt>
                <c:pt idx="16">
                  <c:v>0.8</c:v>
                </c:pt>
                <c:pt idx="17">
                  <c:v>1</c:v>
                </c:pt>
                <c:pt idx="18">
                  <c:v>1</c:v>
                </c:pt>
                <c:pt idx="19">
                  <c:v>0.9</c:v>
                </c:pt>
                <c:pt idx="20">
                  <c:v>0.9</c:v>
                </c:pt>
                <c:pt idx="21">
                  <c:v>0.8</c:v>
                </c:pt>
                <c:pt idx="22">
                  <c:v>0.7</c:v>
                </c:pt>
                <c:pt idx="23">
                  <c:v>0.6</c:v>
                </c:pt>
              </c:numCache>
            </c:numRef>
          </c:val>
          <c:smooth val="0"/>
          <c:extLst xmlns:c16r2="http://schemas.microsoft.com/office/drawing/2015/06/chart">
            <c:ext xmlns:c16="http://schemas.microsoft.com/office/drawing/2014/chart" uri="{C3380CC4-5D6E-409C-BE32-E72D297353CC}">
              <c16:uniqueId val="{00000002-D6CA-4561-A161-C81B41D45666}"/>
            </c:ext>
          </c:extLst>
        </c:ser>
        <c:dLbls>
          <c:showLegendKey val="0"/>
          <c:showVal val="0"/>
          <c:showCatName val="0"/>
          <c:showSerName val="0"/>
          <c:showPercent val="0"/>
          <c:showBubbleSize val="0"/>
        </c:dLbls>
        <c:smooth val="0"/>
        <c:axId val="908025032"/>
        <c:axId val="908024640"/>
      </c:lineChart>
      <c:catAx>
        <c:axId val="90802503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08024640"/>
        <c:crosses val="autoZero"/>
        <c:auto val="1"/>
        <c:lblAlgn val="ctr"/>
        <c:lblOffset val="100"/>
        <c:noMultiLvlLbl val="0"/>
      </c:catAx>
      <c:valAx>
        <c:axId val="90802464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0802503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Schedules'!$B$95</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Schedules'!$D$95</c:f>
              <c:strCache>
                <c:ptCount val="1"/>
                <c:pt idx="0">
                  <c:v>Weekday</c:v>
                </c:pt>
              </c:strCache>
            </c:strRef>
          </c:tx>
          <c:spPr>
            <a:ln w="28575" cap="rnd">
              <a:solidFill>
                <a:srgbClr val="A5A8D2"/>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Schedules'!$E$95:$AB$95</c:f>
              <c:numCache>
                <c:formatCode>0.00</c:formatCode>
                <c:ptCount val="24"/>
              </c:numCache>
            </c:numRef>
          </c:val>
          <c:smooth val="0"/>
          <c:extLst xmlns:c16r2="http://schemas.microsoft.com/office/drawing/2015/06/chart">
            <c:ext xmlns:c16="http://schemas.microsoft.com/office/drawing/2014/chart" uri="{C3380CC4-5D6E-409C-BE32-E72D297353CC}">
              <c16:uniqueId val="{00000000-981E-4DE7-B50C-F3A04A322E52}"/>
            </c:ext>
          </c:extLst>
        </c:ser>
        <c:ser>
          <c:idx val="1"/>
          <c:order val="1"/>
          <c:tx>
            <c:strRef>
              <c:f>'1980-2000 Schedules'!$D$96</c:f>
              <c:strCache>
                <c:ptCount val="1"/>
                <c:pt idx="0">
                  <c:v>Sat</c:v>
                </c:pt>
              </c:strCache>
            </c:strRef>
          </c:tx>
          <c:spPr>
            <a:ln w="28575" cap="rnd">
              <a:solidFill>
                <a:srgbClr val="696EB4"/>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Schedules'!$E$96:$AB$96</c:f>
              <c:numCache>
                <c:formatCode>0.00</c:formatCode>
                <c:ptCount val="24"/>
              </c:numCache>
            </c:numRef>
          </c:val>
          <c:smooth val="0"/>
          <c:extLst xmlns:c16r2="http://schemas.microsoft.com/office/drawing/2015/06/chart">
            <c:ext xmlns:c16="http://schemas.microsoft.com/office/drawing/2014/chart" uri="{C3380CC4-5D6E-409C-BE32-E72D297353CC}">
              <c16:uniqueId val="{00000001-981E-4DE7-B50C-F3A04A322E52}"/>
            </c:ext>
          </c:extLst>
        </c:ser>
        <c:ser>
          <c:idx val="2"/>
          <c:order val="2"/>
          <c:tx>
            <c:strRef>
              <c:f>'1980-2000 Schedules'!$D$97</c:f>
              <c:strCache>
                <c:ptCount val="1"/>
                <c:pt idx="0">
                  <c:v>Sun/Holiday</c:v>
                </c:pt>
              </c:strCache>
            </c:strRef>
          </c:tx>
          <c:spPr>
            <a:ln w="28575" cap="rnd">
              <a:solidFill>
                <a:srgbClr val="474C8E"/>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Schedules'!$E$97:$AB$97</c:f>
              <c:numCache>
                <c:formatCode>0.00</c:formatCode>
                <c:ptCount val="24"/>
              </c:numCache>
            </c:numRef>
          </c:val>
          <c:smooth val="0"/>
          <c:extLst xmlns:c16r2="http://schemas.microsoft.com/office/drawing/2015/06/chart">
            <c:ext xmlns:c16="http://schemas.microsoft.com/office/drawing/2014/chart" uri="{C3380CC4-5D6E-409C-BE32-E72D297353CC}">
              <c16:uniqueId val="{00000002-981E-4DE7-B50C-F3A04A322E52}"/>
            </c:ext>
          </c:extLst>
        </c:ser>
        <c:dLbls>
          <c:showLegendKey val="0"/>
          <c:showVal val="0"/>
          <c:showCatName val="0"/>
          <c:showSerName val="0"/>
          <c:showPercent val="0"/>
          <c:showBubbleSize val="0"/>
        </c:dLbls>
        <c:smooth val="0"/>
        <c:axId val="908029736"/>
        <c:axId val="908032088"/>
      </c:lineChart>
      <c:catAx>
        <c:axId val="90802973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08032088"/>
        <c:crosses val="autoZero"/>
        <c:auto val="1"/>
        <c:lblAlgn val="ctr"/>
        <c:lblOffset val="100"/>
        <c:noMultiLvlLbl val="0"/>
      </c:catAx>
      <c:valAx>
        <c:axId val="90803208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0802973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Schedules'!$B$118</c:f>
          <c:strCache>
            <c:ptCount val="1"/>
            <c:pt idx="0">
              <c:v>Domestic Hot Water - Sleeping Quarters</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Schedules'!$D$118</c:f>
              <c:strCache>
                <c:ptCount val="1"/>
                <c:pt idx="0">
                  <c:v>Weekday</c:v>
                </c:pt>
              </c:strCache>
            </c:strRef>
          </c:tx>
          <c:spPr>
            <a:ln w="28575" cap="rnd">
              <a:solidFill>
                <a:srgbClr val="A5A8D2"/>
              </a:solidFill>
              <a:round/>
            </a:ln>
            <a:effectLst/>
          </c:spPr>
          <c:marker>
            <c:symbol val="none"/>
          </c:marker>
          <c:cat>
            <c:strRef>
              <c:f>'1980-2000 Schedules'!$E$117:$AC$117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Schedules'!$E$118:$AB$118</c:f>
              <c:numCache>
                <c:formatCode>0.00</c:formatCode>
                <c:ptCount val="24"/>
                <c:pt idx="0">
                  <c:v>0</c:v>
                </c:pt>
                <c:pt idx="1">
                  <c:v>0</c:v>
                </c:pt>
                <c:pt idx="2">
                  <c:v>0</c:v>
                </c:pt>
                <c:pt idx="3">
                  <c:v>0.05</c:v>
                </c:pt>
                <c:pt idx="4">
                  <c:v>0.05</c:v>
                </c:pt>
                <c:pt idx="5">
                  <c:v>0.05</c:v>
                </c:pt>
                <c:pt idx="6">
                  <c:v>0.8</c:v>
                </c:pt>
                <c:pt idx="7">
                  <c:v>0.7</c:v>
                </c:pt>
                <c:pt idx="8">
                  <c:v>0.5</c:v>
                </c:pt>
                <c:pt idx="9">
                  <c:v>0.4</c:v>
                </c:pt>
                <c:pt idx="10">
                  <c:v>0.25</c:v>
                </c:pt>
                <c:pt idx="11">
                  <c:v>0.25</c:v>
                </c:pt>
                <c:pt idx="12">
                  <c:v>0.25</c:v>
                </c:pt>
                <c:pt idx="13">
                  <c:v>0.25</c:v>
                </c:pt>
                <c:pt idx="14">
                  <c:v>0.5</c:v>
                </c:pt>
                <c:pt idx="15">
                  <c:v>0.6</c:v>
                </c:pt>
                <c:pt idx="16">
                  <c:v>0.7</c:v>
                </c:pt>
                <c:pt idx="17">
                  <c:v>0.7</c:v>
                </c:pt>
                <c:pt idx="18">
                  <c:v>0.4</c:v>
                </c:pt>
                <c:pt idx="19">
                  <c:v>0.25</c:v>
                </c:pt>
                <c:pt idx="20">
                  <c:v>0.2</c:v>
                </c:pt>
                <c:pt idx="21">
                  <c:v>0.2</c:v>
                </c:pt>
                <c:pt idx="22">
                  <c:v>0.05</c:v>
                </c:pt>
                <c:pt idx="23">
                  <c:v>0.05</c:v>
                </c:pt>
              </c:numCache>
            </c:numRef>
          </c:val>
          <c:smooth val="0"/>
          <c:extLst xmlns:c16r2="http://schemas.microsoft.com/office/drawing/2015/06/chart">
            <c:ext xmlns:c16="http://schemas.microsoft.com/office/drawing/2014/chart" uri="{C3380CC4-5D6E-409C-BE32-E72D297353CC}">
              <c16:uniqueId val="{00000000-3D80-4E88-8B5E-1A44A168EBE4}"/>
            </c:ext>
          </c:extLst>
        </c:ser>
        <c:ser>
          <c:idx val="1"/>
          <c:order val="1"/>
          <c:tx>
            <c:strRef>
              <c:f>'1980-2000 Schedules'!$D$119</c:f>
              <c:strCache>
                <c:ptCount val="1"/>
                <c:pt idx="0">
                  <c:v>Sat</c:v>
                </c:pt>
              </c:strCache>
            </c:strRef>
          </c:tx>
          <c:spPr>
            <a:ln w="28575" cap="rnd">
              <a:solidFill>
                <a:srgbClr val="696EB4"/>
              </a:solidFill>
              <a:round/>
            </a:ln>
            <a:effectLst/>
          </c:spPr>
          <c:marker>
            <c:symbol val="none"/>
          </c:marker>
          <c:cat>
            <c:strRef>
              <c:f>'1980-2000 Schedules'!$E$117:$AC$117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Schedules'!$E$119:$AB$119</c:f>
              <c:numCache>
                <c:formatCode>0.00</c:formatCode>
                <c:ptCount val="24"/>
                <c:pt idx="0">
                  <c:v>0</c:v>
                </c:pt>
                <c:pt idx="1">
                  <c:v>0</c:v>
                </c:pt>
                <c:pt idx="2">
                  <c:v>0</c:v>
                </c:pt>
                <c:pt idx="3">
                  <c:v>0.05</c:v>
                </c:pt>
                <c:pt idx="4">
                  <c:v>0.05</c:v>
                </c:pt>
                <c:pt idx="5">
                  <c:v>0.05</c:v>
                </c:pt>
                <c:pt idx="6">
                  <c:v>0.8</c:v>
                </c:pt>
                <c:pt idx="7">
                  <c:v>0.7</c:v>
                </c:pt>
                <c:pt idx="8">
                  <c:v>0.5</c:v>
                </c:pt>
                <c:pt idx="9">
                  <c:v>0.4</c:v>
                </c:pt>
                <c:pt idx="10">
                  <c:v>0.25</c:v>
                </c:pt>
                <c:pt idx="11">
                  <c:v>0.25</c:v>
                </c:pt>
                <c:pt idx="12">
                  <c:v>0.25</c:v>
                </c:pt>
                <c:pt idx="13">
                  <c:v>0.25</c:v>
                </c:pt>
                <c:pt idx="14">
                  <c:v>0.5</c:v>
                </c:pt>
                <c:pt idx="15">
                  <c:v>0.6</c:v>
                </c:pt>
                <c:pt idx="16">
                  <c:v>0.7</c:v>
                </c:pt>
                <c:pt idx="17">
                  <c:v>0.7</c:v>
                </c:pt>
                <c:pt idx="18">
                  <c:v>0.4</c:v>
                </c:pt>
                <c:pt idx="19">
                  <c:v>0.25</c:v>
                </c:pt>
                <c:pt idx="20">
                  <c:v>0.2</c:v>
                </c:pt>
                <c:pt idx="21">
                  <c:v>0.2</c:v>
                </c:pt>
                <c:pt idx="22">
                  <c:v>0.05</c:v>
                </c:pt>
                <c:pt idx="23">
                  <c:v>0.05</c:v>
                </c:pt>
              </c:numCache>
            </c:numRef>
          </c:val>
          <c:smooth val="0"/>
          <c:extLst xmlns:c16r2="http://schemas.microsoft.com/office/drawing/2015/06/chart">
            <c:ext xmlns:c16="http://schemas.microsoft.com/office/drawing/2014/chart" uri="{C3380CC4-5D6E-409C-BE32-E72D297353CC}">
              <c16:uniqueId val="{00000001-3D80-4E88-8B5E-1A44A168EBE4}"/>
            </c:ext>
          </c:extLst>
        </c:ser>
        <c:ser>
          <c:idx val="2"/>
          <c:order val="2"/>
          <c:tx>
            <c:strRef>
              <c:f>'1980-2000 Schedules'!$D$120</c:f>
              <c:strCache>
                <c:ptCount val="1"/>
                <c:pt idx="0">
                  <c:v>Sun/Holiday</c:v>
                </c:pt>
              </c:strCache>
            </c:strRef>
          </c:tx>
          <c:spPr>
            <a:ln w="28575" cap="rnd">
              <a:solidFill>
                <a:srgbClr val="474C8E"/>
              </a:solidFill>
              <a:round/>
            </a:ln>
            <a:effectLst/>
          </c:spPr>
          <c:marker>
            <c:symbol val="none"/>
          </c:marker>
          <c:cat>
            <c:strRef>
              <c:f>'1980-2000 Schedules'!$E$117:$AC$117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Schedules'!$E$120:$AB$120</c:f>
              <c:numCache>
                <c:formatCode>0.00</c:formatCode>
                <c:ptCount val="24"/>
                <c:pt idx="0">
                  <c:v>0</c:v>
                </c:pt>
                <c:pt idx="1">
                  <c:v>0</c:v>
                </c:pt>
                <c:pt idx="2">
                  <c:v>0</c:v>
                </c:pt>
                <c:pt idx="3">
                  <c:v>0.05</c:v>
                </c:pt>
                <c:pt idx="4">
                  <c:v>0.05</c:v>
                </c:pt>
                <c:pt idx="5">
                  <c:v>0.05</c:v>
                </c:pt>
                <c:pt idx="6">
                  <c:v>0.8</c:v>
                </c:pt>
                <c:pt idx="7">
                  <c:v>0.7</c:v>
                </c:pt>
                <c:pt idx="8">
                  <c:v>0.5</c:v>
                </c:pt>
                <c:pt idx="9">
                  <c:v>0.4</c:v>
                </c:pt>
                <c:pt idx="10">
                  <c:v>0.25</c:v>
                </c:pt>
                <c:pt idx="11">
                  <c:v>0.25</c:v>
                </c:pt>
                <c:pt idx="12">
                  <c:v>0.25</c:v>
                </c:pt>
                <c:pt idx="13">
                  <c:v>0.25</c:v>
                </c:pt>
                <c:pt idx="14">
                  <c:v>0.5</c:v>
                </c:pt>
                <c:pt idx="15">
                  <c:v>0.6</c:v>
                </c:pt>
                <c:pt idx="16">
                  <c:v>0.7</c:v>
                </c:pt>
                <c:pt idx="17">
                  <c:v>0.7</c:v>
                </c:pt>
                <c:pt idx="18">
                  <c:v>0.4</c:v>
                </c:pt>
                <c:pt idx="19">
                  <c:v>0.25</c:v>
                </c:pt>
                <c:pt idx="20">
                  <c:v>0.2</c:v>
                </c:pt>
                <c:pt idx="21">
                  <c:v>0.2</c:v>
                </c:pt>
                <c:pt idx="22">
                  <c:v>0.05</c:v>
                </c:pt>
                <c:pt idx="23">
                  <c:v>0.05</c:v>
                </c:pt>
              </c:numCache>
            </c:numRef>
          </c:val>
          <c:smooth val="0"/>
          <c:extLst xmlns:c16r2="http://schemas.microsoft.com/office/drawing/2015/06/chart">
            <c:ext xmlns:c16="http://schemas.microsoft.com/office/drawing/2014/chart" uri="{C3380CC4-5D6E-409C-BE32-E72D297353CC}">
              <c16:uniqueId val="{00000002-3D80-4E88-8B5E-1A44A168EBE4}"/>
            </c:ext>
          </c:extLst>
        </c:ser>
        <c:dLbls>
          <c:showLegendKey val="0"/>
          <c:showVal val="0"/>
          <c:showCatName val="0"/>
          <c:showSerName val="0"/>
          <c:showPercent val="0"/>
          <c:showBubbleSize val="0"/>
        </c:dLbls>
        <c:smooth val="0"/>
        <c:axId val="908032872"/>
        <c:axId val="908036792"/>
      </c:lineChart>
      <c:catAx>
        <c:axId val="90803287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08036792"/>
        <c:crosses val="autoZero"/>
        <c:auto val="1"/>
        <c:lblAlgn val="ctr"/>
        <c:lblOffset val="100"/>
        <c:noMultiLvlLbl val="0"/>
      </c:catAx>
      <c:valAx>
        <c:axId val="90803679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0803287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Schedules'!$B$121</c:f>
          <c:strCache>
            <c:ptCount val="1"/>
            <c:pt idx="0">
              <c:v>Domestic Hot Water - Office Core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Schedules'!$D$121</c:f>
              <c:strCache>
                <c:ptCount val="1"/>
                <c:pt idx="0">
                  <c:v>Weekday</c:v>
                </c:pt>
              </c:strCache>
            </c:strRef>
          </c:tx>
          <c:spPr>
            <a:ln w="28575" cap="rnd">
              <a:solidFill>
                <a:srgbClr val="A5A8D2"/>
              </a:solidFill>
              <a:round/>
            </a:ln>
            <a:effectLst/>
          </c:spPr>
          <c:marker>
            <c:symbol val="none"/>
          </c:marker>
          <c:cat>
            <c:strRef>
              <c:f>'1980-2000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Schedules'!$E$121:$AB$121</c:f>
              <c:numCache>
                <c:formatCode>0.00</c:formatCode>
                <c:ptCount val="24"/>
                <c:pt idx="0">
                  <c:v>0.15</c:v>
                </c:pt>
                <c:pt idx="1">
                  <c:v>0.15</c:v>
                </c:pt>
                <c:pt idx="2">
                  <c:v>0.15</c:v>
                </c:pt>
                <c:pt idx="3">
                  <c:v>0.15</c:v>
                </c:pt>
                <c:pt idx="4">
                  <c:v>0.15</c:v>
                </c:pt>
                <c:pt idx="5">
                  <c:v>0.15</c:v>
                </c:pt>
                <c:pt idx="6">
                  <c:v>0.15</c:v>
                </c:pt>
                <c:pt idx="7">
                  <c:v>0.17</c:v>
                </c:pt>
                <c:pt idx="8">
                  <c:v>0.57999999999999996</c:v>
                </c:pt>
                <c:pt idx="9">
                  <c:v>0.66</c:v>
                </c:pt>
                <c:pt idx="10">
                  <c:v>0.78</c:v>
                </c:pt>
                <c:pt idx="11">
                  <c:v>0.82</c:v>
                </c:pt>
                <c:pt idx="12">
                  <c:v>0.71</c:v>
                </c:pt>
                <c:pt idx="13">
                  <c:v>0.82</c:v>
                </c:pt>
                <c:pt idx="14">
                  <c:v>0.78</c:v>
                </c:pt>
                <c:pt idx="15">
                  <c:v>0.74</c:v>
                </c:pt>
                <c:pt idx="16">
                  <c:v>0.63</c:v>
                </c:pt>
                <c:pt idx="17">
                  <c:v>0.41</c:v>
                </c:pt>
                <c:pt idx="18">
                  <c:v>0.18</c:v>
                </c:pt>
                <c:pt idx="19">
                  <c:v>0.18</c:v>
                </c:pt>
                <c:pt idx="20">
                  <c:v>0.18</c:v>
                </c:pt>
                <c:pt idx="21">
                  <c:v>0.15</c:v>
                </c:pt>
                <c:pt idx="22">
                  <c:v>0.15</c:v>
                </c:pt>
                <c:pt idx="23">
                  <c:v>0.15</c:v>
                </c:pt>
              </c:numCache>
            </c:numRef>
          </c:val>
          <c:smooth val="0"/>
          <c:extLst xmlns:c16r2="http://schemas.microsoft.com/office/drawing/2015/06/chart">
            <c:ext xmlns:c16="http://schemas.microsoft.com/office/drawing/2014/chart" uri="{C3380CC4-5D6E-409C-BE32-E72D297353CC}">
              <c16:uniqueId val="{00000000-9BB9-4F3B-89DC-D854F73D69FB}"/>
            </c:ext>
          </c:extLst>
        </c:ser>
        <c:ser>
          <c:idx val="1"/>
          <c:order val="1"/>
          <c:tx>
            <c:strRef>
              <c:f>'1980-2000 Schedules'!$D$122</c:f>
              <c:strCache>
                <c:ptCount val="1"/>
                <c:pt idx="0">
                  <c:v>Sat</c:v>
                </c:pt>
              </c:strCache>
            </c:strRef>
          </c:tx>
          <c:spPr>
            <a:ln w="28575" cap="rnd">
              <a:solidFill>
                <a:srgbClr val="696EB4"/>
              </a:solidFill>
              <a:round/>
            </a:ln>
            <a:effectLst/>
          </c:spPr>
          <c:marker>
            <c:symbol val="none"/>
          </c:marker>
          <c:cat>
            <c:strRef>
              <c:f>'1980-2000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Schedules'!$E$122:$AB$122</c:f>
              <c:numCache>
                <c:formatCode>0.00</c:formatCode>
                <c:ptCount val="24"/>
                <c:pt idx="0">
                  <c:v>0.15</c:v>
                </c:pt>
                <c:pt idx="1">
                  <c:v>0.15</c:v>
                </c:pt>
                <c:pt idx="2">
                  <c:v>0.15</c:v>
                </c:pt>
                <c:pt idx="3">
                  <c:v>0.15</c:v>
                </c:pt>
                <c:pt idx="4">
                  <c:v>0.15</c:v>
                </c:pt>
                <c:pt idx="5">
                  <c:v>0.15</c:v>
                </c:pt>
                <c:pt idx="6">
                  <c:v>0.15</c:v>
                </c:pt>
                <c:pt idx="7">
                  <c:v>0.15</c:v>
                </c:pt>
                <c:pt idx="8">
                  <c:v>0.2</c:v>
                </c:pt>
                <c:pt idx="9">
                  <c:v>0.28000000000000003</c:v>
                </c:pt>
                <c:pt idx="10">
                  <c:v>0.3</c:v>
                </c:pt>
                <c:pt idx="11">
                  <c:v>0.3</c:v>
                </c:pt>
                <c:pt idx="12">
                  <c:v>0.24</c:v>
                </c:pt>
                <c:pt idx="13">
                  <c:v>0.24</c:v>
                </c:pt>
                <c:pt idx="14">
                  <c:v>0.23</c:v>
                </c:pt>
                <c:pt idx="15">
                  <c:v>0.23</c:v>
                </c:pt>
                <c:pt idx="16">
                  <c:v>0.23</c:v>
                </c:pt>
                <c:pt idx="17">
                  <c:v>0.15</c:v>
                </c:pt>
                <c:pt idx="18">
                  <c:v>0.15</c:v>
                </c:pt>
                <c:pt idx="19">
                  <c:v>0.15</c:v>
                </c:pt>
                <c:pt idx="20">
                  <c:v>0.15</c:v>
                </c:pt>
                <c:pt idx="21">
                  <c:v>0.15</c:v>
                </c:pt>
                <c:pt idx="22">
                  <c:v>0.15</c:v>
                </c:pt>
                <c:pt idx="23">
                  <c:v>0.15</c:v>
                </c:pt>
              </c:numCache>
            </c:numRef>
          </c:val>
          <c:smooth val="0"/>
          <c:extLst xmlns:c16r2="http://schemas.microsoft.com/office/drawing/2015/06/chart">
            <c:ext xmlns:c16="http://schemas.microsoft.com/office/drawing/2014/chart" uri="{C3380CC4-5D6E-409C-BE32-E72D297353CC}">
              <c16:uniqueId val="{00000001-9BB9-4F3B-89DC-D854F73D69FB}"/>
            </c:ext>
          </c:extLst>
        </c:ser>
        <c:ser>
          <c:idx val="2"/>
          <c:order val="2"/>
          <c:tx>
            <c:strRef>
              <c:f>'1980-2000 Schedules'!$D$123</c:f>
              <c:strCache>
                <c:ptCount val="1"/>
                <c:pt idx="0">
                  <c:v>Sun/Holiday</c:v>
                </c:pt>
              </c:strCache>
            </c:strRef>
          </c:tx>
          <c:spPr>
            <a:ln w="28575" cap="rnd">
              <a:solidFill>
                <a:srgbClr val="474C8E"/>
              </a:solidFill>
              <a:round/>
            </a:ln>
            <a:effectLst/>
          </c:spPr>
          <c:marker>
            <c:symbol val="none"/>
          </c:marker>
          <c:cat>
            <c:strRef>
              <c:f>'1980-2000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Schedules'!$E$123:$AB$123</c:f>
              <c:numCache>
                <c:formatCode>0.00</c:formatCode>
                <c:ptCount val="24"/>
                <c:pt idx="0">
                  <c:v>0.15</c:v>
                </c:pt>
                <c:pt idx="1">
                  <c:v>0.15</c:v>
                </c:pt>
                <c:pt idx="2">
                  <c:v>0.15</c:v>
                </c:pt>
                <c:pt idx="3">
                  <c:v>0.15</c:v>
                </c:pt>
                <c:pt idx="4">
                  <c:v>0.15</c:v>
                </c:pt>
                <c:pt idx="5">
                  <c:v>0.15</c:v>
                </c:pt>
                <c:pt idx="6">
                  <c:v>0.15</c:v>
                </c:pt>
                <c:pt idx="7">
                  <c:v>0.15</c:v>
                </c:pt>
                <c:pt idx="8">
                  <c:v>0.15</c:v>
                </c:pt>
                <c:pt idx="9">
                  <c:v>0.15</c:v>
                </c:pt>
                <c:pt idx="10">
                  <c:v>0.15</c:v>
                </c:pt>
                <c:pt idx="11">
                  <c:v>0.15</c:v>
                </c:pt>
                <c:pt idx="12">
                  <c:v>0.15</c:v>
                </c:pt>
                <c:pt idx="13">
                  <c:v>0.15</c:v>
                </c:pt>
                <c:pt idx="14">
                  <c:v>0.15</c:v>
                </c:pt>
                <c:pt idx="15">
                  <c:v>0.15</c:v>
                </c:pt>
                <c:pt idx="16">
                  <c:v>0.15</c:v>
                </c:pt>
                <c:pt idx="17">
                  <c:v>0.15</c:v>
                </c:pt>
                <c:pt idx="18">
                  <c:v>0.15</c:v>
                </c:pt>
                <c:pt idx="19">
                  <c:v>0.15</c:v>
                </c:pt>
                <c:pt idx="20">
                  <c:v>0.15</c:v>
                </c:pt>
                <c:pt idx="21">
                  <c:v>0.15</c:v>
                </c:pt>
                <c:pt idx="22">
                  <c:v>0.15</c:v>
                </c:pt>
                <c:pt idx="23">
                  <c:v>0.15</c:v>
                </c:pt>
              </c:numCache>
            </c:numRef>
          </c:val>
          <c:smooth val="0"/>
          <c:extLst xmlns:c16r2="http://schemas.microsoft.com/office/drawing/2015/06/chart">
            <c:ext xmlns:c16="http://schemas.microsoft.com/office/drawing/2014/chart" uri="{C3380CC4-5D6E-409C-BE32-E72D297353CC}">
              <c16:uniqueId val="{00000002-9BB9-4F3B-89DC-D854F73D69FB}"/>
            </c:ext>
          </c:extLst>
        </c:ser>
        <c:dLbls>
          <c:showLegendKey val="0"/>
          <c:showVal val="0"/>
          <c:showCatName val="0"/>
          <c:showSerName val="0"/>
          <c:showPercent val="0"/>
          <c:showBubbleSize val="0"/>
        </c:dLbls>
        <c:smooth val="0"/>
        <c:axId val="908031696"/>
        <c:axId val="908028168"/>
      </c:lineChart>
      <c:catAx>
        <c:axId val="90803169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08028168"/>
        <c:crosses val="autoZero"/>
        <c:auto val="1"/>
        <c:lblAlgn val="ctr"/>
        <c:lblOffset val="100"/>
        <c:noMultiLvlLbl val="0"/>
      </c:catAx>
      <c:valAx>
        <c:axId val="9080281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0803169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Schedules'!$B$48</c:f>
          <c:strCache>
            <c:ptCount val="1"/>
            <c:pt idx="0">
              <c:v>Lighting - Office Core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Schedules'!$D$48</c:f>
              <c:strCache>
                <c:ptCount val="1"/>
                <c:pt idx="0">
                  <c:v>Weekday</c:v>
                </c:pt>
              </c:strCache>
            </c:strRef>
          </c:tx>
          <c:spPr>
            <a:ln w="28575" cap="rnd">
              <a:solidFill>
                <a:srgbClr val="A5A8D2"/>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Schedules'!$E$48:$AB$48</c:f>
              <c:numCache>
                <c:formatCode>0.00</c:formatCode>
                <c:ptCount val="24"/>
                <c:pt idx="0">
                  <c:v>0.5</c:v>
                </c:pt>
                <c:pt idx="1">
                  <c:v>0.5</c:v>
                </c:pt>
                <c:pt idx="2">
                  <c:v>0.5</c:v>
                </c:pt>
                <c:pt idx="3">
                  <c:v>0.5</c:v>
                </c:pt>
                <c:pt idx="4">
                  <c:v>0.5</c:v>
                </c:pt>
                <c:pt idx="5">
                  <c:v>0.5</c:v>
                </c:pt>
                <c:pt idx="6">
                  <c:v>0.5</c:v>
                </c:pt>
                <c:pt idx="7">
                  <c:v>0.5</c:v>
                </c:pt>
                <c:pt idx="8">
                  <c:v>0.9</c:v>
                </c:pt>
                <c:pt idx="9">
                  <c:v>0.9</c:v>
                </c:pt>
                <c:pt idx="10">
                  <c:v>0.9</c:v>
                </c:pt>
                <c:pt idx="11">
                  <c:v>0.9</c:v>
                </c:pt>
                <c:pt idx="12">
                  <c:v>0.9</c:v>
                </c:pt>
                <c:pt idx="13">
                  <c:v>0.9</c:v>
                </c:pt>
                <c:pt idx="14">
                  <c:v>0.9</c:v>
                </c:pt>
                <c:pt idx="15">
                  <c:v>0.9</c:v>
                </c:pt>
                <c:pt idx="16">
                  <c:v>0.5</c:v>
                </c:pt>
                <c:pt idx="17">
                  <c:v>0.5</c:v>
                </c:pt>
                <c:pt idx="18">
                  <c:v>0.5</c:v>
                </c:pt>
                <c:pt idx="19">
                  <c:v>0.5</c:v>
                </c:pt>
                <c:pt idx="20">
                  <c:v>0.5</c:v>
                </c:pt>
                <c:pt idx="21">
                  <c:v>0.5</c:v>
                </c:pt>
                <c:pt idx="22">
                  <c:v>0.5</c:v>
                </c:pt>
                <c:pt idx="23">
                  <c:v>0.5</c:v>
                </c:pt>
              </c:numCache>
            </c:numRef>
          </c:val>
          <c:smooth val="0"/>
          <c:extLst xmlns:c16r2="http://schemas.microsoft.com/office/drawing/2015/06/chart">
            <c:ext xmlns:c16="http://schemas.microsoft.com/office/drawing/2014/chart" uri="{C3380CC4-5D6E-409C-BE32-E72D297353CC}">
              <c16:uniqueId val="{00000000-FD28-4070-AFEA-470A6E175D5A}"/>
            </c:ext>
          </c:extLst>
        </c:ser>
        <c:ser>
          <c:idx val="1"/>
          <c:order val="1"/>
          <c:tx>
            <c:strRef>
              <c:f>'Pre-1950 Schedules'!$D$49</c:f>
              <c:strCache>
                <c:ptCount val="1"/>
                <c:pt idx="0">
                  <c:v>Sat</c:v>
                </c:pt>
              </c:strCache>
            </c:strRef>
          </c:tx>
          <c:spPr>
            <a:ln w="28575" cap="rnd">
              <a:solidFill>
                <a:srgbClr val="696EB4"/>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Schedules'!$E$49:$AB$49</c:f>
              <c:numCache>
                <c:formatCode>0.00</c:formatCode>
                <c:ptCount val="24"/>
                <c:pt idx="0">
                  <c:v>0.5</c:v>
                </c:pt>
                <c:pt idx="1">
                  <c:v>0.5</c:v>
                </c:pt>
                <c:pt idx="2">
                  <c:v>0.5</c:v>
                </c:pt>
                <c:pt idx="3">
                  <c:v>0.5</c:v>
                </c:pt>
                <c:pt idx="4">
                  <c:v>0.5</c:v>
                </c:pt>
                <c:pt idx="5">
                  <c:v>0.5</c:v>
                </c:pt>
                <c:pt idx="6">
                  <c:v>0.5</c:v>
                </c:pt>
                <c:pt idx="7">
                  <c:v>0.5</c:v>
                </c:pt>
                <c:pt idx="8">
                  <c:v>0.8</c:v>
                </c:pt>
                <c:pt idx="9">
                  <c:v>0.8</c:v>
                </c:pt>
                <c:pt idx="10">
                  <c:v>0.8</c:v>
                </c:pt>
                <c:pt idx="11">
                  <c:v>0.8</c:v>
                </c:pt>
                <c:pt idx="12">
                  <c:v>0.8</c:v>
                </c:pt>
                <c:pt idx="13">
                  <c:v>0.8</c:v>
                </c:pt>
                <c:pt idx="14">
                  <c:v>0.8</c:v>
                </c:pt>
                <c:pt idx="15">
                  <c:v>0.8</c:v>
                </c:pt>
                <c:pt idx="16">
                  <c:v>0.8</c:v>
                </c:pt>
                <c:pt idx="17">
                  <c:v>0.8</c:v>
                </c:pt>
                <c:pt idx="18">
                  <c:v>0.5</c:v>
                </c:pt>
                <c:pt idx="19">
                  <c:v>0.5</c:v>
                </c:pt>
                <c:pt idx="20">
                  <c:v>0.5</c:v>
                </c:pt>
                <c:pt idx="21">
                  <c:v>0.5</c:v>
                </c:pt>
                <c:pt idx="22">
                  <c:v>0.5</c:v>
                </c:pt>
                <c:pt idx="23">
                  <c:v>0.5</c:v>
                </c:pt>
              </c:numCache>
            </c:numRef>
          </c:val>
          <c:smooth val="0"/>
          <c:extLst xmlns:c16r2="http://schemas.microsoft.com/office/drawing/2015/06/chart">
            <c:ext xmlns:c16="http://schemas.microsoft.com/office/drawing/2014/chart" uri="{C3380CC4-5D6E-409C-BE32-E72D297353CC}">
              <c16:uniqueId val="{00000001-FD28-4070-AFEA-470A6E175D5A}"/>
            </c:ext>
          </c:extLst>
        </c:ser>
        <c:ser>
          <c:idx val="2"/>
          <c:order val="2"/>
          <c:tx>
            <c:strRef>
              <c:f>'Pre-1950 Schedules'!$D$50</c:f>
              <c:strCache>
                <c:ptCount val="1"/>
                <c:pt idx="0">
                  <c:v>Sun/Holiday</c:v>
                </c:pt>
              </c:strCache>
            </c:strRef>
          </c:tx>
          <c:spPr>
            <a:ln w="28575" cap="rnd">
              <a:solidFill>
                <a:srgbClr val="474C8E"/>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Schedules'!$E$50:$AB$50</c:f>
              <c:numCache>
                <c:formatCode>0.00</c:formatCode>
                <c:ptCount val="24"/>
                <c:pt idx="0">
                  <c:v>0.5</c:v>
                </c:pt>
                <c:pt idx="1">
                  <c:v>0.5</c:v>
                </c:pt>
                <c:pt idx="2">
                  <c:v>0.5</c:v>
                </c:pt>
                <c:pt idx="3">
                  <c:v>0.5</c:v>
                </c:pt>
                <c:pt idx="4">
                  <c:v>0.5</c:v>
                </c:pt>
                <c:pt idx="5">
                  <c:v>0.5</c:v>
                </c:pt>
                <c:pt idx="6">
                  <c:v>0.5</c:v>
                </c:pt>
                <c:pt idx="7">
                  <c:v>0.5</c:v>
                </c:pt>
                <c:pt idx="8">
                  <c:v>0.7</c:v>
                </c:pt>
                <c:pt idx="9">
                  <c:v>0.7</c:v>
                </c:pt>
                <c:pt idx="10">
                  <c:v>0.7</c:v>
                </c:pt>
                <c:pt idx="11">
                  <c:v>0.7</c:v>
                </c:pt>
                <c:pt idx="12">
                  <c:v>0.7</c:v>
                </c:pt>
                <c:pt idx="13">
                  <c:v>0.7</c:v>
                </c:pt>
                <c:pt idx="14">
                  <c:v>0.7</c:v>
                </c:pt>
                <c:pt idx="15">
                  <c:v>0.7</c:v>
                </c:pt>
                <c:pt idx="16">
                  <c:v>0.5</c:v>
                </c:pt>
                <c:pt idx="17">
                  <c:v>0.5</c:v>
                </c:pt>
                <c:pt idx="18">
                  <c:v>0.5</c:v>
                </c:pt>
                <c:pt idx="19">
                  <c:v>0.5</c:v>
                </c:pt>
                <c:pt idx="20">
                  <c:v>0.5</c:v>
                </c:pt>
                <c:pt idx="21">
                  <c:v>0.5</c:v>
                </c:pt>
                <c:pt idx="22">
                  <c:v>0.5</c:v>
                </c:pt>
                <c:pt idx="23">
                  <c:v>0.5</c:v>
                </c:pt>
              </c:numCache>
            </c:numRef>
          </c:val>
          <c:smooth val="0"/>
          <c:extLst xmlns:c16r2="http://schemas.microsoft.com/office/drawing/2015/06/chart">
            <c:ext xmlns:c16="http://schemas.microsoft.com/office/drawing/2014/chart" uri="{C3380CC4-5D6E-409C-BE32-E72D297353CC}">
              <c16:uniqueId val="{00000002-FD28-4070-AFEA-470A6E175D5A}"/>
            </c:ext>
          </c:extLst>
        </c:ser>
        <c:dLbls>
          <c:showLegendKey val="0"/>
          <c:showVal val="0"/>
          <c:showCatName val="0"/>
          <c:showSerName val="0"/>
          <c:showPercent val="0"/>
          <c:showBubbleSize val="0"/>
        </c:dLbls>
        <c:smooth val="0"/>
        <c:axId val="801042232"/>
        <c:axId val="801039488"/>
      </c:lineChart>
      <c:catAx>
        <c:axId val="80104223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1039488"/>
        <c:crosses val="autoZero"/>
        <c:auto val="1"/>
        <c:lblAlgn val="ctr"/>
        <c:lblOffset val="100"/>
        <c:noMultiLvlLbl val="0"/>
      </c:catAx>
      <c:valAx>
        <c:axId val="80103948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104223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Schedules'!$B$124</c:f>
          <c:strCache>
            <c:ptCount val="1"/>
            <c:pt idx="0">
              <c:v>Domestic Hot Water - Garage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Schedules'!$D$124</c:f>
              <c:strCache>
                <c:ptCount val="1"/>
                <c:pt idx="0">
                  <c:v>Weekday</c:v>
                </c:pt>
              </c:strCache>
            </c:strRef>
          </c:tx>
          <c:spPr>
            <a:ln w="28575" cap="rnd">
              <a:solidFill>
                <a:srgbClr val="A5A8D2"/>
              </a:solidFill>
              <a:round/>
            </a:ln>
            <a:effectLst/>
          </c:spPr>
          <c:marker>
            <c:symbol val="none"/>
          </c:marker>
          <c:cat>
            <c:strRef>
              <c:f>'1980-2000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Schedules'!$E$124:$AB$124</c:f>
              <c:numCache>
                <c:formatCode>0.00</c:formatCode>
                <c:ptCount val="24"/>
              </c:numCache>
            </c:numRef>
          </c:val>
          <c:smooth val="0"/>
          <c:extLst xmlns:c16r2="http://schemas.microsoft.com/office/drawing/2015/06/chart">
            <c:ext xmlns:c16="http://schemas.microsoft.com/office/drawing/2014/chart" uri="{C3380CC4-5D6E-409C-BE32-E72D297353CC}">
              <c16:uniqueId val="{00000000-EFE8-4867-AE8A-E48A1D24C67A}"/>
            </c:ext>
          </c:extLst>
        </c:ser>
        <c:ser>
          <c:idx val="1"/>
          <c:order val="1"/>
          <c:tx>
            <c:strRef>
              <c:f>'1980-2000 Schedules'!$D$125</c:f>
              <c:strCache>
                <c:ptCount val="1"/>
                <c:pt idx="0">
                  <c:v>Sat</c:v>
                </c:pt>
              </c:strCache>
            </c:strRef>
          </c:tx>
          <c:spPr>
            <a:ln w="28575" cap="rnd">
              <a:solidFill>
                <a:srgbClr val="696EB4"/>
              </a:solidFill>
              <a:round/>
            </a:ln>
            <a:effectLst/>
          </c:spPr>
          <c:marker>
            <c:symbol val="none"/>
          </c:marker>
          <c:cat>
            <c:strRef>
              <c:f>'1980-2000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Schedules'!$E$125:$AB$125</c:f>
              <c:numCache>
                <c:formatCode>0.00</c:formatCode>
                <c:ptCount val="24"/>
              </c:numCache>
            </c:numRef>
          </c:val>
          <c:smooth val="0"/>
          <c:extLst xmlns:c16r2="http://schemas.microsoft.com/office/drawing/2015/06/chart">
            <c:ext xmlns:c16="http://schemas.microsoft.com/office/drawing/2014/chart" uri="{C3380CC4-5D6E-409C-BE32-E72D297353CC}">
              <c16:uniqueId val="{00000001-EFE8-4867-AE8A-E48A1D24C67A}"/>
            </c:ext>
          </c:extLst>
        </c:ser>
        <c:ser>
          <c:idx val="2"/>
          <c:order val="2"/>
          <c:tx>
            <c:strRef>
              <c:f>'1980-2000 Schedules'!$D$126</c:f>
              <c:strCache>
                <c:ptCount val="1"/>
                <c:pt idx="0">
                  <c:v>Sun/Holiday</c:v>
                </c:pt>
              </c:strCache>
            </c:strRef>
          </c:tx>
          <c:spPr>
            <a:ln w="28575" cap="rnd">
              <a:solidFill>
                <a:srgbClr val="474C8E"/>
              </a:solidFill>
              <a:round/>
            </a:ln>
            <a:effectLst/>
          </c:spPr>
          <c:marker>
            <c:symbol val="none"/>
          </c:marker>
          <c:cat>
            <c:strRef>
              <c:f>'1980-2000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Schedules'!$E$126:$AB$126</c:f>
              <c:numCache>
                <c:formatCode>0.00</c:formatCode>
                <c:ptCount val="24"/>
              </c:numCache>
            </c:numRef>
          </c:val>
          <c:smooth val="0"/>
          <c:extLst xmlns:c16r2="http://schemas.microsoft.com/office/drawing/2015/06/chart">
            <c:ext xmlns:c16="http://schemas.microsoft.com/office/drawing/2014/chart" uri="{C3380CC4-5D6E-409C-BE32-E72D297353CC}">
              <c16:uniqueId val="{00000002-EFE8-4867-AE8A-E48A1D24C67A}"/>
            </c:ext>
          </c:extLst>
        </c:ser>
        <c:dLbls>
          <c:showLegendKey val="0"/>
          <c:showVal val="0"/>
          <c:showCatName val="0"/>
          <c:showSerName val="0"/>
          <c:showPercent val="0"/>
          <c:showBubbleSize val="0"/>
        </c:dLbls>
        <c:smooth val="0"/>
        <c:axId val="908033264"/>
        <c:axId val="908028560"/>
      </c:lineChart>
      <c:catAx>
        <c:axId val="90803326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08028560"/>
        <c:crosses val="autoZero"/>
        <c:auto val="1"/>
        <c:lblAlgn val="ctr"/>
        <c:lblOffset val="100"/>
        <c:noMultiLvlLbl val="0"/>
      </c:catAx>
      <c:valAx>
        <c:axId val="90802856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0803326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Schedules'!$B$127</c:f>
          <c:strCache>
            <c:ptCount val="1"/>
            <c:pt idx="0">
              <c:v>Domestic Hot Water - Office Perimeter</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Schedules'!$D$127</c:f>
              <c:strCache>
                <c:ptCount val="1"/>
                <c:pt idx="0">
                  <c:v>Weekday</c:v>
                </c:pt>
              </c:strCache>
            </c:strRef>
          </c:tx>
          <c:spPr>
            <a:ln w="28575" cap="rnd">
              <a:solidFill>
                <a:srgbClr val="A5A8D2"/>
              </a:solidFill>
              <a:round/>
            </a:ln>
            <a:effectLst/>
          </c:spPr>
          <c:marker>
            <c:symbol val="none"/>
          </c:marker>
          <c:cat>
            <c:strRef>
              <c:f>'1980-2000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Schedules'!$E$127:$AB$127</c:f>
              <c:numCache>
                <c:formatCode>0.00</c:formatCode>
                <c:ptCount val="24"/>
                <c:pt idx="0">
                  <c:v>0.15</c:v>
                </c:pt>
                <c:pt idx="1">
                  <c:v>0.15</c:v>
                </c:pt>
                <c:pt idx="2">
                  <c:v>0.15</c:v>
                </c:pt>
                <c:pt idx="3">
                  <c:v>0.15</c:v>
                </c:pt>
                <c:pt idx="4">
                  <c:v>0.15</c:v>
                </c:pt>
                <c:pt idx="5">
                  <c:v>0.15</c:v>
                </c:pt>
                <c:pt idx="6">
                  <c:v>0.15</c:v>
                </c:pt>
                <c:pt idx="7">
                  <c:v>0.17</c:v>
                </c:pt>
                <c:pt idx="8">
                  <c:v>0.57999999999999996</c:v>
                </c:pt>
                <c:pt idx="9">
                  <c:v>0.66</c:v>
                </c:pt>
                <c:pt idx="10">
                  <c:v>0.78</c:v>
                </c:pt>
                <c:pt idx="11">
                  <c:v>0.82</c:v>
                </c:pt>
                <c:pt idx="12">
                  <c:v>0.71</c:v>
                </c:pt>
                <c:pt idx="13">
                  <c:v>0.82</c:v>
                </c:pt>
                <c:pt idx="14">
                  <c:v>0.78</c:v>
                </c:pt>
                <c:pt idx="15">
                  <c:v>0.74</c:v>
                </c:pt>
                <c:pt idx="16">
                  <c:v>0.63</c:v>
                </c:pt>
                <c:pt idx="17">
                  <c:v>0.41</c:v>
                </c:pt>
                <c:pt idx="18">
                  <c:v>0.18</c:v>
                </c:pt>
                <c:pt idx="19">
                  <c:v>0.18</c:v>
                </c:pt>
                <c:pt idx="20">
                  <c:v>0.18</c:v>
                </c:pt>
                <c:pt idx="21">
                  <c:v>0.15</c:v>
                </c:pt>
                <c:pt idx="22">
                  <c:v>0.15</c:v>
                </c:pt>
                <c:pt idx="23">
                  <c:v>0.15</c:v>
                </c:pt>
              </c:numCache>
            </c:numRef>
          </c:val>
          <c:smooth val="0"/>
          <c:extLst xmlns:c16r2="http://schemas.microsoft.com/office/drawing/2015/06/chart">
            <c:ext xmlns:c16="http://schemas.microsoft.com/office/drawing/2014/chart" uri="{C3380CC4-5D6E-409C-BE32-E72D297353CC}">
              <c16:uniqueId val="{00000000-BFFC-4B6C-8112-8AD0474F85E3}"/>
            </c:ext>
          </c:extLst>
        </c:ser>
        <c:ser>
          <c:idx val="1"/>
          <c:order val="1"/>
          <c:tx>
            <c:strRef>
              <c:f>'1980-2000 Schedules'!$D$128</c:f>
              <c:strCache>
                <c:ptCount val="1"/>
                <c:pt idx="0">
                  <c:v>Sat</c:v>
                </c:pt>
              </c:strCache>
            </c:strRef>
          </c:tx>
          <c:spPr>
            <a:ln w="28575" cap="rnd">
              <a:solidFill>
                <a:srgbClr val="696EB4"/>
              </a:solidFill>
              <a:round/>
            </a:ln>
            <a:effectLst/>
          </c:spPr>
          <c:marker>
            <c:symbol val="none"/>
          </c:marker>
          <c:cat>
            <c:strRef>
              <c:f>'1980-2000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Schedules'!$E$128:$AB$128</c:f>
              <c:numCache>
                <c:formatCode>0.00</c:formatCode>
                <c:ptCount val="24"/>
                <c:pt idx="0">
                  <c:v>0.15</c:v>
                </c:pt>
                <c:pt idx="1">
                  <c:v>0.15</c:v>
                </c:pt>
                <c:pt idx="2">
                  <c:v>0.15</c:v>
                </c:pt>
                <c:pt idx="3">
                  <c:v>0.15</c:v>
                </c:pt>
                <c:pt idx="4">
                  <c:v>0.15</c:v>
                </c:pt>
                <c:pt idx="5">
                  <c:v>0.15</c:v>
                </c:pt>
                <c:pt idx="6">
                  <c:v>0.15</c:v>
                </c:pt>
                <c:pt idx="7">
                  <c:v>0.15</c:v>
                </c:pt>
                <c:pt idx="8">
                  <c:v>0.2</c:v>
                </c:pt>
                <c:pt idx="9">
                  <c:v>0.28000000000000003</c:v>
                </c:pt>
                <c:pt idx="10">
                  <c:v>0.3</c:v>
                </c:pt>
                <c:pt idx="11">
                  <c:v>0.3</c:v>
                </c:pt>
                <c:pt idx="12">
                  <c:v>0.24</c:v>
                </c:pt>
                <c:pt idx="13">
                  <c:v>0.24</c:v>
                </c:pt>
                <c:pt idx="14">
                  <c:v>0.23</c:v>
                </c:pt>
                <c:pt idx="15">
                  <c:v>0.23</c:v>
                </c:pt>
                <c:pt idx="16">
                  <c:v>0.23</c:v>
                </c:pt>
                <c:pt idx="17">
                  <c:v>0.15</c:v>
                </c:pt>
                <c:pt idx="18">
                  <c:v>0.15</c:v>
                </c:pt>
                <c:pt idx="19">
                  <c:v>0.15</c:v>
                </c:pt>
                <c:pt idx="20">
                  <c:v>0.15</c:v>
                </c:pt>
                <c:pt idx="21">
                  <c:v>0.15</c:v>
                </c:pt>
                <c:pt idx="22">
                  <c:v>0.15</c:v>
                </c:pt>
                <c:pt idx="23">
                  <c:v>0.15</c:v>
                </c:pt>
              </c:numCache>
            </c:numRef>
          </c:val>
          <c:smooth val="0"/>
          <c:extLst xmlns:c16r2="http://schemas.microsoft.com/office/drawing/2015/06/chart">
            <c:ext xmlns:c16="http://schemas.microsoft.com/office/drawing/2014/chart" uri="{C3380CC4-5D6E-409C-BE32-E72D297353CC}">
              <c16:uniqueId val="{00000001-BFFC-4B6C-8112-8AD0474F85E3}"/>
            </c:ext>
          </c:extLst>
        </c:ser>
        <c:ser>
          <c:idx val="2"/>
          <c:order val="2"/>
          <c:tx>
            <c:strRef>
              <c:f>'1980-2000 Schedules'!$D$129</c:f>
              <c:strCache>
                <c:ptCount val="1"/>
                <c:pt idx="0">
                  <c:v>Sun/Holiday</c:v>
                </c:pt>
              </c:strCache>
            </c:strRef>
          </c:tx>
          <c:spPr>
            <a:ln w="28575" cap="rnd">
              <a:solidFill>
                <a:srgbClr val="474C8E"/>
              </a:solidFill>
              <a:round/>
            </a:ln>
            <a:effectLst/>
          </c:spPr>
          <c:marker>
            <c:symbol val="none"/>
          </c:marker>
          <c:cat>
            <c:strRef>
              <c:f>'1980-2000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Schedules'!$E$129:$AB$129</c:f>
              <c:numCache>
                <c:formatCode>0.00</c:formatCode>
                <c:ptCount val="24"/>
                <c:pt idx="0">
                  <c:v>0.15</c:v>
                </c:pt>
                <c:pt idx="1">
                  <c:v>0.15</c:v>
                </c:pt>
                <c:pt idx="2">
                  <c:v>0.15</c:v>
                </c:pt>
                <c:pt idx="3">
                  <c:v>0.15</c:v>
                </c:pt>
                <c:pt idx="4">
                  <c:v>0.15</c:v>
                </c:pt>
                <c:pt idx="5">
                  <c:v>0.15</c:v>
                </c:pt>
                <c:pt idx="6">
                  <c:v>0.15</c:v>
                </c:pt>
                <c:pt idx="7">
                  <c:v>0.15</c:v>
                </c:pt>
                <c:pt idx="8">
                  <c:v>0.15</c:v>
                </c:pt>
                <c:pt idx="9">
                  <c:v>0.15</c:v>
                </c:pt>
                <c:pt idx="10">
                  <c:v>0.15</c:v>
                </c:pt>
                <c:pt idx="11">
                  <c:v>0.15</c:v>
                </c:pt>
                <c:pt idx="12">
                  <c:v>0.15</c:v>
                </c:pt>
                <c:pt idx="13">
                  <c:v>0.15</c:v>
                </c:pt>
                <c:pt idx="14">
                  <c:v>0.15</c:v>
                </c:pt>
                <c:pt idx="15">
                  <c:v>0.15</c:v>
                </c:pt>
                <c:pt idx="16">
                  <c:v>0.15</c:v>
                </c:pt>
                <c:pt idx="17">
                  <c:v>0.15</c:v>
                </c:pt>
                <c:pt idx="18">
                  <c:v>0.15</c:v>
                </c:pt>
                <c:pt idx="19">
                  <c:v>0.15</c:v>
                </c:pt>
                <c:pt idx="20">
                  <c:v>0.15</c:v>
                </c:pt>
                <c:pt idx="21">
                  <c:v>0.15</c:v>
                </c:pt>
                <c:pt idx="22">
                  <c:v>0.15</c:v>
                </c:pt>
                <c:pt idx="23">
                  <c:v>0.15</c:v>
                </c:pt>
              </c:numCache>
            </c:numRef>
          </c:val>
          <c:smooth val="0"/>
          <c:extLst xmlns:c16r2="http://schemas.microsoft.com/office/drawing/2015/06/chart">
            <c:ext xmlns:c16="http://schemas.microsoft.com/office/drawing/2014/chart" uri="{C3380CC4-5D6E-409C-BE32-E72D297353CC}">
              <c16:uniqueId val="{00000002-BFFC-4B6C-8112-8AD0474F85E3}"/>
            </c:ext>
          </c:extLst>
        </c:ser>
        <c:dLbls>
          <c:showLegendKey val="0"/>
          <c:showVal val="0"/>
          <c:showCatName val="0"/>
          <c:showSerName val="0"/>
          <c:showPercent val="0"/>
          <c:showBubbleSize val="0"/>
        </c:dLbls>
        <c:smooth val="0"/>
        <c:axId val="908036008"/>
        <c:axId val="908027384"/>
      </c:lineChart>
      <c:catAx>
        <c:axId val="90803600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08027384"/>
        <c:crosses val="autoZero"/>
        <c:auto val="1"/>
        <c:lblAlgn val="ctr"/>
        <c:lblOffset val="100"/>
        <c:noMultiLvlLbl val="0"/>
      </c:catAx>
      <c:valAx>
        <c:axId val="9080273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0803600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Schedules'!$B$130</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Schedules'!$D$130</c:f>
              <c:strCache>
                <c:ptCount val="1"/>
                <c:pt idx="0">
                  <c:v>Weekday</c:v>
                </c:pt>
              </c:strCache>
            </c:strRef>
          </c:tx>
          <c:spPr>
            <a:ln w="28575" cap="rnd">
              <a:solidFill>
                <a:srgbClr val="A5A8D2"/>
              </a:solidFill>
              <a:round/>
            </a:ln>
            <a:effectLst/>
          </c:spPr>
          <c:marker>
            <c:symbol val="none"/>
          </c:marker>
          <c:cat>
            <c:strRef>
              <c:f>'1980-2000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Schedules'!$E$130:$AB$130</c:f>
              <c:numCache>
                <c:formatCode>0.00</c:formatCode>
                <c:ptCount val="24"/>
              </c:numCache>
            </c:numRef>
          </c:val>
          <c:smooth val="0"/>
          <c:extLst xmlns:c16r2="http://schemas.microsoft.com/office/drawing/2015/06/chart">
            <c:ext xmlns:c16="http://schemas.microsoft.com/office/drawing/2014/chart" uri="{C3380CC4-5D6E-409C-BE32-E72D297353CC}">
              <c16:uniqueId val="{00000000-672D-41FD-8D93-7EED14756710}"/>
            </c:ext>
          </c:extLst>
        </c:ser>
        <c:ser>
          <c:idx val="1"/>
          <c:order val="1"/>
          <c:tx>
            <c:strRef>
              <c:f>'1980-2000 Schedules'!$D$131</c:f>
              <c:strCache>
                <c:ptCount val="1"/>
                <c:pt idx="0">
                  <c:v>Sat</c:v>
                </c:pt>
              </c:strCache>
            </c:strRef>
          </c:tx>
          <c:spPr>
            <a:ln w="28575" cap="rnd">
              <a:solidFill>
                <a:srgbClr val="696EB4"/>
              </a:solidFill>
              <a:round/>
            </a:ln>
            <a:effectLst/>
          </c:spPr>
          <c:marker>
            <c:symbol val="none"/>
          </c:marker>
          <c:cat>
            <c:strRef>
              <c:f>'1980-2000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Schedules'!$E$131:$AB$131</c:f>
              <c:numCache>
                <c:formatCode>0.00</c:formatCode>
                <c:ptCount val="24"/>
              </c:numCache>
            </c:numRef>
          </c:val>
          <c:smooth val="0"/>
          <c:extLst xmlns:c16r2="http://schemas.microsoft.com/office/drawing/2015/06/chart">
            <c:ext xmlns:c16="http://schemas.microsoft.com/office/drawing/2014/chart" uri="{C3380CC4-5D6E-409C-BE32-E72D297353CC}">
              <c16:uniqueId val="{00000001-672D-41FD-8D93-7EED14756710}"/>
            </c:ext>
          </c:extLst>
        </c:ser>
        <c:ser>
          <c:idx val="2"/>
          <c:order val="2"/>
          <c:tx>
            <c:strRef>
              <c:f>'1980-2000 Schedules'!$D$132</c:f>
              <c:strCache>
                <c:ptCount val="1"/>
                <c:pt idx="0">
                  <c:v>Sun/Holiday</c:v>
                </c:pt>
              </c:strCache>
            </c:strRef>
          </c:tx>
          <c:spPr>
            <a:ln w="28575" cap="rnd">
              <a:solidFill>
                <a:srgbClr val="474C8E"/>
              </a:solidFill>
              <a:round/>
            </a:ln>
            <a:effectLst/>
          </c:spPr>
          <c:marker>
            <c:symbol val="none"/>
          </c:marker>
          <c:cat>
            <c:strRef>
              <c:f>'1980-2000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Schedules'!$E$132:$AB$132</c:f>
              <c:numCache>
                <c:formatCode>0.00</c:formatCode>
                <c:ptCount val="24"/>
              </c:numCache>
            </c:numRef>
          </c:val>
          <c:smooth val="0"/>
          <c:extLst xmlns:c16r2="http://schemas.microsoft.com/office/drawing/2015/06/chart">
            <c:ext xmlns:c16="http://schemas.microsoft.com/office/drawing/2014/chart" uri="{C3380CC4-5D6E-409C-BE32-E72D297353CC}">
              <c16:uniqueId val="{00000002-672D-41FD-8D93-7EED14756710}"/>
            </c:ext>
          </c:extLst>
        </c:ser>
        <c:dLbls>
          <c:showLegendKey val="0"/>
          <c:showVal val="0"/>
          <c:showCatName val="0"/>
          <c:showSerName val="0"/>
          <c:showPercent val="0"/>
          <c:showBubbleSize val="0"/>
        </c:dLbls>
        <c:smooth val="0"/>
        <c:axId val="908045808"/>
        <c:axId val="908044632"/>
      </c:lineChart>
      <c:catAx>
        <c:axId val="90804580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08044632"/>
        <c:crosses val="autoZero"/>
        <c:auto val="1"/>
        <c:lblAlgn val="ctr"/>
        <c:lblOffset val="100"/>
        <c:noMultiLvlLbl val="0"/>
      </c:catAx>
      <c:valAx>
        <c:axId val="90804463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0804580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Schedules'!$B$153</c:f>
          <c:strCache>
            <c:ptCount val="1"/>
            <c:pt idx="0">
              <c:v>Process Loads - Sleeping Quarters</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Schedules'!$D$153</c:f>
              <c:strCache>
                <c:ptCount val="1"/>
                <c:pt idx="0">
                  <c:v>Weekday</c:v>
                </c:pt>
              </c:strCache>
            </c:strRef>
          </c:tx>
          <c:spPr>
            <a:ln w="28575" cap="rnd">
              <a:solidFill>
                <a:srgbClr val="A5A8D2"/>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Schedules'!$E$153:$AB$153</c:f>
              <c:numCache>
                <c:formatCode>0.00</c:formatCode>
                <c:ptCount val="24"/>
              </c:numCache>
            </c:numRef>
          </c:val>
          <c:smooth val="0"/>
          <c:extLst xmlns:c16r2="http://schemas.microsoft.com/office/drawing/2015/06/chart">
            <c:ext xmlns:c16="http://schemas.microsoft.com/office/drawing/2014/chart" uri="{C3380CC4-5D6E-409C-BE32-E72D297353CC}">
              <c16:uniqueId val="{00000000-6427-4706-A0E3-BA33C6A40F1D}"/>
            </c:ext>
          </c:extLst>
        </c:ser>
        <c:ser>
          <c:idx val="1"/>
          <c:order val="1"/>
          <c:tx>
            <c:strRef>
              <c:f>'1980-2000 Schedules'!$D$154</c:f>
              <c:strCache>
                <c:ptCount val="1"/>
                <c:pt idx="0">
                  <c:v>Sat</c:v>
                </c:pt>
              </c:strCache>
            </c:strRef>
          </c:tx>
          <c:spPr>
            <a:ln w="28575" cap="rnd">
              <a:solidFill>
                <a:srgbClr val="696EB4"/>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Schedules'!$E$154:$AB$154</c:f>
              <c:numCache>
                <c:formatCode>0.00</c:formatCode>
                <c:ptCount val="24"/>
              </c:numCache>
            </c:numRef>
          </c:val>
          <c:smooth val="0"/>
          <c:extLst xmlns:c16r2="http://schemas.microsoft.com/office/drawing/2015/06/chart">
            <c:ext xmlns:c16="http://schemas.microsoft.com/office/drawing/2014/chart" uri="{C3380CC4-5D6E-409C-BE32-E72D297353CC}">
              <c16:uniqueId val="{00000001-6427-4706-A0E3-BA33C6A40F1D}"/>
            </c:ext>
          </c:extLst>
        </c:ser>
        <c:ser>
          <c:idx val="2"/>
          <c:order val="2"/>
          <c:tx>
            <c:strRef>
              <c:f>'1980-2000 Schedules'!$D$155</c:f>
              <c:strCache>
                <c:ptCount val="1"/>
                <c:pt idx="0">
                  <c:v>Sun/Holiday</c:v>
                </c:pt>
              </c:strCache>
            </c:strRef>
          </c:tx>
          <c:spPr>
            <a:ln w="28575" cap="rnd">
              <a:solidFill>
                <a:srgbClr val="474C8E"/>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Schedules'!$E$155:$AB$155</c:f>
              <c:numCache>
                <c:formatCode>0.00</c:formatCode>
                <c:ptCount val="24"/>
              </c:numCache>
            </c:numRef>
          </c:val>
          <c:smooth val="0"/>
          <c:extLst xmlns:c16r2="http://schemas.microsoft.com/office/drawing/2015/06/chart">
            <c:ext xmlns:c16="http://schemas.microsoft.com/office/drawing/2014/chart" uri="{C3380CC4-5D6E-409C-BE32-E72D297353CC}">
              <c16:uniqueId val="{00000002-6427-4706-A0E3-BA33C6A40F1D}"/>
            </c:ext>
          </c:extLst>
        </c:ser>
        <c:dLbls>
          <c:showLegendKey val="0"/>
          <c:showVal val="0"/>
          <c:showCatName val="0"/>
          <c:showSerName val="0"/>
          <c:showPercent val="0"/>
          <c:showBubbleSize val="0"/>
        </c:dLbls>
        <c:smooth val="0"/>
        <c:axId val="908047376"/>
        <c:axId val="908047768"/>
      </c:lineChart>
      <c:catAx>
        <c:axId val="90804737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08047768"/>
        <c:crosses val="autoZero"/>
        <c:auto val="1"/>
        <c:lblAlgn val="ctr"/>
        <c:lblOffset val="100"/>
        <c:noMultiLvlLbl val="0"/>
      </c:catAx>
      <c:valAx>
        <c:axId val="9080477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0804737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Schedules'!$B$156</c:f>
          <c:strCache>
            <c:ptCount val="1"/>
            <c:pt idx="0">
              <c:v>Process Loads - Office Core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Schedules'!$D$156</c:f>
              <c:strCache>
                <c:ptCount val="1"/>
                <c:pt idx="0">
                  <c:v>Weekday</c:v>
                </c:pt>
              </c:strCache>
            </c:strRef>
          </c:tx>
          <c:spPr>
            <a:ln w="28575" cap="rnd">
              <a:solidFill>
                <a:srgbClr val="A5A8D2"/>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Schedules'!$E$156:$AB$156</c:f>
              <c:numCache>
                <c:formatCode>0.00</c:formatCode>
                <c:ptCount val="24"/>
              </c:numCache>
            </c:numRef>
          </c:val>
          <c:smooth val="0"/>
          <c:extLst xmlns:c16r2="http://schemas.microsoft.com/office/drawing/2015/06/chart">
            <c:ext xmlns:c16="http://schemas.microsoft.com/office/drawing/2014/chart" uri="{C3380CC4-5D6E-409C-BE32-E72D297353CC}">
              <c16:uniqueId val="{00000000-BA48-4CDC-AE94-E75E6976EDDF}"/>
            </c:ext>
          </c:extLst>
        </c:ser>
        <c:ser>
          <c:idx val="1"/>
          <c:order val="1"/>
          <c:tx>
            <c:strRef>
              <c:f>'1980-2000 Schedules'!$D$157</c:f>
              <c:strCache>
                <c:ptCount val="1"/>
                <c:pt idx="0">
                  <c:v>Sat</c:v>
                </c:pt>
              </c:strCache>
            </c:strRef>
          </c:tx>
          <c:spPr>
            <a:ln w="28575" cap="rnd">
              <a:solidFill>
                <a:srgbClr val="696EB4"/>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Schedules'!$E$157:$AB$157</c:f>
              <c:numCache>
                <c:formatCode>0.00</c:formatCode>
                <c:ptCount val="24"/>
              </c:numCache>
            </c:numRef>
          </c:val>
          <c:smooth val="0"/>
          <c:extLst xmlns:c16r2="http://schemas.microsoft.com/office/drawing/2015/06/chart">
            <c:ext xmlns:c16="http://schemas.microsoft.com/office/drawing/2014/chart" uri="{C3380CC4-5D6E-409C-BE32-E72D297353CC}">
              <c16:uniqueId val="{00000001-BA48-4CDC-AE94-E75E6976EDDF}"/>
            </c:ext>
          </c:extLst>
        </c:ser>
        <c:ser>
          <c:idx val="2"/>
          <c:order val="2"/>
          <c:tx>
            <c:strRef>
              <c:f>'1980-2000 Schedules'!$D$158</c:f>
              <c:strCache>
                <c:ptCount val="1"/>
                <c:pt idx="0">
                  <c:v>Sun/Holiday</c:v>
                </c:pt>
              </c:strCache>
            </c:strRef>
          </c:tx>
          <c:spPr>
            <a:ln w="28575" cap="rnd">
              <a:solidFill>
                <a:srgbClr val="474C8E"/>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Schedules'!$E$158:$AB$158</c:f>
              <c:numCache>
                <c:formatCode>0.00</c:formatCode>
                <c:ptCount val="24"/>
              </c:numCache>
            </c:numRef>
          </c:val>
          <c:smooth val="0"/>
          <c:extLst xmlns:c16r2="http://schemas.microsoft.com/office/drawing/2015/06/chart">
            <c:ext xmlns:c16="http://schemas.microsoft.com/office/drawing/2014/chart" uri="{C3380CC4-5D6E-409C-BE32-E72D297353CC}">
              <c16:uniqueId val="{00000002-BA48-4CDC-AE94-E75E6976EDDF}"/>
            </c:ext>
          </c:extLst>
        </c:ser>
        <c:dLbls>
          <c:showLegendKey val="0"/>
          <c:showVal val="0"/>
          <c:showCatName val="0"/>
          <c:showSerName val="0"/>
          <c:showPercent val="0"/>
          <c:showBubbleSize val="0"/>
        </c:dLbls>
        <c:smooth val="0"/>
        <c:axId val="908054824"/>
        <c:axId val="908054040"/>
      </c:lineChart>
      <c:catAx>
        <c:axId val="90805482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08054040"/>
        <c:crosses val="autoZero"/>
        <c:auto val="1"/>
        <c:lblAlgn val="ctr"/>
        <c:lblOffset val="100"/>
        <c:noMultiLvlLbl val="0"/>
      </c:catAx>
      <c:valAx>
        <c:axId val="90805404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0805482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Schedules'!$B$159</c:f>
          <c:strCache>
            <c:ptCount val="1"/>
            <c:pt idx="0">
              <c:v>Process Loads - Garage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Schedules'!$D$159</c:f>
              <c:strCache>
                <c:ptCount val="1"/>
                <c:pt idx="0">
                  <c:v>Weekday</c:v>
                </c:pt>
              </c:strCache>
            </c:strRef>
          </c:tx>
          <c:spPr>
            <a:ln w="28575" cap="rnd">
              <a:solidFill>
                <a:srgbClr val="A5A8D2"/>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Schedules'!$E$159:$AB$159</c:f>
              <c:numCache>
                <c:formatCode>0.00</c:formatCode>
                <c:ptCount val="24"/>
              </c:numCache>
            </c:numRef>
          </c:val>
          <c:smooth val="0"/>
          <c:extLst xmlns:c16r2="http://schemas.microsoft.com/office/drawing/2015/06/chart">
            <c:ext xmlns:c16="http://schemas.microsoft.com/office/drawing/2014/chart" uri="{C3380CC4-5D6E-409C-BE32-E72D297353CC}">
              <c16:uniqueId val="{00000000-5BF6-4668-973F-BA86DA32575C}"/>
            </c:ext>
          </c:extLst>
        </c:ser>
        <c:ser>
          <c:idx val="1"/>
          <c:order val="1"/>
          <c:tx>
            <c:strRef>
              <c:f>'1980-2000 Schedules'!$D$160</c:f>
              <c:strCache>
                <c:ptCount val="1"/>
                <c:pt idx="0">
                  <c:v>Sat</c:v>
                </c:pt>
              </c:strCache>
            </c:strRef>
          </c:tx>
          <c:spPr>
            <a:ln w="28575" cap="rnd">
              <a:solidFill>
                <a:srgbClr val="696EB4"/>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Schedules'!$E$160:$AB$160</c:f>
              <c:numCache>
                <c:formatCode>0.00</c:formatCode>
                <c:ptCount val="24"/>
              </c:numCache>
            </c:numRef>
          </c:val>
          <c:smooth val="0"/>
          <c:extLst xmlns:c16r2="http://schemas.microsoft.com/office/drawing/2015/06/chart">
            <c:ext xmlns:c16="http://schemas.microsoft.com/office/drawing/2014/chart" uri="{C3380CC4-5D6E-409C-BE32-E72D297353CC}">
              <c16:uniqueId val="{00000001-5BF6-4668-973F-BA86DA32575C}"/>
            </c:ext>
          </c:extLst>
        </c:ser>
        <c:ser>
          <c:idx val="2"/>
          <c:order val="2"/>
          <c:tx>
            <c:strRef>
              <c:f>'1980-2000 Schedules'!$D$161</c:f>
              <c:strCache>
                <c:ptCount val="1"/>
                <c:pt idx="0">
                  <c:v>Sun/Holiday</c:v>
                </c:pt>
              </c:strCache>
            </c:strRef>
          </c:tx>
          <c:spPr>
            <a:ln w="28575" cap="rnd">
              <a:solidFill>
                <a:srgbClr val="474C8E"/>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Schedules'!$E$161:$AB$161</c:f>
              <c:numCache>
                <c:formatCode>0.00</c:formatCode>
                <c:ptCount val="24"/>
              </c:numCache>
            </c:numRef>
          </c:val>
          <c:smooth val="0"/>
          <c:extLst xmlns:c16r2="http://schemas.microsoft.com/office/drawing/2015/06/chart">
            <c:ext xmlns:c16="http://schemas.microsoft.com/office/drawing/2014/chart" uri="{C3380CC4-5D6E-409C-BE32-E72D297353CC}">
              <c16:uniqueId val="{00000002-5BF6-4668-973F-BA86DA32575C}"/>
            </c:ext>
          </c:extLst>
        </c:ser>
        <c:dLbls>
          <c:showLegendKey val="0"/>
          <c:showVal val="0"/>
          <c:showCatName val="0"/>
          <c:showSerName val="0"/>
          <c:showPercent val="0"/>
          <c:showBubbleSize val="0"/>
        </c:dLbls>
        <c:smooth val="0"/>
        <c:axId val="908063056"/>
        <c:axId val="908057960"/>
      </c:lineChart>
      <c:catAx>
        <c:axId val="90806305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08057960"/>
        <c:crosses val="autoZero"/>
        <c:auto val="1"/>
        <c:lblAlgn val="ctr"/>
        <c:lblOffset val="100"/>
        <c:noMultiLvlLbl val="0"/>
      </c:catAx>
      <c:valAx>
        <c:axId val="90805796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0806305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Schedules'!$B$162</c:f>
          <c:strCache>
            <c:ptCount val="1"/>
            <c:pt idx="0">
              <c:v>Process Loads - Office Perimeter</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Schedules'!$D$162</c:f>
              <c:strCache>
                <c:ptCount val="1"/>
                <c:pt idx="0">
                  <c:v>Weekday</c:v>
                </c:pt>
              </c:strCache>
            </c:strRef>
          </c:tx>
          <c:spPr>
            <a:ln w="28575" cap="rnd">
              <a:solidFill>
                <a:srgbClr val="A5A8D2"/>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Schedules'!$E$162:$AB$162</c:f>
              <c:numCache>
                <c:formatCode>0.00</c:formatCode>
                <c:ptCount val="24"/>
              </c:numCache>
            </c:numRef>
          </c:val>
          <c:smooth val="0"/>
          <c:extLst xmlns:c16r2="http://schemas.microsoft.com/office/drawing/2015/06/chart">
            <c:ext xmlns:c16="http://schemas.microsoft.com/office/drawing/2014/chart" uri="{C3380CC4-5D6E-409C-BE32-E72D297353CC}">
              <c16:uniqueId val="{00000000-BD2A-4741-A6F9-C65B30B14017}"/>
            </c:ext>
          </c:extLst>
        </c:ser>
        <c:ser>
          <c:idx val="1"/>
          <c:order val="1"/>
          <c:tx>
            <c:strRef>
              <c:f>'1980-2000 Schedules'!$D$163</c:f>
              <c:strCache>
                <c:ptCount val="1"/>
                <c:pt idx="0">
                  <c:v>Sat</c:v>
                </c:pt>
              </c:strCache>
            </c:strRef>
          </c:tx>
          <c:spPr>
            <a:ln w="28575" cap="rnd">
              <a:solidFill>
                <a:srgbClr val="696EB4"/>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Schedules'!$E$163:$AB$163</c:f>
              <c:numCache>
                <c:formatCode>0.00</c:formatCode>
                <c:ptCount val="24"/>
              </c:numCache>
            </c:numRef>
          </c:val>
          <c:smooth val="0"/>
          <c:extLst xmlns:c16r2="http://schemas.microsoft.com/office/drawing/2015/06/chart">
            <c:ext xmlns:c16="http://schemas.microsoft.com/office/drawing/2014/chart" uri="{C3380CC4-5D6E-409C-BE32-E72D297353CC}">
              <c16:uniqueId val="{00000001-BD2A-4741-A6F9-C65B30B14017}"/>
            </c:ext>
          </c:extLst>
        </c:ser>
        <c:ser>
          <c:idx val="2"/>
          <c:order val="2"/>
          <c:tx>
            <c:strRef>
              <c:f>'1980-2000 Schedules'!$D$164</c:f>
              <c:strCache>
                <c:ptCount val="1"/>
                <c:pt idx="0">
                  <c:v>Sun/Holiday</c:v>
                </c:pt>
              </c:strCache>
            </c:strRef>
          </c:tx>
          <c:spPr>
            <a:ln w="28575" cap="rnd">
              <a:solidFill>
                <a:srgbClr val="474C8E"/>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Schedules'!$E$164:$AB$164</c:f>
              <c:numCache>
                <c:formatCode>0.00</c:formatCode>
                <c:ptCount val="24"/>
              </c:numCache>
            </c:numRef>
          </c:val>
          <c:smooth val="0"/>
          <c:extLst xmlns:c16r2="http://schemas.microsoft.com/office/drawing/2015/06/chart">
            <c:ext xmlns:c16="http://schemas.microsoft.com/office/drawing/2014/chart" uri="{C3380CC4-5D6E-409C-BE32-E72D297353CC}">
              <c16:uniqueId val="{00000002-BD2A-4741-A6F9-C65B30B14017}"/>
            </c:ext>
          </c:extLst>
        </c:ser>
        <c:dLbls>
          <c:showLegendKey val="0"/>
          <c:showVal val="0"/>
          <c:showCatName val="0"/>
          <c:showSerName val="0"/>
          <c:showPercent val="0"/>
          <c:showBubbleSize val="0"/>
        </c:dLbls>
        <c:smooth val="0"/>
        <c:axId val="908059136"/>
        <c:axId val="908056392"/>
      </c:lineChart>
      <c:catAx>
        <c:axId val="90805913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08056392"/>
        <c:crosses val="autoZero"/>
        <c:auto val="1"/>
        <c:lblAlgn val="ctr"/>
        <c:lblOffset val="100"/>
        <c:noMultiLvlLbl val="0"/>
      </c:catAx>
      <c:valAx>
        <c:axId val="90805639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0805913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Schedules'!$B$165</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Schedules'!$D$165</c:f>
              <c:strCache>
                <c:ptCount val="1"/>
                <c:pt idx="0">
                  <c:v>Weekday</c:v>
                </c:pt>
              </c:strCache>
            </c:strRef>
          </c:tx>
          <c:spPr>
            <a:ln w="28575" cap="rnd">
              <a:solidFill>
                <a:srgbClr val="A5A8D2"/>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Schedules'!$E$165:$AB$165</c:f>
              <c:numCache>
                <c:formatCode>0.00</c:formatCode>
                <c:ptCount val="24"/>
              </c:numCache>
            </c:numRef>
          </c:val>
          <c:smooth val="0"/>
          <c:extLst xmlns:c16r2="http://schemas.microsoft.com/office/drawing/2015/06/chart">
            <c:ext xmlns:c16="http://schemas.microsoft.com/office/drawing/2014/chart" uri="{C3380CC4-5D6E-409C-BE32-E72D297353CC}">
              <c16:uniqueId val="{00000000-CD5A-4261-8CCA-E6E824BF7293}"/>
            </c:ext>
          </c:extLst>
        </c:ser>
        <c:ser>
          <c:idx val="1"/>
          <c:order val="1"/>
          <c:tx>
            <c:strRef>
              <c:f>'1980-2000 Schedules'!$D$166</c:f>
              <c:strCache>
                <c:ptCount val="1"/>
                <c:pt idx="0">
                  <c:v>Sat</c:v>
                </c:pt>
              </c:strCache>
            </c:strRef>
          </c:tx>
          <c:spPr>
            <a:ln w="28575" cap="rnd">
              <a:solidFill>
                <a:srgbClr val="696EB4"/>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Schedules'!$E$166:$AB$166</c:f>
              <c:numCache>
                <c:formatCode>0.00</c:formatCode>
                <c:ptCount val="24"/>
              </c:numCache>
            </c:numRef>
          </c:val>
          <c:smooth val="0"/>
          <c:extLst xmlns:c16r2="http://schemas.microsoft.com/office/drawing/2015/06/chart">
            <c:ext xmlns:c16="http://schemas.microsoft.com/office/drawing/2014/chart" uri="{C3380CC4-5D6E-409C-BE32-E72D297353CC}">
              <c16:uniqueId val="{00000001-CD5A-4261-8CCA-E6E824BF7293}"/>
            </c:ext>
          </c:extLst>
        </c:ser>
        <c:ser>
          <c:idx val="2"/>
          <c:order val="2"/>
          <c:tx>
            <c:strRef>
              <c:f>'1980-2000 Schedules'!$D$167</c:f>
              <c:strCache>
                <c:ptCount val="1"/>
                <c:pt idx="0">
                  <c:v>Sun/Holiday</c:v>
                </c:pt>
              </c:strCache>
            </c:strRef>
          </c:tx>
          <c:spPr>
            <a:ln w="28575" cap="rnd">
              <a:solidFill>
                <a:srgbClr val="474C8E"/>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Schedules'!$E$167:$AB$167</c:f>
              <c:numCache>
                <c:formatCode>0.00</c:formatCode>
                <c:ptCount val="24"/>
              </c:numCache>
            </c:numRef>
          </c:val>
          <c:smooth val="0"/>
          <c:extLst xmlns:c16r2="http://schemas.microsoft.com/office/drawing/2015/06/chart">
            <c:ext xmlns:c16="http://schemas.microsoft.com/office/drawing/2014/chart" uri="{C3380CC4-5D6E-409C-BE32-E72D297353CC}">
              <c16:uniqueId val="{00000002-CD5A-4261-8CCA-E6E824BF7293}"/>
            </c:ext>
          </c:extLst>
        </c:ser>
        <c:dLbls>
          <c:showLegendKey val="0"/>
          <c:showVal val="0"/>
          <c:showCatName val="0"/>
          <c:showSerName val="0"/>
          <c:showPercent val="0"/>
          <c:showBubbleSize val="0"/>
        </c:dLbls>
        <c:smooth val="0"/>
        <c:axId val="908052080"/>
        <c:axId val="908060312"/>
      </c:lineChart>
      <c:catAx>
        <c:axId val="90805208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08060312"/>
        <c:crosses val="autoZero"/>
        <c:auto val="1"/>
        <c:lblAlgn val="ctr"/>
        <c:lblOffset val="100"/>
        <c:noMultiLvlLbl val="0"/>
      </c:catAx>
      <c:valAx>
        <c:axId val="90806031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0805208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Schedules'!$B$95</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spPr>
            <a:ln w="28575" cap="rnd">
              <a:solidFill>
                <a:srgbClr val="A5A8D2"/>
              </a:solidFill>
              <a:round/>
            </a:ln>
            <a:effectLst/>
          </c:spPr>
          <c:marker>
            <c:symbol val="none"/>
          </c:marker>
          <c:cat>
            <c:strRef>
              <c:f>'1980-2000 Schedules'!$D$79:$AB$79</c:f>
              <c:strCache>
                <c:ptCount val="25"/>
                <c:pt idx="0">
                  <c:v>Day of Week</c:v>
                </c:pt>
                <c:pt idx="1">
                  <c:v>1:00</c:v>
                </c:pt>
                <c:pt idx="2">
                  <c:v>2:00</c:v>
                </c:pt>
                <c:pt idx="3">
                  <c:v>3:00</c:v>
                </c:pt>
                <c:pt idx="4">
                  <c:v>4:00</c:v>
                </c:pt>
                <c:pt idx="5">
                  <c:v>5:00</c:v>
                </c:pt>
                <c:pt idx="6">
                  <c:v>6:00</c:v>
                </c:pt>
                <c:pt idx="7">
                  <c:v>7:00</c:v>
                </c:pt>
                <c:pt idx="8">
                  <c:v>8:00</c:v>
                </c:pt>
                <c:pt idx="9">
                  <c:v>9:00</c:v>
                </c:pt>
                <c:pt idx="10">
                  <c:v>10:00</c:v>
                </c:pt>
                <c:pt idx="11">
                  <c:v>11:00</c:v>
                </c:pt>
                <c:pt idx="12">
                  <c:v>12:00</c:v>
                </c:pt>
                <c:pt idx="13">
                  <c:v>13:00</c:v>
                </c:pt>
                <c:pt idx="14">
                  <c:v>14:00</c:v>
                </c:pt>
                <c:pt idx="15">
                  <c:v>15:00</c:v>
                </c:pt>
                <c:pt idx="16">
                  <c:v>16:00</c:v>
                </c:pt>
                <c:pt idx="17">
                  <c:v>17:00</c:v>
                </c:pt>
                <c:pt idx="18">
                  <c:v>18:00</c:v>
                </c:pt>
                <c:pt idx="19">
                  <c:v>19:00</c:v>
                </c:pt>
                <c:pt idx="20">
                  <c:v>20:00</c:v>
                </c:pt>
                <c:pt idx="21">
                  <c:v>21:00</c:v>
                </c:pt>
                <c:pt idx="22">
                  <c:v>22:00</c:v>
                </c:pt>
                <c:pt idx="23">
                  <c:v>23:00</c:v>
                </c:pt>
                <c:pt idx="24">
                  <c:v>0:00</c:v>
                </c:pt>
              </c:strCache>
            </c:strRef>
          </c:cat>
          <c:val>
            <c:numRef>
              <c:f>'1980-2000 Schedules'!$D$92:$AB$92</c:f>
              <c:numCache>
                <c:formatCode>0.00</c:formatCode>
                <c:ptCount val="25"/>
                <c:pt idx="0" formatCode="General">
                  <c:v>0</c:v>
                </c:pt>
              </c:numCache>
            </c:numRef>
          </c:val>
          <c:smooth val="0"/>
          <c:extLst xmlns:c16r2="http://schemas.microsoft.com/office/drawing/2015/06/chart">
            <c:ext xmlns:c16="http://schemas.microsoft.com/office/drawing/2014/chart" uri="{C3380CC4-5D6E-409C-BE32-E72D297353CC}">
              <c16:uniqueId val="{00000000-9776-45F3-891F-1E74A8C2AB3B}"/>
            </c:ext>
          </c:extLst>
        </c:ser>
        <c:ser>
          <c:idx val="1"/>
          <c:order val="1"/>
          <c:spPr>
            <a:ln w="28575" cap="rnd">
              <a:solidFill>
                <a:srgbClr val="696EB4"/>
              </a:solidFill>
              <a:round/>
            </a:ln>
            <a:effectLst/>
          </c:spPr>
          <c:marker>
            <c:symbol val="none"/>
          </c:marker>
          <c:cat>
            <c:strRef>
              <c:f>'1980-2000 Schedules'!$D$79:$AB$79</c:f>
              <c:strCache>
                <c:ptCount val="25"/>
                <c:pt idx="0">
                  <c:v>Day of Week</c:v>
                </c:pt>
                <c:pt idx="1">
                  <c:v>1:00</c:v>
                </c:pt>
                <c:pt idx="2">
                  <c:v>2:00</c:v>
                </c:pt>
                <c:pt idx="3">
                  <c:v>3:00</c:v>
                </c:pt>
                <c:pt idx="4">
                  <c:v>4:00</c:v>
                </c:pt>
                <c:pt idx="5">
                  <c:v>5:00</c:v>
                </c:pt>
                <c:pt idx="6">
                  <c:v>6:00</c:v>
                </c:pt>
                <c:pt idx="7">
                  <c:v>7:00</c:v>
                </c:pt>
                <c:pt idx="8">
                  <c:v>8:00</c:v>
                </c:pt>
                <c:pt idx="9">
                  <c:v>9:00</c:v>
                </c:pt>
                <c:pt idx="10">
                  <c:v>10:00</c:v>
                </c:pt>
                <c:pt idx="11">
                  <c:v>11:00</c:v>
                </c:pt>
                <c:pt idx="12">
                  <c:v>12:00</c:v>
                </c:pt>
                <c:pt idx="13">
                  <c:v>13:00</c:v>
                </c:pt>
                <c:pt idx="14">
                  <c:v>14:00</c:v>
                </c:pt>
                <c:pt idx="15">
                  <c:v>15:00</c:v>
                </c:pt>
                <c:pt idx="16">
                  <c:v>16:00</c:v>
                </c:pt>
                <c:pt idx="17">
                  <c:v>17:00</c:v>
                </c:pt>
                <c:pt idx="18">
                  <c:v>18:00</c:v>
                </c:pt>
                <c:pt idx="19">
                  <c:v>19:00</c:v>
                </c:pt>
                <c:pt idx="20">
                  <c:v>20:00</c:v>
                </c:pt>
                <c:pt idx="21">
                  <c:v>21:00</c:v>
                </c:pt>
                <c:pt idx="22">
                  <c:v>22:00</c:v>
                </c:pt>
                <c:pt idx="23">
                  <c:v>23:00</c:v>
                </c:pt>
                <c:pt idx="24">
                  <c:v>0:00</c:v>
                </c:pt>
              </c:strCache>
            </c:strRef>
          </c:cat>
          <c:val>
            <c:numRef>
              <c:f>'1980-2000 Schedules'!$D$93:$AB$93</c:f>
              <c:numCache>
                <c:formatCode>0.00</c:formatCode>
                <c:ptCount val="25"/>
                <c:pt idx="0" formatCode="General">
                  <c:v>0</c:v>
                </c:pt>
              </c:numCache>
            </c:numRef>
          </c:val>
          <c:smooth val="0"/>
          <c:extLst xmlns:c16r2="http://schemas.microsoft.com/office/drawing/2015/06/chart">
            <c:ext xmlns:c16="http://schemas.microsoft.com/office/drawing/2014/chart" uri="{C3380CC4-5D6E-409C-BE32-E72D297353CC}">
              <c16:uniqueId val="{00000001-9776-45F3-891F-1E74A8C2AB3B}"/>
            </c:ext>
          </c:extLst>
        </c:ser>
        <c:ser>
          <c:idx val="2"/>
          <c:order val="2"/>
          <c:spPr>
            <a:ln w="28575" cap="rnd">
              <a:solidFill>
                <a:srgbClr val="474C8E"/>
              </a:solidFill>
              <a:round/>
            </a:ln>
            <a:effectLst/>
          </c:spPr>
          <c:marker>
            <c:symbol val="none"/>
          </c:marker>
          <c:cat>
            <c:strRef>
              <c:f>'1980-2000 Schedules'!$D$79:$AB$79</c:f>
              <c:strCache>
                <c:ptCount val="25"/>
                <c:pt idx="0">
                  <c:v>Day of Week</c:v>
                </c:pt>
                <c:pt idx="1">
                  <c:v>1:00</c:v>
                </c:pt>
                <c:pt idx="2">
                  <c:v>2:00</c:v>
                </c:pt>
                <c:pt idx="3">
                  <c:v>3:00</c:v>
                </c:pt>
                <c:pt idx="4">
                  <c:v>4:00</c:v>
                </c:pt>
                <c:pt idx="5">
                  <c:v>5:00</c:v>
                </c:pt>
                <c:pt idx="6">
                  <c:v>6:00</c:v>
                </c:pt>
                <c:pt idx="7">
                  <c:v>7:00</c:v>
                </c:pt>
                <c:pt idx="8">
                  <c:v>8:00</c:v>
                </c:pt>
                <c:pt idx="9">
                  <c:v>9:00</c:v>
                </c:pt>
                <c:pt idx="10">
                  <c:v>10:00</c:v>
                </c:pt>
                <c:pt idx="11">
                  <c:v>11:00</c:v>
                </c:pt>
                <c:pt idx="12">
                  <c:v>12:00</c:v>
                </c:pt>
                <c:pt idx="13">
                  <c:v>13:00</c:v>
                </c:pt>
                <c:pt idx="14">
                  <c:v>14:00</c:v>
                </c:pt>
                <c:pt idx="15">
                  <c:v>15:00</c:v>
                </c:pt>
                <c:pt idx="16">
                  <c:v>16:00</c:v>
                </c:pt>
                <c:pt idx="17">
                  <c:v>17:00</c:v>
                </c:pt>
                <c:pt idx="18">
                  <c:v>18:00</c:v>
                </c:pt>
                <c:pt idx="19">
                  <c:v>19:00</c:v>
                </c:pt>
                <c:pt idx="20">
                  <c:v>20:00</c:v>
                </c:pt>
                <c:pt idx="21">
                  <c:v>21:00</c:v>
                </c:pt>
                <c:pt idx="22">
                  <c:v>22:00</c:v>
                </c:pt>
                <c:pt idx="23">
                  <c:v>23:00</c:v>
                </c:pt>
                <c:pt idx="24">
                  <c:v>0:00</c:v>
                </c:pt>
              </c:strCache>
            </c:strRef>
          </c:cat>
          <c:val>
            <c:numRef>
              <c:f>'1980-2000 Schedules'!$D$94:$AB$94</c:f>
              <c:numCache>
                <c:formatCode>0.00</c:formatCode>
                <c:ptCount val="25"/>
                <c:pt idx="0" formatCode="General">
                  <c:v>0</c:v>
                </c:pt>
              </c:numCache>
            </c:numRef>
          </c:val>
          <c:smooth val="0"/>
          <c:extLst xmlns:c16r2="http://schemas.microsoft.com/office/drawing/2015/06/chart">
            <c:ext xmlns:c16="http://schemas.microsoft.com/office/drawing/2014/chart" uri="{C3380CC4-5D6E-409C-BE32-E72D297353CC}">
              <c16:uniqueId val="{00000002-9776-45F3-891F-1E74A8C2AB3B}"/>
            </c:ext>
          </c:extLst>
        </c:ser>
        <c:dLbls>
          <c:showLegendKey val="0"/>
          <c:showVal val="0"/>
          <c:showCatName val="0"/>
          <c:showSerName val="0"/>
          <c:showPercent val="0"/>
          <c:showBubbleSize val="0"/>
        </c:dLbls>
        <c:smooth val="0"/>
        <c:axId val="908052472"/>
        <c:axId val="908052864"/>
      </c:lineChart>
      <c:catAx>
        <c:axId val="90805247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08052864"/>
        <c:crosses val="autoZero"/>
        <c:auto val="1"/>
        <c:lblAlgn val="ctr"/>
        <c:lblOffset val="100"/>
        <c:noMultiLvlLbl val="0"/>
      </c:catAx>
      <c:valAx>
        <c:axId val="90805286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0805247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'Post-2000 Schedules'!$B$10</c:f>
          <c:strCache>
            <c:ptCount val="1"/>
            <c:pt idx="0">
              <c:v>Occupancy - Sleeping Quarters</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Schedules'!$D$10</c:f>
              <c:strCache>
                <c:ptCount val="1"/>
                <c:pt idx="0">
                  <c:v>Weekday</c:v>
                </c:pt>
              </c:strCache>
            </c:strRef>
          </c:tx>
          <c:spPr>
            <a:ln w="28575" cap="rnd">
              <a:solidFill>
                <a:srgbClr val="A5A8D2"/>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Schedules'!$E$10:$AB$10</c:f>
              <c:numCache>
                <c:formatCode>0.00</c:formatCode>
                <c:ptCount val="24"/>
                <c:pt idx="0">
                  <c:v>1</c:v>
                </c:pt>
                <c:pt idx="1">
                  <c:v>1</c:v>
                </c:pt>
                <c:pt idx="2">
                  <c:v>1</c:v>
                </c:pt>
                <c:pt idx="3">
                  <c:v>1</c:v>
                </c:pt>
                <c:pt idx="4">
                  <c:v>1</c:v>
                </c:pt>
                <c:pt idx="5">
                  <c:v>1</c:v>
                </c:pt>
                <c:pt idx="6">
                  <c:v>1</c:v>
                </c:pt>
                <c:pt idx="7">
                  <c:v>0.9</c:v>
                </c:pt>
                <c:pt idx="8">
                  <c:v>0.4</c:v>
                </c:pt>
                <c:pt idx="9">
                  <c:v>0.25</c:v>
                </c:pt>
                <c:pt idx="10">
                  <c:v>0.25</c:v>
                </c:pt>
                <c:pt idx="11">
                  <c:v>0.25</c:v>
                </c:pt>
                <c:pt idx="12">
                  <c:v>0.25</c:v>
                </c:pt>
                <c:pt idx="13">
                  <c:v>0.25</c:v>
                </c:pt>
                <c:pt idx="14">
                  <c:v>0.25</c:v>
                </c:pt>
                <c:pt idx="15">
                  <c:v>0.25</c:v>
                </c:pt>
                <c:pt idx="16">
                  <c:v>0.3</c:v>
                </c:pt>
                <c:pt idx="17">
                  <c:v>0.5</c:v>
                </c:pt>
                <c:pt idx="18">
                  <c:v>0.9</c:v>
                </c:pt>
                <c:pt idx="19">
                  <c:v>0.9</c:v>
                </c:pt>
                <c:pt idx="20">
                  <c:v>0.9</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0-7BA5-4FFD-9EC4-697A4368A5E0}"/>
            </c:ext>
          </c:extLst>
        </c:ser>
        <c:ser>
          <c:idx val="1"/>
          <c:order val="1"/>
          <c:tx>
            <c:strRef>
              <c:f>'Post-2000 Schedules'!$D$11</c:f>
              <c:strCache>
                <c:ptCount val="1"/>
                <c:pt idx="0">
                  <c:v>Sat</c:v>
                </c:pt>
              </c:strCache>
            </c:strRef>
          </c:tx>
          <c:spPr>
            <a:ln w="28575" cap="rnd">
              <a:solidFill>
                <a:srgbClr val="696EB4"/>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Schedules'!$E$11:$AB$11</c:f>
              <c:numCache>
                <c:formatCode>0.00</c:formatCode>
                <c:ptCount val="24"/>
                <c:pt idx="0">
                  <c:v>1</c:v>
                </c:pt>
                <c:pt idx="1">
                  <c:v>1</c:v>
                </c:pt>
                <c:pt idx="2">
                  <c:v>1</c:v>
                </c:pt>
                <c:pt idx="3">
                  <c:v>1</c:v>
                </c:pt>
                <c:pt idx="4">
                  <c:v>1</c:v>
                </c:pt>
                <c:pt idx="5">
                  <c:v>1</c:v>
                </c:pt>
                <c:pt idx="6">
                  <c:v>1</c:v>
                </c:pt>
                <c:pt idx="7">
                  <c:v>0.9</c:v>
                </c:pt>
                <c:pt idx="8">
                  <c:v>0.4</c:v>
                </c:pt>
                <c:pt idx="9">
                  <c:v>0.25</c:v>
                </c:pt>
                <c:pt idx="10">
                  <c:v>0.25</c:v>
                </c:pt>
                <c:pt idx="11">
                  <c:v>0.25</c:v>
                </c:pt>
                <c:pt idx="12">
                  <c:v>0.25</c:v>
                </c:pt>
                <c:pt idx="13">
                  <c:v>0.25</c:v>
                </c:pt>
                <c:pt idx="14">
                  <c:v>0.25</c:v>
                </c:pt>
                <c:pt idx="15">
                  <c:v>0.25</c:v>
                </c:pt>
                <c:pt idx="16">
                  <c:v>0.3</c:v>
                </c:pt>
                <c:pt idx="17">
                  <c:v>0.5</c:v>
                </c:pt>
                <c:pt idx="18">
                  <c:v>0.9</c:v>
                </c:pt>
                <c:pt idx="19">
                  <c:v>0.9</c:v>
                </c:pt>
                <c:pt idx="20">
                  <c:v>0.9</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1-7BA5-4FFD-9EC4-697A4368A5E0}"/>
            </c:ext>
          </c:extLst>
        </c:ser>
        <c:ser>
          <c:idx val="2"/>
          <c:order val="2"/>
          <c:tx>
            <c:strRef>
              <c:f>'Post-2000 Schedules'!$D$12</c:f>
              <c:strCache>
                <c:ptCount val="1"/>
                <c:pt idx="0">
                  <c:v>Sun/Holiday</c:v>
                </c:pt>
              </c:strCache>
            </c:strRef>
          </c:tx>
          <c:spPr>
            <a:ln w="28575" cap="rnd">
              <a:solidFill>
                <a:srgbClr val="474C8E"/>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Schedules'!$E$12:$AB$12</c:f>
              <c:numCache>
                <c:formatCode>0.00</c:formatCode>
                <c:ptCount val="24"/>
                <c:pt idx="0">
                  <c:v>1</c:v>
                </c:pt>
                <c:pt idx="1">
                  <c:v>1</c:v>
                </c:pt>
                <c:pt idx="2">
                  <c:v>1</c:v>
                </c:pt>
                <c:pt idx="3">
                  <c:v>1</c:v>
                </c:pt>
                <c:pt idx="4">
                  <c:v>1</c:v>
                </c:pt>
                <c:pt idx="5">
                  <c:v>1</c:v>
                </c:pt>
                <c:pt idx="6">
                  <c:v>1</c:v>
                </c:pt>
                <c:pt idx="7">
                  <c:v>0.9</c:v>
                </c:pt>
                <c:pt idx="8">
                  <c:v>0.4</c:v>
                </c:pt>
                <c:pt idx="9">
                  <c:v>0.25</c:v>
                </c:pt>
                <c:pt idx="10">
                  <c:v>0.25</c:v>
                </c:pt>
                <c:pt idx="11">
                  <c:v>0.25</c:v>
                </c:pt>
                <c:pt idx="12">
                  <c:v>0.25</c:v>
                </c:pt>
                <c:pt idx="13">
                  <c:v>0.25</c:v>
                </c:pt>
                <c:pt idx="14">
                  <c:v>0.25</c:v>
                </c:pt>
                <c:pt idx="15">
                  <c:v>0.25</c:v>
                </c:pt>
                <c:pt idx="16">
                  <c:v>0.3</c:v>
                </c:pt>
                <c:pt idx="17">
                  <c:v>0.5</c:v>
                </c:pt>
                <c:pt idx="18">
                  <c:v>0.9</c:v>
                </c:pt>
                <c:pt idx="19">
                  <c:v>0.9</c:v>
                </c:pt>
                <c:pt idx="20">
                  <c:v>0.9</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2-7BA5-4FFD-9EC4-697A4368A5E0}"/>
            </c:ext>
          </c:extLst>
        </c:ser>
        <c:dLbls>
          <c:showLegendKey val="0"/>
          <c:showVal val="0"/>
          <c:showCatName val="0"/>
          <c:showSerName val="0"/>
          <c:showPercent val="0"/>
          <c:showBubbleSize val="0"/>
        </c:dLbls>
        <c:smooth val="0"/>
        <c:axId val="908065016"/>
        <c:axId val="908066976"/>
      </c:lineChart>
      <c:catAx>
        <c:axId val="90806501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Hour of Day</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08066976"/>
        <c:crosses val="autoZero"/>
        <c:auto val="1"/>
        <c:lblAlgn val="ctr"/>
        <c:lblOffset val="100"/>
        <c:noMultiLvlLbl val="0"/>
      </c:catAx>
      <c:valAx>
        <c:axId val="90806697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0806501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Schedules'!$B$51</c:f>
          <c:strCache>
            <c:ptCount val="1"/>
            <c:pt idx="0">
              <c:v>Lighting - Garage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Schedules'!$D$51</c:f>
              <c:strCache>
                <c:ptCount val="1"/>
                <c:pt idx="0">
                  <c:v>Weekday</c:v>
                </c:pt>
              </c:strCache>
            </c:strRef>
          </c:tx>
          <c:spPr>
            <a:ln w="28575" cap="rnd">
              <a:solidFill>
                <a:srgbClr val="A5A8D2"/>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Schedules'!$E$51:$AB$51</c:f>
              <c:numCache>
                <c:formatCode>0.00</c:formatCode>
                <c:ptCount val="24"/>
                <c:pt idx="0">
                  <c:v>0.5</c:v>
                </c:pt>
                <c:pt idx="1">
                  <c:v>0.5</c:v>
                </c:pt>
                <c:pt idx="2">
                  <c:v>0.5</c:v>
                </c:pt>
                <c:pt idx="3">
                  <c:v>0.5</c:v>
                </c:pt>
                <c:pt idx="4">
                  <c:v>0.5</c:v>
                </c:pt>
                <c:pt idx="5">
                  <c:v>0.5</c:v>
                </c:pt>
                <c:pt idx="6">
                  <c:v>0.5</c:v>
                </c:pt>
                <c:pt idx="7">
                  <c:v>0.5</c:v>
                </c:pt>
                <c:pt idx="8">
                  <c:v>0.9</c:v>
                </c:pt>
                <c:pt idx="9">
                  <c:v>0.9</c:v>
                </c:pt>
                <c:pt idx="10">
                  <c:v>0.9</c:v>
                </c:pt>
                <c:pt idx="11">
                  <c:v>0.9</c:v>
                </c:pt>
                <c:pt idx="12">
                  <c:v>0.9</c:v>
                </c:pt>
                <c:pt idx="13">
                  <c:v>0.9</c:v>
                </c:pt>
                <c:pt idx="14">
                  <c:v>0.9</c:v>
                </c:pt>
                <c:pt idx="15">
                  <c:v>0.9</c:v>
                </c:pt>
                <c:pt idx="16">
                  <c:v>0.5</c:v>
                </c:pt>
                <c:pt idx="17">
                  <c:v>0.5</c:v>
                </c:pt>
                <c:pt idx="18">
                  <c:v>0.5</c:v>
                </c:pt>
                <c:pt idx="19">
                  <c:v>0.5</c:v>
                </c:pt>
                <c:pt idx="20">
                  <c:v>0.5</c:v>
                </c:pt>
                <c:pt idx="21">
                  <c:v>0.5</c:v>
                </c:pt>
                <c:pt idx="22">
                  <c:v>0.5</c:v>
                </c:pt>
                <c:pt idx="23">
                  <c:v>0.5</c:v>
                </c:pt>
              </c:numCache>
            </c:numRef>
          </c:val>
          <c:smooth val="0"/>
          <c:extLst xmlns:c16r2="http://schemas.microsoft.com/office/drawing/2015/06/chart">
            <c:ext xmlns:c16="http://schemas.microsoft.com/office/drawing/2014/chart" uri="{C3380CC4-5D6E-409C-BE32-E72D297353CC}">
              <c16:uniqueId val="{00000000-F2E6-4B50-9B63-BCCF68C13EF2}"/>
            </c:ext>
          </c:extLst>
        </c:ser>
        <c:ser>
          <c:idx val="1"/>
          <c:order val="1"/>
          <c:tx>
            <c:strRef>
              <c:f>'Pre-1950 Schedules'!$D$52</c:f>
              <c:strCache>
                <c:ptCount val="1"/>
                <c:pt idx="0">
                  <c:v>Sat</c:v>
                </c:pt>
              </c:strCache>
            </c:strRef>
          </c:tx>
          <c:spPr>
            <a:ln w="28575" cap="rnd">
              <a:solidFill>
                <a:srgbClr val="696EB4"/>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Schedules'!$E$52:$AB$52</c:f>
              <c:numCache>
                <c:formatCode>0.00</c:formatCode>
                <c:ptCount val="24"/>
                <c:pt idx="0">
                  <c:v>0.5</c:v>
                </c:pt>
                <c:pt idx="1">
                  <c:v>0.5</c:v>
                </c:pt>
                <c:pt idx="2">
                  <c:v>0.5</c:v>
                </c:pt>
                <c:pt idx="3">
                  <c:v>0.5</c:v>
                </c:pt>
                <c:pt idx="4">
                  <c:v>0.5</c:v>
                </c:pt>
                <c:pt idx="5">
                  <c:v>0.5</c:v>
                </c:pt>
                <c:pt idx="6">
                  <c:v>0.5</c:v>
                </c:pt>
                <c:pt idx="7">
                  <c:v>0.5</c:v>
                </c:pt>
                <c:pt idx="8">
                  <c:v>0.8</c:v>
                </c:pt>
                <c:pt idx="9">
                  <c:v>0.8</c:v>
                </c:pt>
                <c:pt idx="10">
                  <c:v>0.8</c:v>
                </c:pt>
                <c:pt idx="11">
                  <c:v>0.8</c:v>
                </c:pt>
                <c:pt idx="12">
                  <c:v>0.8</c:v>
                </c:pt>
                <c:pt idx="13">
                  <c:v>0.8</c:v>
                </c:pt>
                <c:pt idx="14">
                  <c:v>0.8</c:v>
                </c:pt>
                <c:pt idx="15">
                  <c:v>0.8</c:v>
                </c:pt>
                <c:pt idx="16">
                  <c:v>0.8</c:v>
                </c:pt>
                <c:pt idx="17">
                  <c:v>0.8</c:v>
                </c:pt>
                <c:pt idx="18">
                  <c:v>0.5</c:v>
                </c:pt>
                <c:pt idx="19">
                  <c:v>0.5</c:v>
                </c:pt>
                <c:pt idx="20">
                  <c:v>0.5</c:v>
                </c:pt>
                <c:pt idx="21">
                  <c:v>0.5</c:v>
                </c:pt>
                <c:pt idx="22">
                  <c:v>0.5</c:v>
                </c:pt>
                <c:pt idx="23">
                  <c:v>0.5</c:v>
                </c:pt>
              </c:numCache>
            </c:numRef>
          </c:val>
          <c:smooth val="0"/>
          <c:extLst xmlns:c16r2="http://schemas.microsoft.com/office/drawing/2015/06/chart">
            <c:ext xmlns:c16="http://schemas.microsoft.com/office/drawing/2014/chart" uri="{C3380CC4-5D6E-409C-BE32-E72D297353CC}">
              <c16:uniqueId val="{00000001-F2E6-4B50-9B63-BCCF68C13EF2}"/>
            </c:ext>
          </c:extLst>
        </c:ser>
        <c:ser>
          <c:idx val="2"/>
          <c:order val="2"/>
          <c:tx>
            <c:strRef>
              <c:f>'Pre-1950 Schedules'!$D$53</c:f>
              <c:strCache>
                <c:ptCount val="1"/>
                <c:pt idx="0">
                  <c:v>Sun/Holiday</c:v>
                </c:pt>
              </c:strCache>
            </c:strRef>
          </c:tx>
          <c:spPr>
            <a:ln w="28575" cap="rnd">
              <a:solidFill>
                <a:srgbClr val="474C8E"/>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Schedules'!$E$53:$AB$53</c:f>
              <c:numCache>
                <c:formatCode>0.00</c:formatCode>
                <c:ptCount val="24"/>
                <c:pt idx="0">
                  <c:v>0.5</c:v>
                </c:pt>
                <c:pt idx="1">
                  <c:v>0.5</c:v>
                </c:pt>
                <c:pt idx="2">
                  <c:v>0.5</c:v>
                </c:pt>
                <c:pt idx="3">
                  <c:v>0.5</c:v>
                </c:pt>
                <c:pt idx="4">
                  <c:v>0.5</c:v>
                </c:pt>
                <c:pt idx="5">
                  <c:v>0.5</c:v>
                </c:pt>
                <c:pt idx="6">
                  <c:v>0.5</c:v>
                </c:pt>
                <c:pt idx="7">
                  <c:v>0.5</c:v>
                </c:pt>
                <c:pt idx="8">
                  <c:v>0.7</c:v>
                </c:pt>
                <c:pt idx="9">
                  <c:v>0.7</c:v>
                </c:pt>
                <c:pt idx="10">
                  <c:v>0.7</c:v>
                </c:pt>
                <c:pt idx="11">
                  <c:v>0.7</c:v>
                </c:pt>
                <c:pt idx="12">
                  <c:v>0.7</c:v>
                </c:pt>
                <c:pt idx="13">
                  <c:v>0.7</c:v>
                </c:pt>
                <c:pt idx="14">
                  <c:v>0.7</c:v>
                </c:pt>
                <c:pt idx="15">
                  <c:v>0.7</c:v>
                </c:pt>
                <c:pt idx="16">
                  <c:v>0.5</c:v>
                </c:pt>
                <c:pt idx="17">
                  <c:v>0.5</c:v>
                </c:pt>
                <c:pt idx="18">
                  <c:v>0.5</c:v>
                </c:pt>
                <c:pt idx="19">
                  <c:v>0.5</c:v>
                </c:pt>
                <c:pt idx="20">
                  <c:v>0.5</c:v>
                </c:pt>
                <c:pt idx="21">
                  <c:v>0.5</c:v>
                </c:pt>
                <c:pt idx="22">
                  <c:v>0.5</c:v>
                </c:pt>
                <c:pt idx="23">
                  <c:v>0.5</c:v>
                </c:pt>
              </c:numCache>
            </c:numRef>
          </c:val>
          <c:smooth val="0"/>
          <c:extLst xmlns:c16r2="http://schemas.microsoft.com/office/drawing/2015/06/chart">
            <c:ext xmlns:c16="http://schemas.microsoft.com/office/drawing/2014/chart" uri="{C3380CC4-5D6E-409C-BE32-E72D297353CC}">
              <c16:uniqueId val="{00000002-F2E6-4B50-9B63-BCCF68C13EF2}"/>
            </c:ext>
          </c:extLst>
        </c:ser>
        <c:dLbls>
          <c:showLegendKey val="0"/>
          <c:showVal val="0"/>
          <c:showCatName val="0"/>
          <c:showSerName val="0"/>
          <c:showPercent val="0"/>
          <c:showBubbleSize val="0"/>
        </c:dLbls>
        <c:smooth val="0"/>
        <c:axId val="801040664"/>
        <c:axId val="801039096"/>
      </c:lineChart>
      <c:catAx>
        <c:axId val="80104066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1039096"/>
        <c:crosses val="autoZero"/>
        <c:auto val="1"/>
        <c:lblAlgn val="ctr"/>
        <c:lblOffset val="100"/>
        <c:noMultiLvlLbl val="0"/>
      </c:catAx>
      <c:valAx>
        <c:axId val="8010390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104066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Schedules'!$B$13</c:f>
          <c:strCache>
            <c:ptCount val="1"/>
            <c:pt idx="0">
              <c:v>Occupancy - Office Core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Schedules'!$D$13</c:f>
              <c:strCache>
                <c:ptCount val="1"/>
                <c:pt idx="0">
                  <c:v>Weekday</c:v>
                </c:pt>
              </c:strCache>
            </c:strRef>
          </c:tx>
          <c:spPr>
            <a:ln w="28575" cap="rnd">
              <a:solidFill>
                <a:srgbClr val="A5A8D2"/>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Schedules'!$E$13:$AB$13</c:f>
              <c:numCache>
                <c:formatCode>0.00</c:formatCode>
                <c:ptCount val="24"/>
                <c:pt idx="0">
                  <c:v>0.4</c:v>
                </c:pt>
                <c:pt idx="1">
                  <c:v>0.4</c:v>
                </c:pt>
                <c:pt idx="2">
                  <c:v>0.4</c:v>
                </c:pt>
                <c:pt idx="3">
                  <c:v>0.4</c:v>
                </c:pt>
                <c:pt idx="4">
                  <c:v>0.4</c:v>
                </c:pt>
                <c:pt idx="5">
                  <c:v>0.4</c:v>
                </c:pt>
                <c:pt idx="6">
                  <c:v>0.4</c:v>
                </c:pt>
                <c:pt idx="7">
                  <c:v>0.5</c:v>
                </c:pt>
                <c:pt idx="8">
                  <c:v>0.6</c:v>
                </c:pt>
                <c:pt idx="9">
                  <c:v>0.8</c:v>
                </c:pt>
                <c:pt idx="10">
                  <c:v>0.8</c:v>
                </c:pt>
                <c:pt idx="11">
                  <c:v>0.8</c:v>
                </c:pt>
                <c:pt idx="12">
                  <c:v>0.8</c:v>
                </c:pt>
                <c:pt idx="13">
                  <c:v>0.8</c:v>
                </c:pt>
                <c:pt idx="14">
                  <c:v>0.8</c:v>
                </c:pt>
                <c:pt idx="15">
                  <c:v>0.8</c:v>
                </c:pt>
                <c:pt idx="16">
                  <c:v>0.8</c:v>
                </c:pt>
                <c:pt idx="17">
                  <c:v>0.6</c:v>
                </c:pt>
                <c:pt idx="18">
                  <c:v>0.5</c:v>
                </c:pt>
                <c:pt idx="19">
                  <c:v>0.5</c:v>
                </c:pt>
                <c:pt idx="20">
                  <c:v>0.4</c:v>
                </c:pt>
                <c:pt idx="21">
                  <c:v>0.4</c:v>
                </c:pt>
                <c:pt idx="22">
                  <c:v>0.4</c:v>
                </c:pt>
                <c:pt idx="23">
                  <c:v>0.4</c:v>
                </c:pt>
              </c:numCache>
            </c:numRef>
          </c:val>
          <c:smooth val="0"/>
          <c:extLst xmlns:c16r2="http://schemas.microsoft.com/office/drawing/2015/06/chart">
            <c:ext xmlns:c16="http://schemas.microsoft.com/office/drawing/2014/chart" uri="{C3380CC4-5D6E-409C-BE32-E72D297353CC}">
              <c16:uniqueId val="{00000000-61A5-4DC5-89D0-577C918C04E5}"/>
            </c:ext>
          </c:extLst>
        </c:ser>
        <c:ser>
          <c:idx val="1"/>
          <c:order val="1"/>
          <c:tx>
            <c:strRef>
              <c:f>'Post-2000 Schedules'!$D$14</c:f>
              <c:strCache>
                <c:ptCount val="1"/>
                <c:pt idx="0">
                  <c:v>Sat</c:v>
                </c:pt>
              </c:strCache>
            </c:strRef>
          </c:tx>
          <c:spPr>
            <a:ln w="28575" cap="rnd">
              <a:solidFill>
                <a:srgbClr val="696EB4"/>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Schedules'!$E$14:$AB$14</c:f>
              <c:numCache>
                <c:formatCode>0.00</c:formatCode>
                <c:ptCount val="24"/>
                <c:pt idx="0">
                  <c:v>0.4</c:v>
                </c:pt>
                <c:pt idx="1">
                  <c:v>0.4</c:v>
                </c:pt>
                <c:pt idx="2">
                  <c:v>0.4</c:v>
                </c:pt>
                <c:pt idx="3">
                  <c:v>0.4</c:v>
                </c:pt>
                <c:pt idx="4">
                  <c:v>0.4</c:v>
                </c:pt>
                <c:pt idx="5">
                  <c:v>0.4</c:v>
                </c:pt>
                <c:pt idx="6">
                  <c:v>0.4</c:v>
                </c:pt>
                <c:pt idx="7">
                  <c:v>0.5</c:v>
                </c:pt>
                <c:pt idx="8">
                  <c:v>0.6</c:v>
                </c:pt>
                <c:pt idx="9">
                  <c:v>0.6</c:v>
                </c:pt>
                <c:pt idx="10">
                  <c:v>0.6</c:v>
                </c:pt>
                <c:pt idx="11">
                  <c:v>0.6</c:v>
                </c:pt>
                <c:pt idx="12">
                  <c:v>0.6</c:v>
                </c:pt>
                <c:pt idx="13">
                  <c:v>0.6</c:v>
                </c:pt>
                <c:pt idx="14">
                  <c:v>0.6</c:v>
                </c:pt>
                <c:pt idx="15">
                  <c:v>0.6</c:v>
                </c:pt>
                <c:pt idx="16">
                  <c:v>0.6</c:v>
                </c:pt>
                <c:pt idx="17">
                  <c:v>0.5</c:v>
                </c:pt>
                <c:pt idx="18">
                  <c:v>0.5</c:v>
                </c:pt>
                <c:pt idx="19">
                  <c:v>0.4</c:v>
                </c:pt>
                <c:pt idx="20">
                  <c:v>0.4</c:v>
                </c:pt>
                <c:pt idx="21">
                  <c:v>0.4</c:v>
                </c:pt>
                <c:pt idx="22">
                  <c:v>0.4</c:v>
                </c:pt>
                <c:pt idx="23">
                  <c:v>0.4</c:v>
                </c:pt>
              </c:numCache>
            </c:numRef>
          </c:val>
          <c:smooth val="0"/>
          <c:extLst xmlns:c16r2="http://schemas.microsoft.com/office/drawing/2015/06/chart">
            <c:ext xmlns:c16="http://schemas.microsoft.com/office/drawing/2014/chart" uri="{C3380CC4-5D6E-409C-BE32-E72D297353CC}">
              <c16:uniqueId val="{00000001-61A5-4DC5-89D0-577C918C04E5}"/>
            </c:ext>
          </c:extLst>
        </c:ser>
        <c:ser>
          <c:idx val="2"/>
          <c:order val="2"/>
          <c:tx>
            <c:strRef>
              <c:f>'Post-2000 Schedules'!$D$15</c:f>
              <c:strCache>
                <c:ptCount val="1"/>
                <c:pt idx="0">
                  <c:v>Sun/Holiday</c:v>
                </c:pt>
              </c:strCache>
            </c:strRef>
          </c:tx>
          <c:spPr>
            <a:ln w="28575" cap="rnd">
              <a:solidFill>
                <a:srgbClr val="474C8E"/>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Schedules'!$E$15:$AB$15</c:f>
              <c:numCache>
                <c:formatCode>0.00</c:formatCode>
                <c:ptCount val="24"/>
                <c:pt idx="0">
                  <c:v>0.4</c:v>
                </c:pt>
                <c:pt idx="1">
                  <c:v>0.4</c:v>
                </c:pt>
                <c:pt idx="2">
                  <c:v>0.4</c:v>
                </c:pt>
                <c:pt idx="3">
                  <c:v>0.4</c:v>
                </c:pt>
                <c:pt idx="4">
                  <c:v>0.4</c:v>
                </c:pt>
                <c:pt idx="5">
                  <c:v>0.4</c:v>
                </c:pt>
                <c:pt idx="6">
                  <c:v>0.4</c:v>
                </c:pt>
                <c:pt idx="7">
                  <c:v>0.4</c:v>
                </c:pt>
                <c:pt idx="8">
                  <c:v>0.6</c:v>
                </c:pt>
                <c:pt idx="9">
                  <c:v>0.6</c:v>
                </c:pt>
                <c:pt idx="10">
                  <c:v>0.6</c:v>
                </c:pt>
                <c:pt idx="11">
                  <c:v>0.6</c:v>
                </c:pt>
                <c:pt idx="12">
                  <c:v>0.6</c:v>
                </c:pt>
                <c:pt idx="13">
                  <c:v>0.6</c:v>
                </c:pt>
                <c:pt idx="14">
                  <c:v>0.6</c:v>
                </c:pt>
                <c:pt idx="15">
                  <c:v>0.6</c:v>
                </c:pt>
                <c:pt idx="16">
                  <c:v>0.4</c:v>
                </c:pt>
                <c:pt idx="17">
                  <c:v>0.4</c:v>
                </c:pt>
                <c:pt idx="18">
                  <c:v>0.4</c:v>
                </c:pt>
                <c:pt idx="19">
                  <c:v>0.4</c:v>
                </c:pt>
                <c:pt idx="20">
                  <c:v>0.4</c:v>
                </c:pt>
                <c:pt idx="21">
                  <c:v>0.4</c:v>
                </c:pt>
                <c:pt idx="22">
                  <c:v>0.4</c:v>
                </c:pt>
                <c:pt idx="23">
                  <c:v>0.4</c:v>
                </c:pt>
              </c:numCache>
            </c:numRef>
          </c:val>
          <c:smooth val="0"/>
          <c:extLst xmlns:c16r2="http://schemas.microsoft.com/office/drawing/2015/06/chart">
            <c:ext xmlns:c16="http://schemas.microsoft.com/office/drawing/2014/chart" uri="{C3380CC4-5D6E-409C-BE32-E72D297353CC}">
              <c16:uniqueId val="{00000002-61A5-4DC5-89D0-577C918C04E5}"/>
            </c:ext>
          </c:extLst>
        </c:ser>
        <c:dLbls>
          <c:showLegendKey val="0"/>
          <c:showVal val="0"/>
          <c:showCatName val="0"/>
          <c:showSerName val="0"/>
          <c:showPercent val="0"/>
          <c:showBubbleSize val="0"/>
        </c:dLbls>
        <c:smooth val="0"/>
        <c:axId val="908065408"/>
        <c:axId val="908070504"/>
      </c:lineChart>
      <c:catAx>
        <c:axId val="90806540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08070504"/>
        <c:crosses val="autoZero"/>
        <c:auto val="1"/>
        <c:lblAlgn val="ctr"/>
        <c:lblOffset val="100"/>
        <c:noMultiLvlLbl val="0"/>
      </c:catAx>
      <c:valAx>
        <c:axId val="90807050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0806540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Schedules'!$B$16</c:f>
          <c:strCache>
            <c:ptCount val="1"/>
            <c:pt idx="0">
              <c:v>Occupancy - Garage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Schedules'!$D$16</c:f>
              <c:strCache>
                <c:ptCount val="1"/>
                <c:pt idx="0">
                  <c:v>Weekday</c:v>
                </c:pt>
              </c:strCache>
            </c:strRef>
          </c:tx>
          <c:spPr>
            <a:ln w="28575" cap="rnd">
              <a:solidFill>
                <a:srgbClr val="A5A8D2"/>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Schedules'!$E$16:$AB$16</c:f>
              <c:numCache>
                <c:formatCode>0.00</c:formatCode>
                <c:ptCount val="24"/>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numCache>
            </c:numRef>
          </c:val>
          <c:smooth val="0"/>
          <c:extLst xmlns:c16r2="http://schemas.microsoft.com/office/drawing/2015/06/chart">
            <c:ext xmlns:c16="http://schemas.microsoft.com/office/drawing/2014/chart" uri="{C3380CC4-5D6E-409C-BE32-E72D297353CC}">
              <c16:uniqueId val="{00000000-22AB-43ED-97D2-0F2A2CD481C0}"/>
            </c:ext>
          </c:extLst>
        </c:ser>
        <c:ser>
          <c:idx val="1"/>
          <c:order val="1"/>
          <c:tx>
            <c:strRef>
              <c:f>'Post-2000 Schedules'!$D$17</c:f>
              <c:strCache>
                <c:ptCount val="1"/>
                <c:pt idx="0">
                  <c:v>Sat</c:v>
                </c:pt>
              </c:strCache>
            </c:strRef>
          </c:tx>
          <c:spPr>
            <a:ln w="28575" cap="rnd">
              <a:solidFill>
                <a:srgbClr val="696EB4"/>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Schedules'!$E$17:$AB$17</c:f>
              <c:numCache>
                <c:formatCode>0.00</c:formatCode>
                <c:ptCount val="24"/>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numCache>
            </c:numRef>
          </c:val>
          <c:smooth val="0"/>
          <c:extLst xmlns:c16r2="http://schemas.microsoft.com/office/drawing/2015/06/chart">
            <c:ext xmlns:c16="http://schemas.microsoft.com/office/drawing/2014/chart" uri="{C3380CC4-5D6E-409C-BE32-E72D297353CC}">
              <c16:uniqueId val="{00000001-22AB-43ED-97D2-0F2A2CD481C0}"/>
            </c:ext>
          </c:extLst>
        </c:ser>
        <c:ser>
          <c:idx val="2"/>
          <c:order val="2"/>
          <c:tx>
            <c:strRef>
              <c:f>'Post-2000 Schedules'!$D$18</c:f>
              <c:strCache>
                <c:ptCount val="1"/>
                <c:pt idx="0">
                  <c:v>Sun/Holiday</c:v>
                </c:pt>
              </c:strCache>
            </c:strRef>
          </c:tx>
          <c:spPr>
            <a:ln w="28575" cap="rnd">
              <a:solidFill>
                <a:srgbClr val="474C8E"/>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Schedules'!$E$18:$AB$18</c:f>
              <c:numCache>
                <c:formatCode>0.00</c:formatCode>
                <c:ptCount val="24"/>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numCache>
            </c:numRef>
          </c:val>
          <c:smooth val="0"/>
          <c:extLst xmlns:c16r2="http://schemas.microsoft.com/office/drawing/2015/06/chart">
            <c:ext xmlns:c16="http://schemas.microsoft.com/office/drawing/2014/chart" uri="{C3380CC4-5D6E-409C-BE32-E72D297353CC}">
              <c16:uniqueId val="{00000002-22AB-43ED-97D2-0F2A2CD481C0}"/>
            </c:ext>
          </c:extLst>
        </c:ser>
        <c:dLbls>
          <c:showLegendKey val="0"/>
          <c:showVal val="0"/>
          <c:showCatName val="0"/>
          <c:showSerName val="0"/>
          <c:showPercent val="0"/>
          <c:showBubbleSize val="0"/>
        </c:dLbls>
        <c:smooth val="0"/>
        <c:axId val="908072856"/>
        <c:axId val="908073248"/>
      </c:lineChart>
      <c:catAx>
        <c:axId val="90807285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08073248"/>
        <c:crosses val="autoZero"/>
        <c:auto val="1"/>
        <c:lblAlgn val="ctr"/>
        <c:lblOffset val="100"/>
        <c:noMultiLvlLbl val="0"/>
      </c:catAx>
      <c:valAx>
        <c:axId val="90807324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0807285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Schedules'!$B$19</c:f>
          <c:strCache>
            <c:ptCount val="1"/>
            <c:pt idx="0">
              <c:v>Occupancy - Office Perimeter</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Schedules'!$D$19</c:f>
              <c:strCache>
                <c:ptCount val="1"/>
                <c:pt idx="0">
                  <c:v>Weekday</c:v>
                </c:pt>
              </c:strCache>
            </c:strRef>
          </c:tx>
          <c:spPr>
            <a:ln w="28575" cap="rnd">
              <a:solidFill>
                <a:srgbClr val="A5A8D2"/>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Schedules'!$E$19:$AB$19</c:f>
              <c:numCache>
                <c:formatCode>0.00</c:formatCode>
                <c:ptCount val="24"/>
                <c:pt idx="0">
                  <c:v>0.4</c:v>
                </c:pt>
                <c:pt idx="1">
                  <c:v>0.4</c:v>
                </c:pt>
                <c:pt idx="2">
                  <c:v>0.4</c:v>
                </c:pt>
                <c:pt idx="3">
                  <c:v>0.4</c:v>
                </c:pt>
                <c:pt idx="4">
                  <c:v>0.4</c:v>
                </c:pt>
                <c:pt idx="5">
                  <c:v>0.4</c:v>
                </c:pt>
                <c:pt idx="6">
                  <c:v>0.4</c:v>
                </c:pt>
                <c:pt idx="7">
                  <c:v>0.5</c:v>
                </c:pt>
                <c:pt idx="8">
                  <c:v>0.6</c:v>
                </c:pt>
                <c:pt idx="9">
                  <c:v>0.8</c:v>
                </c:pt>
                <c:pt idx="10">
                  <c:v>0.8</c:v>
                </c:pt>
                <c:pt idx="11">
                  <c:v>0.8</c:v>
                </c:pt>
                <c:pt idx="12">
                  <c:v>0.8</c:v>
                </c:pt>
                <c:pt idx="13">
                  <c:v>0.8</c:v>
                </c:pt>
                <c:pt idx="14">
                  <c:v>0.8</c:v>
                </c:pt>
                <c:pt idx="15">
                  <c:v>0.8</c:v>
                </c:pt>
                <c:pt idx="16">
                  <c:v>0.8</c:v>
                </c:pt>
                <c:pt idx="17">
                  <c:v>0.6</c:v>
                </c:pt>
                <c:pt idx="18">
                  <c:v>0.5</c:v>
                </c:pt>
                <c:pt idx="19">
                  <c:v>0.5</c:v>
                </c:pt>
                <c:pt idx="20">
                  <c:v>0.4</c:v>
                </c:pt>
                <c:pt idx="21">
                  <c:v>0.4</c:v>
                </c:pt>
                <c:pt idx="22">
                  <c:v>0.4</c:v>
                </c:pt>
                <c:pt idx="23">
                  <c:v>0.4</c:v>
                </c:pt>
              </c:numCache>
            </c:numRef>
          </c:val>
          <c:smooth val="0"/>
          <c:extLst xmlns:c16r2="http://schemas.microsoft.com/office/drawing/2015/06/chart">
            <c:ext xmlns:c16="http://schemas.microsoft.com/office/drawing/2014/chart" uri="{C3380CC4-5D6E-409C-BE32-E72D297353CC}">
              <c16:uniqueId val="{00000000-5AA4-4DF5-840F-85F9CC9AEBBA}"/>
            </c:ext>
          </c:extLst>
        </c:ser>
        <c:ser>
          <c:idx val="1"/>
          <c:order val="1"/>
          <c:tx>
            <c:strRef>
              <c:f>'Post-2000 Schedules'!$D$20</c:f>
              <c:strCache>
                <c:ptCount val="1"/>
                <c:pt idx="0">
                  <c:v>Sat</c:v>
                </c:pt>
              </c:strCache>
            </c:strRef>
          </c:tx>
          <c:spPr>
            <a:ln w="28575" cap="rnd">
              <a:solidFill>
                <a:srgbClr val="696EB4"/>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Schedules'!$E$20:$AB$20</c:f>
              <c:numCache>
                <c:formatCode>0.00</c:formatCode>
                <c:ptCount val="24"/>
                <c:pt idx="0">
                  <c:v>0.4</c:v>
                </c:pt>
                <c:pt idx="1">
                  <c:v>0.4</c:v>
                </c:pt>
                <c:pt idx="2">
                  <c:v>0.4</c:v>
                </c:pt>
                <c:pt idx="3">
                  <c:v>0.4</c:v>
                </c:pt>
                <c:pt idx="4">
                  <c:v>0.4</c:v>
                </c:pt>
                <c:pt idx="5">
                  <c:v>0.4</c:v>
                </c:pt>
                <c:pt idx="6">
                  <c:v>0.4</c:v>
                </c:pt>
                <c:pt idx="7">
                  <c:v>0.5</c:v>
                </c:pt>
                <c:pt idx="8">
                  <c:v>0.6</c:v>
                </c:pt>
                <c:pt idx="9">
                  <c:v>0.6</c:v>
                </c:pt>
                <c:pt idx="10">
                  <c:v>0.6</c:v>
                </c:pt>
                <c:pt idx="11">
                  <c:v>0.6</c:v>
                </c:pt>
                <c:pt idx="12">
                  <c:v>0.6</c:v>
                </c:pt>
                <c:pt idx="13">
                  <c:v>0.6</c:v>
                </c:pt>
                <c:pt idx="14">
                  <c:v>0.6</c:v>
                </c:pt>
                <c:pt idx="15">
                  <c:v>0.6</c:v>
                </c:pt>
                <c:pt idx="16">
                  <c:v>0.6</c:v>
                </c:pt>
                <c:pt idx="17">
                  <c:v>0.5</c:v>
                </c:pt>
                <c:pt idx="18">
                  <c:v>0.5</c:v>
                </c:pt>
                <c:pt idx="19">
                  <c:v>0.4</c:v>
                </c:pt>
                <c:pt idx="20">
                  <c:v>0.4</c:v>
                </c:pt>
                <c:pt idx="21">
                  <c:v>0.4</c:v>
                </c:pt>
                <c:pt idx="22">
                  <c:v>0.4</c:v>
                </c:pt>
                <c:pt idx="23">
                  <c:v>0.4</c:v>
                </c:pt>
              </c:numCache>
            </c:numRef>
          </c:val>
          <c:smooth val="0"/>
          <c:extLst xmlns:c16r2="http://schemas.microsoft.com/office/drawing/2015/06/chart">
            <c:ext xmlns:c16="http://schemas.microsoft.com/office/drawing/2014/chart" uri="{C3380CC4-5D6E-409C-BE32-E72D297353CC}">
              <c16:uniqueId val="{00000001-5AA4-4DF5-840F-85F9CC9AEBBA}"/>
            </c:ext>
          </c:extLst>
        </c:ser>
        <c:ser>
          <c:idx val="2"/>
          <c:order val="2"/>
          <c:tx>
            <c:strRef>
              <c:f>'Post-2000 Schedules'!$D$21</c:f>
              <c:strCache>
                <c:ptCount val="1"/>
                <c:pt idx="0">
                  <c:v>Sun/Holiday</c:v>
                </c:pt>
              </c:strCache>
            </c:strRef>
          </c:tx>
          <c:spPr>
            <a:ln w="28575" cap="rnd">
              <a:solidFill>
                <a:srgbClr val="474C8E"/>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Schedules'!$E$21:$AB$21</c:f>
              <c:numCache>
                <c:formatCode>0.00</c:formatCode>
                <c:ptCount val="24"/>
                <c:pt idx="0">
                  <c:v>0.4</c:v>
                </c:pt>
                <c:pt idx="1">
                  <c:v>0.4</c:v>
                </c:pt>
                <c:pt idx="2">
                  <c:v>0.4</c:v>
                </c:pt>
                <c:pt idx="3">
                  <c:v>0.4</c:v>
                </c:pt>
                <c:pt idx="4">
                  <c:v>0.4</c:v>
                </c:pt>
                <c:pt idx="5">
                  <c:v>0.4</c:v>
                </c:pt>
                <c:pt idx="6">
                  <c:v>0.4</c:v>
                </c:pt>
                <c:pt idx="7">
                  <c:v>0.4</c:v>
                </c:pt>
                <c:pt idx="8">
                  <c:v>0.6</c:v>
                </c:pt>
                <c:pt idx="9">
                  <c:v>0.6</c:v>
                </c:pt>
                <c:pt idx="10">
                  <c:v>0.6</c:v>
                </c:pt>
                <c:pt idx="11">
                  <c:v>0.6</c:v>
                </c:pt>
                <c:pt idx="12">
                  <c:v>0.6</c:v>
                </c:pt>
                <c:pt idx="13">
                  <c:v>0.6</c:v>
                </c:pt>
                <c:pt idx="14">
                  <c:v>0.6</c:v>
                </c:pt>
                <c:pt idx="15">
                  <c:v>0.6</c:v>
                </c:pt>
                <c:pt idx="16">
                  <c:v>0.4</c:v>
                </c:pt>
                <c:pt idx="17">
                  <c:v>0.4</c:v>
                </c:pt>
                <c:pt idx="18">
                  <c:v>0.4</c:v>
                </c:pt>
                <c:pt idx="19">
                  <c:v>0.4</c:v>
                </c:pt>
                <c:pt idx="20">
                  <c:v>0.4</c:v>
                </c:pt>
                <c:pt idx="21">
                  <c:v>0.4</c:v>
                </c:pt>
                <c:pt idx="22">
                  <c:v>0.4</c:v>
                </c:pt>
                <c:pt idx="23">
                  <c:v>0.4</c:v>
                </c:pt>
              </c:numCache>
            </c:numRef>
          </c:val>
          <c:smooth val="0"/>
          <c:extLst xmlns:c16r2="http://schemas.microsoft.com/office/drawing/2015/06/chart">
            <c:ext xmlns:c16="http://schemas.microsoft.com/office/drawing/2014/chart" uri="{C3380CC4-5D6E-409C-BE32-E72D297353CC}">
              <c16:uniqueId val="{00000002-5AA4-4DF5-840F-85F9CC9AEBBA}"/>
            </c:ext>
          </c:extLst>
        </c:ser>
        <c:dLbls>
          <c:showLegendKey val="0"/>
          <c:showVal val="0"/>
          <c:showCatName val="0"/>
          <c:showSerName val="0"/>
          <c:showPercent val="0"/>
          <c:showBubbleSize val="0"/>
        </c:dLbls>
        <c:smooth val="0"/>
        <c:axId val="908070896"/>
        <c:axId val="908074424"/>
      </c:lineChart>
      <c:catAx>
        <c:axId val="90807089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08074424"/>
        <c:crosses val="autoZero"/>
        <c:auto val="1"/>
        <c:lblAlgn val="ctr"/>
        <c:lblOffset val="100"/>
        <c:noMultiLvlLbl val="0"/>
      </c:catAx>
      <c:valAx>
        <c:axId val="90807442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0807089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Schedules'!$B$22</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Schedules'!$D$22</c:f>
              <c:strCache>
                <c:ptCount val="1"/>
                <c:pt idx="0">
                  <c:v>Weekday</c:v>
                </c:pt>
              </c:strCache>
            </c:strRef>
          </c:tx>
          <c:spPr>
            <a:ln w="28575" cap="rnd">
              <a:solidFill>
                <a:srgbClr val="A5A8D2"/>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Schedules'!$E$22:$AB$22</c:f>
              <c:numCache>
                <c:formatCode>0.00</c:formatCode>
                <c:ptCount val="24"/>
              </c:numCache>
            </c:numRef>
          </c:val>
          <c:smooth val="0"/>
          <c:extLst xmlns:c16r2="http://schemas.microsoft.com/office/drawing/2015/06/chart">
            <c:ext xmlns:c16="http://schemas.microsoft.com/office/drawing/2014/chart" uri="{C3380CC4-5D6E-409C-BE32-E72D297353CC}">
              <c16:uniqueId val="{00000000-77C8-4922-B529-7746CE2022AE}"/>
            </c:ext>
          </c:extLst>
        </c:ser>
        <c:ser>
          <c:idx val="1"/>
          <c:order val="1"/>
          <c:tx>
            <c:strRef>
              <c:f>'Post-2000 Schedules'!$D$23</c:f>
              <c:strCache>
                <c:ptCount val="1"/>
                <c:pt idx="0">
                  <c:v>Sat</c:v>
                </c:pt>
              </c:strCache>
            </c:strRef>
          </c:tx>
          <c:spPr>
            <a:ln w="28575" cap="rnd">
              <a:solidFill>
                <a:srgbClr val="696EB4"/>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Schedules'!$E$23:$AB$23</c:f>
              <c:numCache>
                <c:formatCode>0.00</c:formatCode>
                <c:ptCount val="24"/>
              </c:numCache>
            </c:numRef>
          </c:val>
          <c:smooth val="0"/>
          <c:extLst xmlns:c16r2="http://schemas.microsoft.com/office/drawing/2015/06/chart">
            <c:ext xmlns:c16="http://schemas.microsoft.com/office/drawing/2014/chart" uri="{C3380CC4-5D6E-409C-BE32-E72D297353CC}">
              <c16:uniqueId val="{00000001-77C8-4922-B529-7746CE2022AE}"/>
            </c:ext>
          </c:extLst>
        </c:ser>
        <c:ser>
          <c:idx val="2"/>
          <c:order val="2"/>
          <c:tx>
            <c:strRef>
              <c:f>'Post-2000 Schedules'!$D$24</c:f>
              <c:strCache>
                <c:ptCount val="1"/>
                <c:pt idx="0">
                  <c:v>Sun/Holiday</c:v>
                </c:pt>
              </c:strCache>
            </c:strRef>
          </c:tx>
          <c:spPr>
            <a:ln w="28575" cap="rnd">
              <a:solidFill>
                <a:srgbClr val="474C8E"/>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Schedules'!$E$24:$AB$24</c:f>
              <c:numCache>
                <c:formatCode>0.00</c:formatCode>
                <c:ptCount val="24"/>
              </c:numCache>
            </c:numRef>
          </c:val>
          <c:smooth val="0"/>
          <c:extLst xmlns:c16r2="http://schemas.microsoft.com/office/drawing/2015/06/chart">
            <c:ext xmlns:c16="http://schemas.microsoft.com/office/drawing/2014/chart" uri="{C3380CC4-5D6E-409C-BE32-E72D297353CC}">
              <c16:uniqueId val="{00000002-77C8-4922-B529-7746CE2022AE}"/>
            </c:ext>
          </c:extLst>
        </c:ser>
        <c:dLbls>
          <c:showLegendKey val="0"/>
          <c:showVal val="0"/>
          <c:showCatName val="0"/>
          <c:showSerName val="0"/>
          <c:showPercent val="0"/>
          <c:showBubbleSize val="0"/>
        </c:dLbls>
        <c:smooth val="0"/>
        <c:axId val="908075600"/>
        <c:axId val="908075992"/>
      </c:lineChart>
      <c:catAx>
        <c:axId val="90807560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08075992"/>
        <c:crosses val="autoZero"/>
        <c:auto val="1"/>
        <c:lblAlgn val="ctr"/>
        <c:lblOffset val="100"/>
        <c:noMultiLvlLbl val="0"/>
      </c:catAx>
      <c:valAx>
        <c:axId val="90807599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0807560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Schedules'!$B$45</c:f>
          <c:strCache>
            <c:ptCount val="1"/>
            <c:pt idx="0">
              <c:v>Lighting - Sleeping Quarters</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Schedules'!$D$45</c:f>
              <c:strCache>
                <c:ptCount val="1"/>
                <c:pt idx="0">
                  <c:v>Weekday</c:v>
                </c:pt>
              </c:strCache>
            </c:strRef>
          </c:tx>
          <c:spPr>
            <a:ln w="28575" cap="rnd">
              <a:solidFill>
                <a:srgbClr val="A5A8D2"/>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Schedules'!$E$45:$AB$45</c:f>
              <c:numCache>
                <c:formatCode>0.00</c:formatCode>
                <c:ptCount val="24"/>
                <c:pt idx="0">
                  <c:v>0.1</c:v>
                </c:pt>
                <c:pt idx="1">
                  <c:v>0.1</c:v>
                </c:pt>
                <c:pt idx="2">
                  <c:v>0.1</c:v>
                </c:pt>
                <c:pt idx="3">
                  <c:v>0.1</c:v>
                </c:pt>
                <c:pt idx="4">
                  <c:v>0.2</c:v>
                </c:pt>
                <c:pt idx="5">
                  <c:v>0.4</c:v>
                </c:pt>
                <c:pt idx="6">
                  <c:v>0.4</c:v>
                </c:pt>
                <c:pt idx="7">
                  <c:v>0.4</c:v>
                </c:pt>
                <c:pt idx="8">
                  <c:v>0.2</c:v>
                </c:pt>
                <c:pt idx="9">
                  <c:v>0.1</c:v>
                </c:pt>
                <c:pt idx="10">
                  <c:v>0.1</c:v>
                </c:pt>
                <c:pt idx="11">
                  <c:v>0.1</c:v>
                </c:pt>
                <c:pt idx="12">
                  <c:v>0.1</c:v>
                </c:pt>
                <c:pt idx="13">
                  <c:v>0.1</c:v>
                </c:pt>
                <c:pt idx="14">
                  <c:v>0.1</c:v>
                </c:pt>
                <c:pt idx="15">
                  <c:v>0.2</c:v>
                </c:pt>
                <c:pt idx="16">
                  <c:v>0.4</c:v>
                </c:pt>
                <c:pt idx="17">
                  <c:v>0.6</c:v>
                </c:pt>
                <c:pt idx="18">
                  <c:v>0.8</c:v>
                </c:pt>
                <c:pt idx="19">
                  <c:v>1</c:v>
                </c:pt>
                <c:pt idx="20">
                  <c:v>1</c:v>
                </c:pt>
                <c:pt idx="21">
                  <c:v>0.7</c:v>
                </c:pt>
                <c:pt idx="22">
                  <c:v>0.4</c:v>
                </c:pt>
                <c:pt idx="23">
                  <c:v>0.2</c:v>
                </c:pt>
              </c:numCache>
            </c:numRef>
          </c:val>
          <c:smooth val="0"/>
          <c:extLst xmlns:c16r2="http://schemas.microsoft.com/office/drawing/2015/06/chart">
            <c:ext xmlns:c16="http://schemas.microsoft.com/office/drawing/2014/chart" uri="{C3380CC4-5D6E-409C-BE32-E72D297353CC}">
              <c16:uniqueId val="{00000000-2C7D-4049-89CB-4622F332982B}"/>
            </c:ext>
          </c:extLst>
        </c:ser>
        <c:ser>
          <c:idx val="1"/>
          <c:order val="1"/>
          <c:tx>
            <c:strRef>
              <c:f>'Post-2000 Schedules'!$D$46</c:f>
              <c:strCache>
                <c:ptCount val="1"/>
                <c:pt idx="0">
                  <c:v>Sat</c:v>
                </c:pt>
              </c:strCache>
            </c:strRef>
          </c:tx>
          <c:spPr>
            <a:ln w="28575" cap="rnd">
              <a:solidFill>
                <a:srgbClr val="696EB4"/>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Schedules'!$E$46:$AB$46</c:f>
              <c:numCache>
                <c:formatCode>0.00</c:formatCode>
                <c:ptCount val="24"/>
                <c:pt idx="0">
                  <c:v>0.1</c:v>
                </c:pt>
                <c:pt idx="1">
                  <c:v>0.1</c:v>
                </c:pt>
                <c:pt idx="2">
                  <c:v>0.1</c:v>
                </c:pt>
                <c:pt idx="3">
                  <c:v>0.1</c:v>
                </c:pt>
                <c:pt idx="4">
                  <c:v>0.2</c:v>
                </c:pt>
                <c:pt idx="5">
                  <c:v>0.4</c:v>
                </c:pt>
                <c:pt idx="6">
                  <c:v>0.4</c:v>
                </c:pt>
                <c:pt idx="7">
                  <c:v>0.4</c:v>
                </c:pt>
                <c:pt idx="8">
                  <c:v>0.2</c:v>
                </c:pt>
                <c:pt idx="9">
                  <c:v>0.1</c:v>
                </c:pt>
                <c:pt idx="10">
                  <c:v>0.1</c:v>
                </c:pt>
                <c:pt idx="11">
                  <c:v>0.1</c:v>
                </c:pt>
                <c:pt idx="12">
                  <c:v>0.1</c:v>
                </c:pt>
                <c:pt idx="13">
                  <c:v>0.1</c:v>
                </c:pt>
                <c:pt idx="14">
                  <c:v>0.1</c:v>
                </c:pt>
                <c:pt idx="15">
                  <c:v>0.2</c:v>
                </c:pt>
                <c:pt idx="16">
                  <c:v>0.4</c:v>
                </c:pt>
                <c:pt idx="17">
                  <c:v>0.6</c:v>
                </c:pt>
                <c:pt idx="18">
                  <c:v>0.8</c:v>
                </c:pt>
                <c:pt idx="19">
                  <c:v>1</c:v>
                </c:pt>
                <c:pt idx="20">
                  <c:v>1</c:v>
                </c:pt>
                <c:pt idx="21">
                  <c:v>0.7</c:v>
                </c:pt>
                <c:pt idx="22">
                  <c:v>0.4</c:v>
                </c:pt>
                <c:pt idx="23">
                  <c:v>0.2</c:v>
                </c:pt>
              </c:numCache>
            </c:numRef>
          </c:val>
          <c:smooth val="0"/>
          <c:extLst xmlns:c16r2="http://schemas.microsoft.com/office/drawing/2015/06/chart">
            <c:ext xmlns:c16="http://schemas.microsoft.com/office/drawing/2014/chart" uri="{C3380CC4-5D6E-409C-BE32-E72D297353CC}">
              <c16:uniqueId val="{00000001-2C7D-4049-89CB-4622F332982B}"/>
            </c:ext>
          </c:extLst>
        </c:ser>
        <c:ser>
          <c:idx val="2"/>
          <c:order val="2"/>
          <c:tx>
            <c:strRef>
              <c:f>'Post-2000 Schedules'!$D$47</c:f>
              <c:strCache>
                <c:ptCount val="1"/>
                <c:pt idx="0">
                  <c:v>Sun/Holiday</c:v>
                </c:pt>
              </c:strCache>
            </c:strRef>
          </c:tx>
          <c:spPr>
            <a:ln w="28575" cap="rnd">
              <a:solidFill>
                <a:srgbClr val="474C8E"/>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Schedules'!$E$47:$AB$47</c:f>
              <c:numCache>
                <c:formatCode>0.00</c:formatCode>
                <c:ptCount val="24"/>
                <c:pt idx="0">
                  <c:v>0.1</c:v>
                </c:pt>
                <c:pt idx="1">
                  <c:v>0.1</c:v>
                </c:pt>
                <c:pt idx="2">
                  <c:v>0.1</c:v>
                </c:pt>
                <c:pt idx="3">
                  <c:v>0.1</c:v>
                </c:pt>
                <c:pt idx="4">
                  <c:v>0.2</c:v>
                </c:pt>
                <c:pt idx="5">
                  <c:v>0.4</c:v>
                </c:pt>
                <c:pt idx="6">
                  <c:v>0.4</c:v>
                </c:pt>
                <c:pt idx="7">
                  <c:v>0.4</c:v>
                </c:pt>
                <c:pt idx="8">
                  <c:v>0.2</c:v>
                </c:pt>
                <c:pt idx="9">
                  <c:v>0.1</c:v>
                </c:pt>
                <c:pt idx="10">
                  <c:v>0.1</c:v>
                </c:pt>
                <c:pt idx="11">
                  <c:v>0.1</c:v>
                </c:pt>
                <c:pt idx="12">
                  <c:v>0.1</c:v>
                </c:pt>
                <c:pt idx="13">
                  <c:v>0.1</c:v>
                </c:pt>
                <c:pt idx="14">
                  <c:v>0.1</c:v>
                </c:pt>
                <c:pt idx="15">
                  <c:v>0.2</c:v>
                </c:pt>
                <c:pt idx="16">
                  <c:v>0.4</c:v>
                </c:pt>
                <c:pt idx="17">
                  <c:v>0.6</c:v>
                </c:pt>
                <c:pt idx="18">
                  <c:v>0.8</c:v>
                </c:pt>
                <c:pt idx="19">
                  <c:v>1</c:v>
                </c:pt>
                <c:pt idx="20">
                  <c:v>1</c:v>
                </c:pt>
                <c:pt idx="21">
                  <c:v>0.7</c:v>
                </c:pt>
                <c:pt idx="22">
                  <c:v>0.4</c:v>
                </c:pt>
                <c:pt idx="23">
                  <c:v>0.2</c:v>
                </c:pt>
              </c:numCache>
            </c:numRef>
          </c:val>
          <c:smooth val="0"/>
          <c:extLst xmlns:c16r2="http://schemas.microsoft.com/office/drawing/2015/06/chart">
            <c:ext xmlns:c16="http://schemas.microsoft.com/office/drawing/2014/chart" uri="{C3380CC4-5D6E-409C-BE32-E72D297353CC}">
              <c16:uniqueId val="{00000002-2C7D-4049-89CB-4622F332982B}"/>
            </c:ext>
          </c:extLst>
        </c:ser>
        <c:dLbls>
          <c:showLegendKey val="0"/>
          <c:showVal val="0"/>
          <c:showCatName val="0"/>
          <c:showSerName val="0"/>
          <c:showPercent val="0"/>
          <c:showBubbleSize val="0"/>
        </c:dLbls>
        <c:smooth val="0"/>
        <c:axId val="908076776"/>
        <c:axId val="908077168"/>
      </c:lineChart>
      <c:catAx>
        <c:axId val="90807677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08077168"/>
        <c:crosses val="autoZero"/>
        <c:auto val="1"/>
        <c:lblAlgn val="ctr"/>
        <c:lblOffset val="100"/>
        <c:noMultiLvlLbl val="0"/>
      </c:catAx>
      <c:valAx>
        <c:axId val="9080771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0807677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Schedules'!$B$48</c:f>
          <c:strCache>
            <c:ptCount val="1"/>
            <c:pt idx="0">
              <c:v>Lighting - Office Core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Schedules'!$D$48</c:f>
              <c:strCache>
                <c:ptCount val="1"/>
                <c:pt idx="0">
                  <c:v>Weekday</c:v>
                </c:pt>
              </c:strCache>
            </c:strRef>
          </c:tx>
          <c:spPr>
            <a:ln w="28575" cap="rnd">
              <a:solidFill>
                <a:srgbClr val="A5A8D2"/>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Schedules'!$E$48:$AB$48</c:f>
              <c:numCache>
                <c:formatCode>0.00</c:formatCode>
                <c:ptCount val="24"/>
                <c:pt idx="0">
                  <c:v>0.5</c:v>
                </c:pt>
                <c:pt idx="1">
                  <c:v>0.5</c:v>
                </c:pt>
                <c:pt idx="2">
                  <c:v>0.5</c:v>
                </c:pt>
                <c:pt idx="3">
                  <c:v>0.5</c:v>
                </c:pt>
                <c:pt idx="4">
                  <c:v>0.5</c:v>
                </c:pt>
                <c:pt idx="5">
                  <c:v>0.5</c:v>
                </c:pt>
                <c:pt idx="6">
                  <c:v>0.5</c:v>
                </c:pt>
                <c:pt idx="7">
                  <c:v>0.5</c:v>
                </c:pt>
                <c:pt idx="8">
                  <c:v>0.9</c:v>
                </c:pt>
                <c:pt idx="9">
                  <c:v>0.9</c:v>
                </c:pt>
                <c:pt idx="10">
                  <c:v>0.9</c:v>
                </c:pt>
                <c:pt idx="11">
                  <c:v>0.9</c:v>
                </c:pt>
                <c:pt idx="12">
                  <c:v>0.9</c:v>
                </c:pt>
                <c:pt idx="13">
                  <c:v>0.9</c:v>
                </c:pt>
                <c:pt idx="14">
                  <c:v>0.9</c:v>
                </c:pt>
                <c:pt idx="15">
                  <c:v>0.9</c:v>
                </c:pt>
                <c:pt idx="16">
                  <c:v>0.5</c:v>
                </c:pt>
                <c:pt idx="17">
                  <c:v>0.5</c:v>
                </c:pt>
                <c:pt idx="18">
                  <c:v>0.5</c:v>
                </c:pt>
                <c:pt idx="19">
                  <c:v>0.5</c:v>
                </c:pt>
                <c:pt idx="20">
                  <c:v>0.5</c:v>
                </c:pt>
                <c:pt idx="21">
                  <c:v>0.5</c:v>
                </c:pt>
                <c:pt idx="22">
                  <c:v>0.5</c:v>
                </c:pt>
                <c:pt idx="23">
                  <c:v>0.5</c:v>
                </c:pt>
              </c:numCache>
            </c:numRef>
          </c:val>
          <c:smooth val="0"/>
          <c:extLst xmlns:c16r2="http://schemas.microsoft.com/office/drawing/2015/06/chart">
            <c:ext xmlns:c16="http://schemas.microsoft.com/office/drawing/2014/chart" uri="{C3380CC4-5D6E-409C-BE32-E72D297353CC}">
              <c16:uniqueId val="{00000000-AC8E-442D-971C-67CC3CB94F20}"/>
            </c:ext>
          </c:extLst>
        </c:ser>
        <c:ser>
          <c:idx val="1"/>
          <c:order val="1"/>
          <c:tx>
            <c:strRef>
              <c:f>'Post-2000 Schedules'!$D$49</c:f>
              <c:strCache>
                <c:ptCount val="1"/>
                <c:pt idx="0">
                  <c:v>Sat</c:v>
                </c:pt>
              </c:strCache>
            </c:strRef>
          </c:tx>
          <c:spPr>
            <a:ln w="28575" cap="rnd">
              <a:solidFill>
                <a:srgbClr val="696EB4"/>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Schedules'!$E$49:$AB$49</c:f>
              <c:numCache>
                <c:formatCode>0.00</c:formatCode>
                <c:ptCount val="24"/>
                <c:pt idx="0">
                  <c:v>0.5</c:v>
                </c:pt>
                <c:pt idx="1">
                  <c:v>0.5</c:v>
                </c:pt>
                <c:pt idx="2">
                  <c:v>0.5</c:v>
                </c:pt>
                <c:pt idx="3">
                  <c:v>0.5</c:v>
                </c:pt>
                <c:pt idx="4">
                  <c:v>0.5</c:v>
                </c:pt>
                <c:pt idx="5">
                  <c:v>0.5</c:v>
                </c:pt>
                <c:pt idx="6">
                  <c:v>0.5</c:v>
                </c:pt>
                <c:pt idx="7">
                  <c:v>0.5</c:v>
                </c:pt>
                <c:pt idx="8">
                  <c:v>0.8</c:v>
                </c:pt>
                <c:pt idx="9">
                  <c:v>0.8</c:v>
                </c:pt>
                <c:pt idx="10">
                  <c:v>0.8</c:v>
                </c:pt>
                <c:pt idx="11">
                  <c:v>0.8</c:v>
                </c:pt>
                <c:pt idx="12">
                  <c:v>0.8</c:v>
                </c:pt>
                <c:pt idx="13">
                  <c:v>0.8</c:v>
                </c:pt>
                <c:pt idx="14">
                  <c:v>0.8</c:v>
                </c:pt>
                <c:pt idx="15">
                  <c:v>0.8</c:v>
                </c:pt>
                <c:pt idx="16">
                  <c:v>0.8</c:v>
                </c:pt>
                <c:pt idx="17">
                  <c:v>0.8</c:v>
                </c:pt>
                <c:pt idx="18">
                  <c:v>0.5</c:v>
                </c:pt>
                <c:pt idx="19">
                  <c:v>0.5</c:v>
                </c:pt>
                <c:pt idx="20">
                  <c:v>0.5</c:v>
                </c:pt>
                <c:pt idx="21">
                  <c:v>0.5</c:v>
                </c:pt>
                <c:pt idx="22">
                  <c:v>0.5</c:v>
                </c:pt>
                <c:pt idx="23">
                  <c:v>0.5</c:v>
                </c:pt>
              </c:numCache>
            </c:numRef>
          </c:val>
          <c:smooth val="0"/>
          <c:extLst xmlns:c16r2="http://schemas.microsoft.com/office/drawing/2015/06/chart">
            <c:ext xmlns:c16="http://schemas.microsoft.com/office/drawing/2014/chart" uri="{C3380CC4-5D6E-409C-BE32-E72D297353CC}">
              <c16:uniqueId val="{00000001-AC8E-442D-971C-67CC3CB94F20}"/>
            </c:ext>
          </c:extLst>
        </c:ser>
        <c:ser>
          <c:idx val="2"/>
          <c:order val="2"/>
          <c:tx>
            <c:strRef>
              <c:f>'Post-2000 Schedules'!$D$50</c:f>
              <c:strCache>
                <c:ptCount val="1"/>
                <c:pt idx="0">
                  <c:v>Sun/Holiday</c:v>
                </c:pt>
              </c:strCache>
            </c:strRef>
          </c:tx>
          <c:spPr>
            <a:ln w="28575" cap="rnd">
              <a:solidFill>
                <a:srgbClr val="474C8E"/>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Schedules'!$E$50:$AB$50</c:f>
              <c:numCache>
                <c:formatCode>0.00</c:formatCode>
                <c:ptCount val="24"/>
                <c:pt idx="0">
                  <c:v>0.5</c:v>
                </c:pt>
                <c:pt idx="1">
                  <c:v>0.5</c:v>
                </c:pt>
                <c:pt idx="2">
                  <c:v>0.5</c:v>
                </c:pt>
                <c:pt idx="3">
                  <c:v>0.5</c:v>
                </c:pt>
                <c:pt idx="4">
                  <c:v>0.5</c:v>
                </c:pt>
                <c:pt idx="5">
                  <c:v>0.5</c:v>
                </c:pt>
                <c:pt idx="6">
                  <c:v>0.5</c:v>
                </c:pt>
                <c:pt idx="7">
                  <c:v>0.5</c:v>
                </c:pt>
                <c:pt idx="8">
                  <c:v>0.7</c:v>
                </c:pt>
                <c:pt idx="9">
                  <c:v>0.7</c:v>
                </c:pt>
                <c:pt idx="10">
                  <c:v>0.7</c:v>
                </c:pt>
                <c:pt idx="11">
                  <c:v>0.7</c:v>
                </c:pt>
                <c:pt idx="12">
                  <c:v>0.7</c:v>
                </c:pt>
                <c:pt idx="13">
                  <c:v>0.7</c:v>
                </c:pt>
                <c:pt idx="14">
                  <c:v>0.7</c:v>
                </c:pt>
                <c:pt idx="15">
                  <c:v>0.7</c:v>
                </c:pt>
                <c:pt idx="16">
                  <c:v>0.5</c:v>
                </c:pt>
                <c:pt idx="17">
                  <c:v>0.5</c:v>
                </c:pt>
                <c:pt idx="18">
                  <c:v>0.5</c:v>
                </c:pt>
                <c:pt idx="19">
                  <c:v>0.5</c:v>
                </c:pt>
                <c:pt idx="20">
                  <c:v>0.5</c:v>
                </c:pt>
                <c:pt idx="21">
                  <c:v>0.5</c:v>
                </c:pt>
                <c:pt idx="22">
                  <c:v>0.5</c:v>
                </c:pt>
                <c:pt idx="23">
                  <c:v>0.5</c:v>
                </c:pt>
              </c:numCache>
            </c:numRef>
          </c:val>
          <c:smooth val="0"/>
          <c:extLst xmlns:c16r2="http://schemas.microsoft.com/office/drawing/2015/06/chart">
            <c:ext xmlns:c16="http://schemas.microsoft.com/office/drawing/2014/chart" uri="{C3380CC4-5D6E-409C-BE32-E72D297353CC}">
              <c16:uniqueId val="{00000002-AC8E-442D-971C-67CC3CB94F20}"/>
            </c:ext>
          </c:extLst>
        </c:ser>
        <c:dLbls>
          <c:showLegendKey val="0"/>
          <c:showVal val="0"/>
          <c:showCatName val="0"/>
          <c:showSerName val="0"/>
          <c:showPercent val="0"/>
          <c:showBubbleSize val="0"/>
        </c:dLbls>
        <c:smooth val="0"/>
        <c:axId val="908017976"/>
        <c:axId val="908037576"/>
      </c:lineChart>
      <c:catAx>
        <c:axId val="90801797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08037576"/>
        <c:crosses val="autoZero"/>
        <c:auto val="1"/>
        <c:lblAlgn val="ctr"/>
        <c:lblOffset val="100"/>
        <c:noMultiLvlLbl val="0"/>
      </c:catAx>
      <c:valAx>
        <c:axId val="90803757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0801797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Schedules'!$B$51</c:f>
          <c:strCache>
            <c:ptCount val="1"/>
            <c:pt idx="0">
              <c:v>Lighting - Garage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Schedules'!$D$51</c:f>
              <c:strCache>
                <c:ptCount val="1"/>
                <c:pt idx="0">
                  <c:v>Weekday</c:v>
                </c:pt>
              </c:strCache>
            </c:strRef>
          </c:tx>
          <c:spPr>
            <a:ln w="28575" cap="rnd">
              <a:solidFill>
                <a:srgbClr val="A5A8D2"/>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Schedules'!$E$51:$AB$51</c:f>
              <c:numCache>
                <c:formatCode>0.00</c:formatCode>
                <c:ptCount val="24"/>
                <c:pt idx="0">
                  <c:v>0.5</c:v>
                </c:pt>
                <c:pt idx="1">
                  <c:v>0.5</c:v>
                </c:pt>
                <c:pt idx="2">
                  <c:v>0.5</c:v>
                </c:pt>
                <c:pt idx="3">
                  <c:v>0.5</c:v>
                </c:pt>
                <c:pt idx="4">
                  <c:v>0.5</c:v>
                </c:pt>
                <c:pt idx="5">
                  <c:v>0.5</c:v>
                </c:pt>
                <c:pt idx="6">
                  <c:v>0.5</c:v>
                </c:pt>
                <c:pt idx="7">
                  <c:v>0.5</c:v>
                </c:pt>
                <c:pt idx="8">
                  <c:v>0.9</c:v>
                </c:pt>
                <c:pt idx="9">
                  <c:v>0.9</c:v>
                </c:pt>
                <c:pt idx="10">
                  <c:v>0.9</c:v>
                </c:pt>
                <c:pt idx="11">
                  <c:v>0.9</c:v>
                </c:pt>
                <c:pt idx="12">
                  <c:v>0.9</c:v>
                </c:pt>
                <c:pt idx="13">
                  <c:v>0.9</c:v>
                </c:pt>
                <c:pt idx="14">
                  <c:v>0.9</c:v>
                </c:pt>
                <c:pt idx="15">
                  <c:v>0.9</c:v>
                </c:pt>
                <c:pt idx="16">
                  <c:v>0.5</c:v>
                </c:pt>
                <c:pt idx="17">
                  <c:v>0.5</c:v>
                </c:pt>
                <c:pt idx="18">
                  <c:v>0.5</c:v>
                </c:pt>
                <c:pt idx="19">
                  <c:v>0.5</c:v>
                </c:pt>
                <c:pt idx="20">
                  <c:v>0.5</c:v>
                </c:pt>
                <c:pt idx="21">
                  <c:v>0.5</c:v>
                </c:pt>
                <c:pt idx="22">
                  <c:v>0.5</c:v>
                </c:pt>
                <c:pt idx="23">
                  <c:v>0.5</c:v>
                </c:pt>
              </c:numCache>
            </c:numRef>
          </c:val>
          <c:smooth val="0"/>
          <c:extLst xmlns:c16r2="http://schemas.microsoft.com/office/drawing/2015/06/chart">
            <c:ext xmlns:c16="http://schemas.microsoft.com/office/drawing/2014/chart" uri="{C3380CC4-5D6E-409C-BE32-E72D297353CC}">
              <c16:uniqueId val="{00000000-2C33-40BE-B117-890DB7BC936F}"/>
            </c:ext>
          </c:extLst>
        </c:ser>
        <c:ser>
          <c:idx val="1"/>
          <c:order val="1"/>
          <c:tx>
            <c:strRef>
              <c:f>'Post-2000 Schedules'!$D$52</c:f>
              <c:strCache>
                <c:ptCount val="1"/>
                <c:pt idx="0">
                  <c:v>Sat</c:v>
                </c:pt>
              </c:strCache>
            </c:strRef>
          </c:tx>
          <c:spPr>
            <a:ln w="28575" cap="rnd">
              <a:solidFill>
                <a:srgbClr val="696EB4"/>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Schedules'!$E$52:$AB$52</c:f>
              <c:numCache>
                <c:formatCode>0.00</c:formatCode>
                <c:ptCount val="24"/>
                <c:pt idx="0">
                  <c:v>0.5</c:v>
                </c:pt>
                <c:pt idx="1">
                  <c:v>0.5</c:v>
                </c:pt>
                <c:pt idx="2">
                  <c:v>0.5</c:v>
                </c:pt>
                <c:pt idx="3">
                  <c:v>0.5</c:v>
                </c:pt>
                <c:pt idx="4">
                  <c:v>0.5</c:v>
                </c:pt>
                <c:pt idx="5">
                  <c:v>0.5</c:v>
                </c:pt>
                <c:pt idx="6">
                  <c:v>0.5</c:v>
                </c:pt>
                <c:pt idx="7">
                  <c:v>0.5</c:v>
                </c:pt>
                <c:pt idx="8">
                  <c:v>0.8</c:v>
                </c:pt>
                <c:pt idx="9">
                  <c:v>0.8</c:v>
                </c:pt>
                <c:pt idx="10">
                  <c:v>0.8</c:v>
                </c:pt>
                <c:pt idx="11">
                  <c:v>0.8</c:v>
                </c:pt>
                <c:pt idx="12">
                  <c:v>0.8</c:v>
                </c:pt>
                <c:pt idx="13">
                  <c:v>0.8</c:v>
                </c:pt>
                <c:pt idx="14">
                  <c:v>0.8</c:v>
                </c:pt>
                <c:pt idx="15">
                  <c:v>0.8</c:v>
                </c:pt>
                <c:pt idx="16">
                  <c:v>0.8</c:v>
                </c:pt>
                <c:pt idx="17">
                  <c:v>0.8</c:v>
                </c:pt>
                <c:pt idx="18">
                  <c:v>0.5</c:v>
                </c:pt>
                <c:pt idx="19">
                  <c:v>0.5</c:v>
                </c:pt>
                <c:pt idx="20">
                  <c:v>0.5</c:v>
                </c:pt>
                <c:pt idx="21">
                  <c:v>0.5</c:v>
                </c:pt>
                <c:pt idx="22">
                  <c:v>0.5</c:v>
                </c:pt>
                <c:pt idx="23">
                  <c:v>0.5</c:v>
                </c:pt>
              </c:numCache>
            </c:numRef>
          </c:val>
          <c:smooth val="0"/>
          <c:extLst xmlns:c16r2="http://schemas.microsoft.com/office/drawing/2015/06/chart">
            <c:ext xmlns:c16="http://schemas.microsoft.com/office/drawing/2014/chart" uri="{C3380CC4-5D6E-409C-BE32-E72D297353CC}">
              <c16:uniqueId val="{00000001-2C33-40BE-B117-890DB7BC936F}"/>
            </c:ext>
          </c:extLst>
        </c:ser>
        <c:ser>
          <c:idx val="2"/>
          <c:order val="2"/>
          <c:tx>
            <c:strRef>
              <c:f>'Post-2000 Schedules'!$D$53</c:f>
              <c:strCache>
                <c:ptCount val="1"/>
                <c:pt idx="0">
                  <c:v>Sun/Holiday</c:v>
                </c:pt>
              </c:strCache>
            </c:strRef>
          </c:tx>
          <c:spPr>
            <a:ln w="28575" cap="rnd">
              <a:solidFill>
                <a:srgbClr val="474C8E"/>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Schedules'!$E$53:$AB$53</c:f>
              <c:numCache>
                <c:formatCode>0.00</c:formatCode>
                <c:ptCount val="24"/>
                <c:pt idx="0">
                  <c:v>0.5</c:v>
                </c:pt>
                <c:pt idx="1">
                  <c:v>0.5</c:v>
                </c:pt>
                <c:pt idx="2">
                  <c:v>0.5</c:v>
                </c:pt>
                <c:pt idx="3">
                  <c:v>0.5</c:v>
                </c:pt>
                <c:pt idx="4">
                  <c:v>0.5</c:v>
                </c:pt>
                <c:pt idx="5">
                  <c:v>0.5</c:v>
                </c:pt>
                <c:pt idx="6">
                  <c:v>0.5</c:v>
                </c:pt>
                <c:pt idx="7">
                  <c:v>0.5</c:v>
                </c:pt>
                <c:pt idx="8">
                  <c:v>0.7</c:v>
                </c:pt>
                <c:pt idx="9">
                  <c:v>0.7</c:v>
                </c:pt>
                <c:pt idx="10">
                  <c:v>0.7</c:v>
                </c:pt>
                <c:pt idx="11">
                  <c:v>0.7</c:v>
                </c:pt>
                <c:pt idx="12">
                  <c:v>0.7</c:v>
                </c:pt>
                <c:pt idx="13">
                  <c:v>0.7</c:v>
                </c:pt>
                <c:pt idx="14">
                  <c:v>0.7</c:v>
                </c:pt>
                <c:pt idx="15">
                  <c:v>0.7</c:v>
                </c:pt>
                <c:pt idx="16">
                  <c:v>0.5</c:v>
                </c:pt>
                <c:pt idx="17">
                  <c:v>0.5</c:v>
                </c:pt>
                <c:pt idx="18">
                  <c:v>0.5</c:v>
                </c:pt>
                <c:pt idx="19">
                  <c:v>0.5</c:v>
                </c:pt>
                <c:pt idx="20">
                  <c:v>0.5</c:v>
                </c:pt>
                <c:pt idx="21">
                  <c:v>0.5</c:v>
                </c:pt>
                <c:pt idx="22">
                  <c:v>0.5</c:v>
                </c:pt>
                <c:pt idx="23">
                  <c:v>0.5</c:v>
                </c:pt>
              </c:numCache>
            </c:numRef>
          </c:val>
          <c:smooth val="0"/>
          <c:extLst xmlns:c16r2="http://schemas.microsoft.com/office/drawing/2015/06/chart">
            <c:ext xmlns:c16="http://schemas.microsoft.com/office/drawing/2014/chart" uri="{C3380CC4-5D6E-409C-BE32-E72D297353CC}">
              <c16:uniqueId val="{00000002-2C33-40BE-B117-890DB7BC936F}"/>
            </c:ext>
          </c:extLst>
        </c:ser>
        <c:dLbls>
          <c:showLegendKey val="0"/>
          <c:showVal val="0"/>
          <c:showCatName val="0"/>
          <c:showSerName val="0"/>
          <c:showPercent val="0"/>
          <c:showBubbleSize val="0"/>
        </c:dLbls>
        <c:smooth val="0"/>
        <c:axId val="645770528"/>
        <c:axId val="645770920"/>
      </c:lineChart>
      <c:catAx>
        <c:axId val="64577052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45770920"/>
        <c:crosses val="autoZero"/>
        <c:auto val="1"/>
        <c:lblAlgn val="ctr"/>
        <c:lblOffset val="100"/>
        <c:noMultiLvlLbl val="0"/>
      </c:catAx>
      <c:valAx>
        <c:axId val="64577092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4577052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Schedules'!$B$54</c:f>
          <c:strCache>
            <c:ptCount val="1"/>
            <c:pt idx="0">
              <c:v>Lighting - Office Perimeter</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Schedules'!$D$57</c:f>
              <c:strCache>
                <c:ptCount val="1"/>
                <c:pt idx="0">
                  <c:v>Weekday</c:v>
                </c:pt>
              </c:strCache>
            </c:strRef>
          </c:tx>
          <c:spPr>
            <a:ln w="28575" cap="rnd">
              <a:solidFill>
                <a:srgbClr val="A5A8D2"/>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Schedules'!$E$57:$AB$57</c:f>
              <c:numCache>
                <c:formatCode>0.00</c:formatCode>
                <c:ptCount val="24"/>
              </c:numCache>
            </c:numRef>
          </c:val>
          <c:smooth val="0"/>
          <c:extLst xmlns:c16r2="http://schemas.microsoft.com/office/drawing/2015/06/chart">
            <c:ext xmlns:c16="http://schemas.microsoft.com/office/drawing/2014/chart" uri="{C3380CC4-5D6E-409C-BE32-E72D297353CC}">
              <c16:uniqueId val="{00000000-A0D1-49FC-BBD3-85FCDE0FE2CE}"/>
            </c:ext>
          </c:extLst>
        </c:ser>
        <c:ser>
          <c:idx val="1"/>
          <c:order val="1"/>
          <c:tx>
            <c:strRef>
              <c:f>'Post-2000 Schedules'!$D$55</c:f>
              <c:strCache>
                <c:ptCount val="1"/>
                <c:pt idx="0">
                  <c:v>Sat</c:v>
                </c:pt>
              </c:strCache>
            </c:strRef>
          </c:tx>
          <c:spPr>
            <a:ln w="28575" cap="rnd">
              <a:solidFill>
                <a:srgbClr val="696EB4"/>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Schedules'!$E$55:$AB$55</c:f>
              <c:numCache>
                <c:formatCode>0.00</c:formatCode>
                <c:ptCount val="24"/>
                <c:pt idx="0">
                  <c:v>0.5</c:v>
                </c:pt>
                <c:pt idx="1">
                  <c:v>0.5</c:v>
                </c:pt>
                <c:pt idx="2">
                  <c:v>0.5</c:v>
                </c:pt>
                <c:pt idx="3">
                  <c:v>0.5</c:v>
                </c:pt>
                <c:pt idx="4">
                  <c:v>0.5</c:v>
                </c:pt>
                <c:pt idx="5">
                  <c:v>0.5</c:v>
                </c:pt>
                <c:pt idx="6">
                  <c:v>0.5</c:v>
                </c:pt>
                <c:pt idx="7">
                  <c:v>0.5</c:v>
                </c:pt>
                <c:pt idx="8">
                  <c:v>0.8</c:v>
                </c:pt>
                <c:pt idx="9">
                  <c:v>0.8</c:v>
                </c:pt>
                <c:pt idx="10">
                  <c:v>0.8</c:v>
                </c:pt>
                <c:pt idx="11">
                  <c:v>0.8</c:v>
                </c:pt>
                <c:pt idx="12">
                  <c:v>0.8</c:v>
                </c:pt>
                <c:pt idx="13">
                  <c:v>0.8</c:v>
                </c:pt>
                <c:pt idx="14">
                  <c:v>0.8</c:v>
                </c:pt>
                <c:pt idx="15">
                  <c:v>0.8</c:v>
                </c:pt>
                <c:pt idx="16">
                  <c:v>0.8</c:v>
                </c:pt>
                <c:pt idx="17">
                  <c:v>0.8</c:v>
                </c:pt>
                <c:pt idx="18">
                  <c:v>0.5</c:v>
                </c:pt>
                <c:pt idx="19">
                  <c:v>0.5</c:v>
                </c:pt>
                <c:pt idx="20">
                  <c:v>0.5</c:v>
                </c:pt>
                <c:pt idx="21">
                  <c:v>0.5</c:v>
                </c:pt>
                <c:pt idx="22">
                  <c:v>0.5</c:v>
                </c:pt>
                <c:pt idx="23">
                  <c:v>0.5</c:v>
                </c:pt>
              </c:numCache>
            </c:numRef>
          </c:val>
          <c:smooth val="0"/>
          <c:extLst xmlns:c16r2="http://schemas.microsoft.com/office/drawing/2015/06/chart">
            <c:ext xmlns:c16="http://schemas.microsoft.com/office/drawing/2014/chart" uri="{C3380CC4-5D6E-409C-BE32-E72D297353CC}">
              <c16:uniqueId val="{00000001-A0D1-49FC-BBD3-85FCDE0FE2CE}"/>
            </c:ext>
          </c:extLst>
        </c:ser>
        <c:ser>
          <c:idx val="2"/>
          <c:order val="2"/>
          <c:tx>
            <c:strRef>
              <c:f>'Post-2000 Schedules'!$D$56</c:f>
              <c:strCache>
                <c:ptCount val="1"/>
                <c:pt idx="0">
                  <c:v>Sun/Holiday</c:v>
                </c:pt>
              </c:strCache>
            </c:strRef>
          </c:tx>
          <c:spPr>
            <a:ln w="28575" cap="rnd">
              <a:solidFill>
                <a:srgbClr val="474C8E"/>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Schedules'!$E$56:$AB$56</c:f>
              <c:numCache>
                <c:formatCode>0.00</c:formatCode>
                <c:ptCount val="24"/>
                <c:pt idx="0">
                  <c:v>0.5</c:v>
                </c:pt>
                <c:pt idx="1">
                  <c:v>0.5</c:v>
                </c:pt>
                <c:pt idx="2">
                  <c:v>0.5</c:v>
                </c:pt>
                <c:pt idx="3">
                  <c:v>0.5</c:v>
                </c:pt>
                <c:pt idx="4">
                  <c:v>0.5</c:v>
                </c:pt>
                <c:pt idx="5">
                  <c:v>0.5</c:v>
                </c:pt>
                <c:pt idx="6">
                  <c:v>0.5</c:v>
                </c:pt>
                <c:pt idx="7">
                  <c:v>0.5</c:v>
                </c:pt>
                <c:pt idx="8">
                  <c:v>0.7</c:v>
                </c:pt>
                <c:pt idx="9">
                  <c:v>0.7</c:v>
                </c:pt>
                <c:pt idx="10">
                  <c:v>0.7</c:v>
                </c:pt>
                <c:pt idx="11">
                  <c:v>0.7</c:v>
                </c:pt>
                <c:pt idx="12">
                  <c:v>0.7</c:v>
                </c:pt>
                <c:pt idx="13">
                  <c:v>0.7</c:v>
                </c:pt>
                <c:pt idx="14">
                  <c:v>0.7</c:v>
                </c:pt>
                <c:pt idx="15">
                  <c:v>0.7</c:v>
                </c:pt>
                <c:pt idx="16">
                  <c:v>0.5</c:v>
                </c:pt>
                <c:pt idx="17">
                  <c:v>0.5</c:v>
                </c:pt>
                <c:pt idx="18">
                  <c:v>0.5</c:v>
                </c:pt>
                <c:pt idx="19">
                  <c:v>0.5</c:v>
                </c:pt>
                <c:pt idx="20">
                  <c:v>0.5</c:v>
                </c:pt>
                <c:pt idx="21">
                  <c:v>0.5</c:v>
                </c:pt>
                <c:pt idx="22">
                  <c:v>0.5</c:v>
                </c:pt>
                <c:pt idx="23">
                  <c:v>0.5</c:v>
                </c:pt>
              </c:numCache>
            </c:numRef>
          </c:val>
          <c:smooth val="0"/>
          <c:extLst xmlns:c16r2="http://schemas.microsoft.com/office/drawing/2015/06/chart">
            <c:ext xmlns:c16="http://schemas.microsoft.com/office/drawing/2014/chart" uri="{C3380CC4-5D6E-409C-BE32-E72D297353CC}">
              <c16:uniqueId val="{00000002-A0D1-49FC-BBD3-85FCDE0FE2CE}"/>
            </c:ext>
          </c:extLst>
        </c:ser>
        <c:dLbls>
          <c:showLegendKey val="0"/>
          <c:showVal val="0"/>
          <c:showCatName val="0"/>
          <c:showSerName val="0"/>
          <c:showPercent val="0"/>
          <c:showBubbleSize val="0"/>
        </c:dLbls>
        <c:smooth val="0"/>
        <c:axId val="845561176"/>
        <c:axId val="845558432"/>
      </c:lineChart>
      <c:catAx>
        <c:axId val="84556117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45558432"/>
        <c:crosses val="autoZero"/>
        <c:auto val="1"/>
        <c:lblAlgn val="ctr"/>
        <c:lblOffset val="100"/>
        <c:noMultiLvlLbl val="0"/>
      </c:catAx>
      <c:valAx>
        <c:axId val="84555843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4556117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Schedules'!$B$57</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Schedules'!$D$57</c:f>
              <c:strCache>
                <c:ptCount val="1"/>
                <c:pt idx="0">
                  <c:v>Weekday</c:v>
                </c:pt>
              </c:strCache>
            </c:strRef>
          </c:tx>
          <c:spPr>
            <a:ln w="28575" cap="rnd">
              <a:solidFill>
                <a:srgbClr val="A5A8D2"/>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Schedules'!$E$57:$AB$57</c:f>
              <c:numCache>
                <c:formatCode>0.00</c:formatCode>
                <c:ptCount val="24"/>
              </c:numCache>
            </c:numRef>
          </c:val>
          <c:smooth val="0"/>
          <c:extLst xmlns:c16r2="http://schemas.microsoft.com/office/drawing/2015/06/chart">
            <c:ext xmlns:c16="http://schemas.microsoft.com/office/drawing/2014/chart" uri="{C3380CC4-5D6E-409C-BE32-E72D297353CC}">
              <c16:uniqueId val="{00000000-2830-4642-B22D-92C59549DD23}"/>
            </c:ext>
          </c:extLst>
        </c:ser>
        <c:ser>
          <c:idx val="1"/>
          <c:order val="1"/>
          <c:tx>
            <c:strRef>
              <c:f>'Post-2000 Schedules'!$D$58</c:f>
              <c:strCache>
                <c:ptCount val="1"/>
                <c:pt idx="0">
                  <c:v>Sat</c:v>
                </c:pt>
              </c:strCache>
            </c:strRef>
          </c:tx>
          <c:spPr>
            <a:ln w="28575" cap="rnd">
              <a:solidFill>
                <a:srgbClr val="696EB4"/>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Schedules'!$E$58:$AB$58</c:f>
              <c:numCache>
                <c:formatCode>0.00</c:formatCode>
                <c:ptCount val="24"/>
              </c:numCache>
            </c:numRef>
          </c:val>
          <c:smooth val="0"/>
          <c:extLst xmlns:c16r2="http://schemas.microsoft.com/office/drawing/2015/06/chart">
            <c:ext xmlns:c16="http://schemas.microsoft.com/office/drawing/2014/chart" uri="{C3380CC4-5D6E-409C-BE32-E72D297353CC}">
              <c16:uniqueId val="{00000001-2830-4642-B22D-92C59549DD23}"/>
            </c:ext>
          </c:extLst>
        </c:ser>
        <c:ser>
          <c:idx val="2"/>
          <c:order val="2"/>
          <c:tx>
            <c:strRef>
              <c:f>'Post-2000 Schedules'!$D$59</c:f>
              <c:strCache>
                <c:ptCount val="1"/>
                <c:pt idx="0">
                  <c:v>Sun/Holiday</c:v>
                </c:pt>
              </c:strCache>
            </c:strRef>
          </c:tx>
          <c:spPr>
            <a:ln w="28575" cap="rnd">
              <a:solidFill>
                <a:srgbClr val="474C8E"/>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Schedules'!$E$59:$AB$59</c:f>
              <c:numCache>
                <c:formatCode>0.00</c:formatCode>
                <c:ptCount val="24"/>
              </c:numCache>
            </c:numRef>
          </c:val>
          <c:smooth val="0"/>
          <c:extLst xmlns:c16r2="http://schemas.microsoft.com/office/drawing/2015/06/chart">
            <c:ext xmlns:c16="http://schemas.microsoft.com/office/drawing/2014/chart" uri="{C3380CC4-5D6E-409C-BE32-E72D297353CC}">
              <c16:uniqueId val="{00000002-2830-4642-B22D-92C59549DD23}"/>
            </c:ext>
          </c:extLst>
        </c:ser>
        <c:dLbls>
          <c:showLegendKey val="0"/>
          <c:showVal val="0"/>
          <c:showCatName val="0"/>
          <c:showSerName val="0"/>
          <c:showPercent val="0"/>
          <c:showBubbleSize val="0"/>
        </c:dLbls>
        <c:smooth val="0"/>
        <c:axId val="845564312"/>
        <c:axId val="845562744"/>
      </c:lineChart>
      <c:catAx>
        <c:axId val="84556431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45562744"/>
        <c:crosses val="autoZero"/>
        <c:auto val="1"/>
        <c:lblAlgn val="ctr"/>
        <c:lblOffset val="100"/>
        <c:noMultiLvlLbl val="0"/>
      </c:catAx>
      <c:valAx>
        <c:axId val="84556274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4556431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Schedules'!$B$80</c:f>
          <c:strCache>
            <c:ptCount val="1"/>
            <c:pt idx="0">
              <c:v>Receptacles - Sleeping Quarters</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Schedules'!$D$80</c:f>
              <c:strCache>
                <c:ptCount val="1"/>
                <c:pt idx="0">
                  <c:v>Weekday</c:v>
                </c:pt>
              </c:strCache>
            </c:strRef>
          </c:tx>
          <c:spPr>
            <a:ln w="28575" cap="rnd">
              <a:solidFill>
                <a:srgbClr val="A5A8D2"/>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Schedules'!$E$80:$AB$80</c:f>
              <c:numCache>
                <c:formatCode>0.00</c:formatCode>
                <c:ptCount val="24"/>
                <c:pt idx="0">
                  <c:v>0.5</c:v>
                </c:pt>
                <c:pt idx="1">
                  <c:v>0.4</c:v>
                </c:pt>
                <c:pt idx="2">
                  <c:v>0.4</c:v>
                </c:pt>
                <c:pt idx="3">
                  <c:v>0.4</c:v>
                </c:pt>
                <c:pt idx="4">
                  <c:v>0.4</c:v>
                </c:pt>
                <c:pt idx="5">
                  <c:v>0.4</c:v>
                </c:pt>
                <c:pt idx="6">
                  <c:v>0.5</c:v>
                </c:pt>
                <c:pt idx="7">
                  <c:v>0.7</c:v>
                </c:pt>
                <c:pt idx="8">
                  <c:v>0.7</c:v>
                </c:pt>
                <c:pt idx="9">
                  <c:v>0.7</c:v>
                </c:pt>
                <c:pt idx="10">
                  <c:v>0.7</c:v>
                </c:pt>
                <c:pt idx="11">
                  <c:v>0.7</c:v>
                </c:pt>
                <c:pt idx="12">
                  <c:v>0.7</c:v>
                </c:pt>
                <c:pt idx="13">
                  <c:v>0.7</c:v>
                </c:pt>
                <c:pt idx="14">
                  <c:v>0.7</c:v>
                </c:pt>
                <c:pt idx="15">
                  <c:v>0.7</c:v>
                </c:pt>
                <c:pt idx="16">
                  <c:v>0.8</c:v>
                </c:pt>
                <c:pt idx="17">
                  <c:v>1</c:v>
                </c:pt>
                <c:pt idx="18">
                  <c:v>1</c:v>
                </c:pt>
                <c:pt idx="19">
                  <c:v>0.9</c:v>
                </c:pt>
                <c:pt idx="20">
                  <c:v>0.9</c:v>
                </c:pt>
                <c:pt idx="21">
                  <c:v>0.8</c:v>
                </c:pt>
                <c:pt idx="22">
                  <c:v>0.7</c:v>
                </c:pt>
                <c:pt idx="23">
                  <c:v>0.6</c:v>
                </c:pt>
              </c:numCache>
            </c:numRef>
          </c:val>
          <c:smooth val="0"/>
          <c:extLst xmlns:c16r2="http://schemas.microsoft.com/office/drawing/2015/06/chart">
            <c:ext xmlns:c16="http://schemas.microsoft.com/office/drawing/2014/chart" uri="{C3380CC4-5D6E-409C-BE32-E72D297353CC}">
              <c16:uniqueId val="{00000000-F73F-4597-AD49-194A06CC06B7}"/>
            </c:ext>
          </c:extLst>
        </c:ser>
        <c:ser>
          <c:idx val="1"/>
          <c:order val="1"/>
          <c:tx>
            <c:strRef>
              <c:f>'Post-2000 Schedules'!$D$81</c:f>
              <c:strCache>
                <c:ptCount val="1"/>
                <c:pt idx="0">
                  <c:v>Sat</c:v>
                </c:pt>
              </c:strCache>
            </c:strRef>
          </c:tx>
          <c:spPr>
            <a:ln w="28575" cap="rnd">
              <a:solidFill>
                <a:srgbClr val="696EB4"/>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Schedules'!$E$81:$AB$81</c:f>
              <c:numCache>
                <c:formatCode>0.00</c:formatCode>
                <c:ptCount val="24"/>
                <c:pt idx="0">
                  <c:v>0.5</c:v>
                </c:pt>
                <c:pt idx="1">
                  <c:v>0.4</c:v>
                </c:pt>
                <c:pt idx="2">
                  <c:v>0.4</c:v>
                </c:pt>
                <c:pt idx="3">
                  <c:v>0.4</c:v>
                </c:pt>
                <c:pt idx="4">
                  <c:v>0.4</c:v>
                </c:pt>
                <c:pt idx="5">
                  <c:v>0.4</c:v>
                </c:pt>
                <c:pt idx="6">
                  <c:v>0.5</c:v>
                </c:pt>
                <c:pt idx="7">
                  <c:v>0.7</c:v>
                </c:pt>
                <c:pt idx="8">
                  <c:v>0.7</c:v>
                </c:pt>
                <c:pt idx="9">
                  <c:v>0.7</c:v>
                </c:pt>
                <c:pt idx="10">
                  <c:v>0.7</c:v>
                </c:pt>
                <c:pt idx="11">
                  <c:v>0.7</c:v>
                </c:pt>
                <c:pt idx="12">
                  <c:v>0.7</c:v>
                </c:pt>
                <c:pt idx="13">
                  <c:v>0.7</c:v>
                </c:pt>
                <c:pt idx="14">
                  <c:v>0.7</c:v>
                </c:pt>
                <c:pt idx="15">
                  <c:v>0.7</c:v>
                </c:pt>
                <c:pt idx="16">
                  <c:v>0.8</c:v>
                </c:pt>
                <c:pt idx="17">
                  <c:v>1</c:v>
                </c:pt>
                <c:pt idx="18">
                  <c:v>1</c:v>
                </c:pt>
                <c:pt idx="19">
                  <c:v>0.9</c:v>
                </c:pt>
                <c:pt idx="20">
                  <c:v>0.9</c:v>
                </c:pt>
                <c:pt idx="21">
                  <c:v>0.8</c:v>
                </c:pt>
                <c:pt idx="22">
                  <c:v>0.7</c:v>
                </c:pt>
                <c:pt idx="23">
                  <c:v>0.6</c:v>
                </c:pt>
              </c:numCache>
            </c:numRef>
          </c:val>
          <c:smooth val="0"/>
          <c:extLst xmlns:c16r2="http://schemas.microsoft.com/office/drawing/2015/06/chart">
            <c:ext xmlns:c16="http://schemas.microsoft.com/office/drawing/2014/chart" uri="{C3380CC4-5D6E-409C-BE32-E72D297353CC}">
              <c16:uniqueId val="{00000001-F73F-4597-AD49-194A06CC06B7}"/>
            </c:ext>
          </c:extLst>
        </c:ser>
        <c:ser>
          <c:idx val="2"/>
          <c:order val="2"/>
          <c:tx>
            <c:strRef>
              <c:f>'Post-2000 Schedules'!$D$82</c:f>
              <c:strCache>
                <c:ptCount val="1"/>
                <c:pt idx="0">
                  <c:v>Sun/Holiday</c:v>
                </c:pt>
              </c:strCache>
            </c:strRef>
          </c:tx>
          <c:spPr>
            <a:ln w="28575" cap="rnd">
              <a:solidFill>
                <a:srgbClr val="474C8E"/>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Schedules'!$E$82:$AB$82</c:f>
              <c:numCache>
                <c:formatCode>0.00</c:formatCode>
                <c:ptCount val="24"/>
                <c:pt idx="0">
                  <c:v>0.5</c:v>
                </c:pt>
                <c:pt idx="1">
                  <c:v>0.4</c:v>
                </c:pt>
                <c:pt idx="2">
                  <c:v>0.4</c:v>
                </c:pt>
                <c:pt idx="3">
                  <c:v>0.4</c:v>
                </c:pt>
                <c:pt idx="4">
                  <c:v>0.4</c:v>
                </c:pt>
                <c:pt idx="5">
                  <c:v>0.4</c:v>
                </c:pt>
                <c:pt idx="6">
                  <c:v>0.5</c:v>
                </c:pt>
                <c:pt idx="7">
                  <c:v>0.7</c:v>
                </c:pt>
                <c:pt idx="8">
                  <c:v>0.7</c:v>
                </c:pt>
                <c:pt idx="9">
                  <c:v>0.7</c:v>
                </c:pt>
                <c:pt idx="10">
                  <c:v>0.7</c:v>
                </c:pt>
                <c:pt idx="11">
                  <c:v>0.7</c:v>
                </c:pt>
                <c:pt idx="12">
                  <c:v>0.7</c:v>
                </c:pt>
                <c:pt idx="13">
                  <c:v>0.7</c:v>
                </c:pt>
                <c:pt idx="14">
                  <c:v>0.7</c:v>
                </c:pt>
                <c:pt idx="15">
                  <c:v>0.7</c:v>
                </c:pt>
                <c:pt idx="16">
                  <c:v>0.8</c:v>
                </c:pt>
                <c:pt idx="17">
                  <c:v>1</c:v>
                </c:pt>
                <c:pt idx="18">
                  <c:v>1</c:v>
                </c:pt>
                <c:pt idx="19">
                  <c:v>0.9</c:v>
                </c:pt>
                <c:pt idx="20">
                  <c:v>0.9</c:v>
                </c:pt>
                <c:pt idx="21">
                  <c:v>0.8</c:v>
                </c:pt>
                <c:pt idx="22">
                  <c:v>0.7</c:v>
                </c:pt>
                <c:pt idx="23">
                  <c:v>0.6</c:v>
                </c:pt>
              </c:numCache>
            </c:numRef>
          </c:val>
          <c:smooth val="0"/>
          <c:extLst xmlns:c16r2="http://schemas.microsoft.com/office/drawing/2015/06/chart">
            <c:ext xmlns:c16="http://schemas.microsoft.com/office/drawing/2014/chart" uri="{C3380CC4-5D6E-409C-BE32-E72D297353CC}">
              <c16:uniqueId val="{00000002-F73F-4597-AD49-194A06CC06B7}"/>
            </c:ext>
          </c:extLst>
        </c:ser>
        <c:dLbls>
          <c:showLegendKey val="0"/>
          <c:showVal val="0"/>
          <c:showCatName val="0"/>
          <c:showSerName val="0"/>
          <c:showPercent val="0"/>
          <c:showBubbleSize val="0"/>
        </c:dLbls>
        <c:smooth val="0"/>
        <c:axId val="845566664"/>
        <c:axId val="845554512"/>
      </c:lineChart>
      <c:catAx>
        <c:axId val="84556666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45554512"/>
        <c:crosses val="autoZero"/>
        <c:auto val="1"/>
        <c:lblAlgn val="ctr"/>
        <c:lblOffset val="100"/>
        <c:noMultiLvlLbl val="0"/>
      </c:catAx>
      <c:valAx>
        <c:axId val="84555451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4556666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Schedules'!$B$54</c:f>
          <c:strCache>
            <c:ptCount val="1"/>
            <c:pt idx="0">
              <c:v>Lighting - Office Perimeter</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Schedules'!$D$57</c:f>
              <c:strCache>
                <c:ptCount val="1"/>
                <c:pt idx="0">
                  <c:v>Weekday</c:v>
                </c:pt>
              </c:strCache>
            </c:strRef>
          </c:tx>
          <c:spPr>
            <a:ln w="28575" cap="rnd">
              <a:solidFill>
                <a:srgbClr val="A5A8D2"/>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Schedules'!$E$57:$AB$57</c:f>
              <c:numCache>
                <c:formatCode>0.00</c:formatCode>
                <c:ptCount val="24"/>
              </c:numCache>
            </c:numRef>
          </c:val>
          <c:smooth val="0"/>
          <c:extLst xmlns:c16r2="http://schemas.microsoft.com/office/drawing/2015/06/chart">
            <c:ext xmlns:c16="http://schemas.microsoft.com/office/drawing/2014/chart" uri="{C3380CC4-5D6E-409C-BE32-E72D297353CC}">
              <c16:uniqueId val="{00000000-84CD-4B8B-B2FE-8F62BA461983}"/>
            </c:ext>
          </c:extLst>
        </c:ser>
        <c:ser>
          <c:idx val="1"/>
          <c:order val="1"/>
          <c:tx>
            <c:strRef>
              <c:f>'Pre-1950 Schedules'!$D$55</c:f>
              <c:strCache>
                <c:ptCount val="1"/>
                <c:pt idx="0">
                  <c:v>Sat</c:v>
                </c:pt>
              </c:strCache>
            </c:strRef>
          </c:tx>
          <c:spPr>
            <a:ln w="28575" cap="rnd">
              <a:solidFill>
                <a:srgbClr val="696EB4"/>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Schedules'!$E$55:$AB$55</c:f>
              <c:numCache>
                <c:formatCode>0.00</c:formatCode>
                <c:ptCount val="24"/>
                <c:pt idx="0">
                  <c:v>0.5</c:v>
                </c:pt>
                <c:pt idx="1">
                  <c:v>0.5</c:v>
                </c:pt>
                <c:pt idx="2">
                  <c:v>0.5</c:v>
                </c:pt>
                <c:pt idx="3">
                  <c:v>0.5</c:v>
                </c:pt>
                <c:pt idx="4">
                  <c:v>0.5</c:v>
                </c:pt>
                <c:pt idx="5">
                  <c:v>0.5</c:v>
                </c:pt>
                <c:pt idx="6">
                  <c:v>0.5</c:v>
                </c:pt>
                <c:pt idx="7">
                  <c:v>0.5</c:v>
                </c:pt>
                <c:pt idx="8">
                  <c:v>0.8</c:v>
                </c:pt>
                <c:pt idx="9">
                  <c:v>0.8</c:v>
                </c:pt>
                <c:pt idx="10">
                  <c:v>0.8</c:v>
                </c:pt>
                <c:pt idx="11">
                  <c:v>0.8</c:v>
                </c:pt>
                <c:pt idx="12">
                  <c:v>0.8</c:v>
                </c:pt>
                <c:pt idx="13">
                  <c:v>0.8</c:v>
                </c:pt>
                <c:pt idx="14">
                  <c:v>0.8</c:v>
                </c:pt>
                <c:pt idx="15">
                  <c:v>0.8</c:v>
                </c:pt>
                <c:pt idx="16">
                  <c:v>0.8</c:v>
                </c:pt>
                <c:pt idx="17">
                  <c:v>0.8</c:v>
                </c:pt>
                <c:pt idx="18">
                  <c:v>0.5</c:v>
                </c:pt>
                <c:pt idx="19">
                  <c:v>0.5</c:v>
                </c:pt>
                <c:pt idx="20">
                  <c:v>0.5</c:v>
                </c:pt>
                <c:pt idx="21">
                  <c:v>0.5</c:v>
                </c:pt>
                <c:pt idx="22">
                  <c:v>0.5</c:v>
                </c:pt>
                <c:pt idx="23">
                  <c:v>0.5</c:v>
                </c:pt>
              </c:numCache>
            </c:numRef>
          </c:val>
          <c:smooth val="0"/>
          <c:extLst xmlns:c16r2="http://schemas.microsoft.com/office/drawing/2015/06/chart">
            <c:ext xmlns:c16="http://schemas.microsoft.com/office/drawing/2014/chart" uri="{C3380CC4-5D6E-409C-BE32-E72D297353CC}">
              <c16:uniqueId val="{00000001-84CD-4B8B-B2FE-8F62BA461983}"/>
            </c:ext>
          </c:extLst>
        </c:ser>
        <c:ser>
          <c:idx val="2"/>
          <c:order val="2"/>
          <c:tx>
            <c:strRef>
              <c:f>'Pre-1950 Schedules'!$D$56</c:f>
              <c:strCache>
                <c:ptCount val="1"/>
                <c:pt idx="0">
                  <c:v>Sun/Holiday</c:v>
                </c:pt>
              </c:strCache>
            </c:strRef>
          </c:tx>
          <c:spPr>
            <a:ln w="28575" cap="rnd">
              <a:solidFill>
                <a:srgbClr val="474C8E"/>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Schedules'!$E$56:$AB$56</c:f>
              <c:numCache>
                <c:formatCode>0.00</c:formatCode>
                <c:ptCount val="24"/>
                <c:pt idx="0">
                  <c:v>0.5</c:v>
                </c:pt>
                <c:pt idx="1">
                  <c:v>0.5</c:v>
                </c:pt>
                <c:pt idx="2">
                  <c:v>0.5</c:v>
                </c:pt>
                <c:pt idx="3">
                  <c:v>0.5</c:v>
                </c:pt>
                <c:pt idx="4">
                  <c:v>0.5</c:v>
                </c:pt>
                <c:pt idx="5">
                  <c:v>0.5</c:v>
                </c:pt>
                <c:pt idx="6">
                  <c:v>0.5</c:v>
                </c:pt>
                <c:pt idx="7">
                  <c:v>0.5</c:v>
                </c:pt>
                <c:pt idx="8">
                  <c:v>0.7</c:v>
                </c:pt>
                <c:pt idx="9">
                  <c:v>0.7</c:v>
                </c:pt>
                <c:pt idx="10">
                  <c:v>0.7</c:v>
                </c:pt>
                <c:pt idx="11">
                  <c:v>0.7</c:v>
                </c:pt>
                <c:pt idx="12">
                  <c:v>0.7</c:v>
                </c:pt>
                <c:pt idx="13">
                  <c:v>0.7</c:v>
                </c:pt>
                <c:pt idx="14">
                  <c:v>0.7</c:v>
                </c:pt>
                <c:pt idx="15">
                  <c:v>0.7</c:v>
                </c:pt>
                <c:pt idx="16">
                  <c:v>0.5</c:v>
                </c:pt>
                <c:pt idx="17">
                  <c:v>0.5</c:v>
                </c:pt>
                <c:pt idx="18">
                  <c:v>0.5</c:v>
                </c:pt>
                <c:pt idx="19">
                  <c:v>0.5</c:v>
                </c:pt>
                <c:pt idx="20">
                  <c:v>0.5</c:v>
                </c:pt>
                <c:pt idx="21">
                  <c:v>0.5</c:v>
                </c:pt>
                <c:pt idx="22">
                  <c:v>0.5</c:v>
                </c:pt>
                <c:pt idx="23">
                  <c:v>0.5</c:v>
                </c:pt>
              </c:numCache>
            </c:numRef>
          </c:val>
          <c:smooth val="0"/>
          <c:extLst xmlns:c16r2="http://schemas.microsoft.com/office/drawing/2015/06/chart">
            <c:ext xmlns:c16="http://schemas.microsoft.com/office/drawing/2014/chart" uri="{C3380CC4-5D6E-409C-BE32-E72D297353CC}">
              <c16:uniqueId val="{00000002-84CD-4B8B-B2FE-8F62BA461983}"/>
            </c:ext>
          </c:extLst>
        </c:ser>
        <c:dLbls>
          <c:showLegendKey val="0"/>
          <c:showVal val="0"/>
          <c:showCatName val="0"/>
          <c:showSerName val="0"/>
          <c:showPercent val="0"/>
          <c:showBubbleSize val="0"/>
        </c:dLbls>
        <c:smooth val="0"/>
        <c:axId val="801044976"/>
        <c:axId val="801041840"/>
      </c:lineChart>
      <c:catAx>
        <c:axId val="80104497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1041840"/>
        <c:crosses val="autoZero"/>
        <c:auto val="1"/>
        <c:lblAlgn val="ctr"/>
        <c:lblOffset val="100"/>
        <c:noMultiLvlLbl val="0"/>
      </c:catAx>
      <c:valAx>
        <c:axId val="80104184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104497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Schedules'!$B$83</c:f>
          <c:strCache>
            <c:ptCount val="1"/>
            <c:pt idx="0">
              <c:v>Receptacles - Office Core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Schedules'!$D$83</c:f>
              <c:strCache>
                <c:ptCount val="1"/>
                <c:pt idx="0">
                  <c:v>Weekday</c:v>
                </c:pt>
              </c:strCache>
            </c:strRef>
          </c:tx>
          <c:spPr>
            <a:ln w="28575" cap="rnd">
              <a:solidFill>
                <a:srgbClr val="A5A8D2"/>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Schedules'!$E$83:$AB$83</c:f>
              <c:numCache>
                <c:formatCode>0.00</c:formatCode>
                <c:ptCount val="24"/>
                <c:pt idx="0">
                  <c:v>0.4</c:v>
                </c:pt>
                <c:pt idx="1">
                  <c:v>0.4</c:v>
                </c:pt>
                <c:pt idx="2">
                  <c:v>0.4</c:v>
                </c:pt>
                <c:pt idx="3">
                  <c:v>0.4</c:v>
                </c:pt>
                <c:pt idx="4">
                  <c:v>0.4</c:v>
                </c:pt>
                <c:pt idx="5">
                  <c:v>0.4</c:v>
                </c:pt>
                <c:pt idx="6">
                  <c:v>0.4</c:v>
                </c:pt>
                <c:pt idx="7">
                  <c:v>0.7</c:v>
                </c:pt>
                <c:pt idx="8">
                  <c:v>0.9</c:v>
                </c:pt>
                <c:pt idx="9">
                  <c:v>0.9</c:v>
                </c:pt>
                <c:pt idx="10">
                  <c:v>0.9</c:v>
                </c:pt>
                <c:pt idx="11">
                  <c:v>0.9</c:v>
                </c:pt>
                <c:pt idx="12">
                  <c:v>0.9</c:v>
                </c:pt>
                <c:pt idx="13">
                  <c:v>0.9</c:v>
                </c:pt>
                <c:pt idx="14">
                  <c:v>0.9</c:v>
                </c:pt>
                <c:pt idx="15">
                  <c:v>0.9</c:v>
                </c:pt>
                <c:pt idx="16">
                  <c:v>0.6</c:v>
                </c:pt>
                <c:pt idx="17">
                  <c:v>0.6</c:v>
                </c:pt>
                <c:pt idx="18">
                  <c:v>0.6</c:v>
                </c:pt>
                <c:pt idx="19">
                  <c:v>0.6</c:v>
                </c:pt>
                <c:pt idx="20">
                  <c:v>0.6</c:v>
                </c:pt>
                <c:pt idx="21">
                  <c:v>0.6</c:v>
                </c:pt>
                <c:pt idx="22">
                  <c:v>0.6</c:v>
                </c:pt>
                <c:pt idx="23">
                  <c:v>0.4</c:v>
                </c:pt>
              </c:numCache>
            </c:numRef>
          </c:val>
          <c:smooth val="0"/>
          <c:extLst xmlns:c16r2="http://schemas.microsoft.com/office/drawing/2015/06/chart">
            <c:ext xmlns:c16="http://schemas.microsoft.com/office/drawing/2014/chart" uri="{C3380CC4-5D6E-409C-BE32-E72D297353CC}">
              <c16:uniqueId val="{00000000-C011-4A2A-9EB2-AF8B0985C171}"/>
            </c:ext>
          </c:extLst>
        </c:ser>
        <c:ser>
          <c:idx val="1"/>
          <c:order val="1"/>
          <c:tx>
            <c:strRef>
              <c:f>'Post-2000 Schedules'!$D$84</c:f>
              <c:strCache>
                <c:ptCount val="1"/>
                <c:pt idx="0">
                  <c:v>Sat</c:v>
                </c:pt>
              </c:strCache>
            </c:strRef>
          </c:tx>
          <c:spPr>
            <a:ln w="28575" cap="rnd">
              <a:solidFill>
                <a:srgbClr val="696EB4"/>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Schedules'!$E$84:$AB$84</c:f>
              <c:numCache>
                <c:formatCode>0.00</c:formatCode>
                <c:ptCount val="24"/>
                <c:pt idx="0">
                  <c:v>0.4</c:v>
                </c:pt>
                <c:pt idx="1">
                  <c:v>0.4</c:v>
                </c:pt>
                <c:pt idx="2">
                  <c:v>0.4</c:v>
                </c:pt>
                <c:pt idx="3">
                  <c:v>0.4</c:v>
                </c:pt>
                <c:pt idx="4">
                  <c:v>0.4</c:v>
                </c:pt>
                <c:pt idx="5">
                  <c:v>0.4</c:v>
                </c:pt>
                <c:pt idx="6">
                  <c:v>0.4</c:v>
                </c:pt>
                <c:pt idx="7">
                  <c:v>0.5</c:v>
                </c:pt>
                <c:pt idx="8">
                  <c:v>0.65</c:v>
                </c:pt>
                <c:pt idx="9">
                  <c:v>0.65</c:v>
                </c:pt>
                <c:pt idx="10">
                  <c:v>0.65</c:v>
                </c:pt>
                <c:pt idx="11">
                  <c:v>0.65</c:v>
                </c:pt>
                <c:pt idx="12">
                  <c:v>0.65</c:v>
                </c:pt>
                <c:pt idx="13">
                  <c:v>0.65</c:v>
                </c:pt>
                <c:pt idx="14">
                  <c:v>0.65</c:v>
                </c:pt>
                <c:pt idx="15">
                  <c:v>0.65</c:v>
                </c:pt>
                <c:pt idx="16">
                  <c:v>0.65</c:v>
                </c:pt>
                <c:pt idx="17">
                  <c:v>0.65</c:v>
                </c:pt>
                <c:pt idx="18">
                  <c:v>0.4</c:v>
                </c:pt>
                <c:pt idx="19">
                  <c:v>0.4</c:v>
                </c:pt>
                <c:pt idx="20">
                  <c:v>0.4</c:v>
                </c:pt>
                <c:pt idx="21">
                  <c:v>0.4</c:v>
                </c:pt>
                <c:pt idx="22">
                  <c:v>0.4</c:v>
                </c:pt>
                <c:pt idx="23">
                  <c:v>0.4</c:v>
                </c:pt>
              </c:numCache>
            </c:numRef>
          </c:val>
          <c:smooth val="0"/>
          <c:extLst xmlns:c16r2="http://schemas.microsoft.com/office/drawing/2015/06/chart">
            <c:ext xmlns:c16="http://schemas.microsoft.com/office/drawing/2014/chart" uri="{C3380CC4-5D6E-409C-BE32-E72D297353CC}">
              <c16:uniqueId val="{00000001-C011-4A2A-9EB2-AF8B0985C171}"/>
            </c:ext>
          </c:extLst>
        </c:ser>
        <c:ser>
          <c:idx val="2"/>
          <c:order val="2"/>
          <c:tx>
            <c:strRef>
              <c:f>'Post-2000 Schedules'!$D$85</c:f>
              <c:strCache>
                <c:ptCount val="1"/>
                <c:pt idx="0">
                  <c:v>Sun/Holiday</c:v>
                </c:pt>
              </c:strCache>
            </c:strRef>
          </c:tx>
          <c:spPr>
            <a:ln w="28575" cap="rnd">
              <a:solidFill>
                <a:srgbClr val="474C8E"/>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Schedules'!$E$85:$AB$85</c:f>
              <c:numCache>
                <c:formatCode>0.00</c:formatCode>
                <c:ptCount val="24"/>
                <c:pt idx="0">
                  <c:v>0.4</c:v>
                </c:pt>
                <c:pt idx="1">
                  <c:v>0.4</c:v>
                </c:pt>
                <c:pt idx="2">
                  <c:v>0.4</c:v>
                </c:pt>
                <c:pt idx="3">
                  <c:v>0.4</c:v>
                </c:pt>
                <c:pt idx="4">
                  <c:v>0.4</c:v>
                </c:pt>
                <c:pt idx="5">
                  <c:v>0.4</c:v>
                </c:pt>
                <c:pt idx="6">
                  <c:v>0.4</c:v>
                </c:pt>
                <c:pt idx="7">
                  <c:v>0.4</c:v>
                </c:pt>
                <c:pt idx="8">
                  <c:v>0.6</c:v>
                </c:pt>
                <c:pt idx="9">
                  <c:v>0.6</c:v>
                </c:pt>
                <c:pt idx="10">
                  <c:v>0.6</c:v>
                </c:pt>
                <c:pt idx="11">
                  <c:v>0.6</c:v>
                </c:pt>
                <c:pt idx="12">
                  <c:v>0.6</c:v>
                </c:pt>
                <c:pt idx="13">
                  <c:v>0.6</c:v>
                </c:pt>
                <c:pt idx="14">
                  <c:v>0.6</c:v>
                </c:pt>
                <c:pt idx="15">
                  <c:v>0.6</c:v>
                </c:pt>
                <c:pt idx="16">
                  <c:v>0.4</c:v>
                </c:pt>
                <c:pt idx="17">
                  <c:v>0.4</c:v>
                </c:pt>
                <c:pt idx="18">
                  <c:v>0.4</c:v>
                </c:pt>
                <c:pt idx="19">
                  <c:v>0.4</c:v>
                </c:pt>
                <c:pt idx="20">
                  <c:v>0.4</c:v>
                </c:pt>
                <c:pt idx="21">
                  <c:v>0.4</c:v>
                </c:pt>
                <c:pt idx="22">
                  <c:v>0.4</c:v>
                </c:pt>
                <c:pt idx="23">
                  <c:v>0.4</c:v>
                </c:pt>
              </c:numCache>
            </c:numRef>
          </c:val>
          <c:smooth val="0"/>
          <c:extLst xmlns:c16r2="http://schemas.microsoft.com/office/drawing/2015/06/chart">
            <c:ext xmlns:c16="http://schemas.microsoft.com/office/drawing/2014/chart" uri="{C3380CC4-5D6E-409C-BE32-E72D297353CC}">
              <c16:uniqueId val="{00000002-C011-4A2A-9EB2-AF8B0985C171}"/>
            </c:ext>
          </c:extLst>
        </c:ser>
        <c:dLbls>
          <c:showLegendKey val="0"/>
          <c:showVal val="0"/>
          <c:showCatName val="0"/>
          <c:showSerName val="0"/>
          <c:showPercent val="0"/>
          <c:showBubbleSize val="0"/>
        </c:dLbls>
        <c:smooth val="0"/>
        <c:axId val="845561568"/>
        <c:axId val="845558824"/>
      </c:lineChart>
      <c:catAx>
        <c:axId val="84556156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45558824"/>
        <c:crosses val="autoZero"/>
        <c:auto val="1"/>
        <c:lblAlgn val="ctr"/>
        <c:lblOffset val="100"/>
        <c:noMultiLvlLbl val="0"/>
      </c:catAx>
      <c:valAx>
        <c:axId val="84555882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4556156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Schedules'!$B$86</c:f>
          <c:strCache>
            <c:ptCount val="1"/>
            <c:pt idx="0">
              <c:v>Receptacles - Garage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Schedules'!$D$86</c:f>
              <c:strCache>
                <c:ptCount val="1"/>
                <c:pt idx="0">
                  <c:v>Weekday</c:v>
                </c:pt>
              </c:strCache>
            </c:strRef>
          </c:tx>
          <c:spPr>
            <a:ln w="28575" cap="rnd">
              <a:solidFill>
                <a:srgbClr val="A5A8D2"/>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Schedules'!$E$86:$AB$86</c:f>
              <c:numCache>
                <c:formatCode>0.00</c:formatCode>
                <c:ptCount val="24"/>
                <c:pt idx="0">
                  <c:v>0.4</c:v>
                </c:pt>
                <c:pt idx="1">
                  <c:v>0.4</c:v>
                </c:pt>
                <c:pt idx="2">
                  <c:v>0.4</c:v>
                </c:pt>
                <c:pt idx="3">
                  <c:v>0.4</c:v>
                </c:pt>
                <c:pt idx="4">
                  <c:v>0.4</c:v>
                </c:pt>
                <c:pt idx="5">
                  <c:v>0.4</c:v>
                </c:pt>
                <c:pt idx="6">
                  <c:v>0.4</c:v>
                </c:pt>
                <c:pt idx="7">
                  <c:v>0.7</c:v>
                </c:pt>
                <c:pt idx="8">
                  <c:v>0.9</c:v>
                </c:pt>
                <c:pt idx="9">
                  <c:v>0.9</c:v>
                </c:pt>
                <c:pt idx="10">
                  <c:v>0.9</c:v>
                </c:pt>
                <c:pt idx="11">
                  <c:v>0.9</c:v>
                </c:pt>
                <c:pt idx="12">
                  <c:v>0.9</c:v>
                </c:pt>
                <c:pt idx="13">
                  <c:v>0.9</c:v>
                </c:pt>
                <c:pt idx="14">
                  <c:v>0.9</c:v>
                </c:pt>
                <c:pt idx="15">
                  <c:v>0.9</c:v>
                </c:pt>
                <c:pt idx="16">
                  <c:v>0.6</c:v>
                </c:pt>
                <c:pt idx="17">
                  <c:v>0.6</c:v>
                </c:pt>
                <c:pt idx="18">
                  <c:v>0.6</c:v>
                </c:pt>
                <c:pt idx="19">
                  <c:v>0.6</c:v>
                </c:pt>
                <c:pt idx="20">
                  <c:v>0.6</c:v>
                </c:pt>
                <c:pt idx="21">
                  <c:v>0.6</c:v>
                </c:pt>
                <c:pt idx="22">
                  <c:v>0.6</c:v>
                </c:pt>
                <c:pt idx="23">
                  <c:v>0.4</c:v>
                </c:pt>
              </c:numCache>
            </c:numRef>
          </c:val>
          <c:smooth val="0"/>
          <c:extLst xmlns:c16r2="http://schemas.microsoft.com/office/drawing/2015/06/chart">
            <c:ext xmlns:c16="http://schemas.microsoft.com/office/drawing/2014/chart" uri="{C3380CC4-5D6E-409C-BE32-E72D297353CC}">
              <c16:uniqueId val="{00000000-06C5-4950-8E67-092169AD598F}"/>
            </c:ext>
          </c:extLst>
        </c:ser>
        <c:ser>
          <c:idx val="1"/>
          <c:order val="1"/>
          <c:tx>
            <c:strRef>
              <c:f>'Post-2000 Schedules'!$D$87</c:f>
              <c:strCache>
                <c:ptCount val="1"/>
                <c:pt idx="0">
                  <c:v>Sat</c:v>
                </c:pt>
              </c:strCache>
            </c:strRef>
          </c:tx>
          <c:spPr>
            <a:ln w="28575" cap="rnd">
              <a:solidFill>
                <a:srgbClr val="696EB4"/>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Schedules'!$E$87:$AB$87</c:f>
              <c:numCache>
                <c:formatCode>0.00</c:formatCode>
                <c:ptCount val="24"/>
                <c:pt idx="0">
                  <c:v>0.4</c:v>
                </c:pt>
                <c:pt idx="1">
                  <c:v>0.4</c:v>
                </c:pt>
                <c:pt idx="2">
                  <c:v>0.4</c:v>
                </c:pt>
                <c:pt idx="3">
                  <c:v>0.4</c:v>
                </c:pt>
                <c:pt idx="4">
                  <c:v>0.4</c:v>
                </c:pt>
                <c:pt idx="5">
                  <c:v>0.4</c:v>
                </c:pt>
                <c:pt idx="6">
                  <c:v>0.4</c:v>
                </c:pt>
                <c:pt idx="7">
                  <c:v>0.5</c:v>
                </c:pt>
                <c:pt idx="8">
                  <c:v>0.65</c:v>
                </c:pt>
                <c:pt idx="9">
                  <c:v>0.65</c:v>
                </c:pt>
                <c:pt idx="10">
                  <c:v>0.65</c:v>
                </c:pt>
                <c:pt idx="11">
                  <c:v>0.65</c:v>
                </c:pt>
                <c:pt idx="12">
                  <c:v>0.65</c:v>
                </c:pt>
                <c:pt idx="13">
                  <c:v>0.65</c:v>
                </c:pt>
                <c:pt idx="14">
                  <c:v>0.65</c:v>
                </c:pt>
                <c:pt idx="15">
                  <c:v>0.65</c:v>
                </c:pt>
                <c:pt idx="16">
                  <c:v>0.65</c:v>
                </c:pt>
                <c:pt idx="17">
                  <c:v>0.65</c:v>
                </c:pt>
                <c:pt idx="18">
                  <c:v>0.4</c:v>
                </c:pt>
                <c:pt idx="19">
                  <c:v>0.4</c:v>
                </c:pt>
                <c:pt idx="20">
                  <c:v>0.4</c:v>
                </c:pt>
                <c:pt idx="21">
                  <c:v>0.4</c:v>
                </c:pt>
                <c:pt idx="22">
                  <c:v>0.4</c:v>
                </c:pt>
                <c:pt idx="23">
                  <c:v>0.4</c:v>
                </c:pt>
              </c:numCache>
            </c:numRef>
          </c:val>
          <c:smooth val="0"/>
          <c:extLst xmlns:c16r2="http://schemas.microsoft.com/office/drawing/2015/06/chart">
            <c:ext xmlns:c16="http://schemas.microsoft.com/office/drawing/2014/chart" uri="{C3380CC4-5D6E-409C-BE32-E72D297353CC}">
              <c16:uniqueId val="{00000001-06C5-4950-8E67-092169AD598F}"/>
            </c:ext>
          </c:extLst>
        </c:ser>
        <c:ser>
          <c:idx val="2"/>
          <c:order val="2"/>
          <c:tx>
            <c:strRef>
              <c:f>'Post-2000 Schedules'!$D$88</c:f>
              <c:strCache>
                <c:ptCount val="1"/>
                <c:pt idx="0">
                  <c:v>Sun/Holiday</c:v>
                </c:pt>
              </c:strCache>
            </c:strRef>
          </c:tx>
          <c:spPr>
            <a:ln w="28575" cap="rnd">
              <a:solidFill>
                <a:srgbClr val="474C8E"/>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Schedules'!$E$88:$AB$88</c:f>
              <c:numCache>
                <c:formatCode>0.00</c:formatCode>
                <c:ptCount val="24"/>
                <c:pt idx="0">
                  <c:v>0.4</c:v>
                </c:pt>
                <c:pt idx="1">
                  <c:v>0.4</c:v>
                </c:pt>
                <c:pt idx="2">
                  <c:v>0.4</c:v>
                </c:pt>
                <c:pt idx="3">
                  <c:v>0.4</c:v>
                </c:pt>
                <c:pt idx="4">
                  <c:v>0.4</c:v>
                </c:pt>
                <c:pt idx="5">
                  <c:v>0.4</c:v>
                </c:pt>
                <c:pt idx="6">
                  <c:v>0.4</c:v>
                </c:pt>
                <c:pt idx="7">
                  <c:v>0.4</c:v>
                </c:pt>
                <c:pt idx="8">
                  <c:v>0.6</c:v>
                </c:pt>
                <c:pt idx="9">
                  <c:v>0.6</c:v>
                </c:pt>
                <c:pt idx="10">
                  <c:v>0.6</c:v>
                </c:pt>
                <c:pt idx="11">
                  <c:v>0.6</c:v>
                </c:pt>
                <c:pt idx="12">
                  <c:v>0.6</c:v>
                </c:pt>
                <c:pt idx="13">
                  <c:v>0.6</c:v>
                </c:pt>
                <c:pt idx="14">
                  <c:v>0.6</c:v>
                </c:pt>
                <c:pt idx="15">
                  <c:v>0.6</c:v>
                </c:pt>
                <c:pt idx="16">
                  <c:v>0.4</c:v>
                </c:pt>
                <c:pt idx="17">
                  <c:v>0.4</c:v>
                </c:pt>
                <c:pt idx="18">
                  <c:v>0.4</c:v>
                </c:pt>
                <c:pt idx="19">
                  <c:v>0.4</c:v>
                </c:pt>
                <c:pt idx="20">
                  <c:v>0.4</c:v>
                </c:pt>
                <c:pt idx="21">
                  <c:v>0.4</c:v>
                </c:pt>
                <c:pt idx="22">
                  <c:v>0.4</c:v>
                </c:pt>
                <c:pt idx="23">
                  <c:v>0.4</c:v>
                </c:pt>
              </c:numCache>
            </c:numRef>
          </c:val>
          <c:smooth val="0"/>
          <c:extLst xmlns:c16r2="http://schemas.microsoft.com/office/drawing/2015/06/chart">
            <c:ext xmlns:c16="http://schemas.microsoft.com/office/drawing/2014/chart" uri="{C3380CC4-5D6E-409C-BE32-E72D297353CC}">
              <c16:uniqueId val="{00000002-06C5-4950-8E67-092169AD598F}"/>
            </c:ext>
          </c:extLst>
        </c:ser>
        <c:dLbls>
          <c:showLegendKey val="0"/>
          <c:showVal val="0"/>
          <c:showCatName val="0"/>
          <c:showSerName val="0"/>
          <c:showPercent val="0"/>
          <c:showBubbleSize val="0"/>
        </c:dLbls>
        <c:smooth val="0"/>
        <c:axId val="845561960"/>
        <c:axId val="845563136"/>
      </c:lineChart>
      <c:catAx>
        <c:axId val="84556196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45563136"/>
        <c:crosses val="autoZero"/>
        <c:auto val="1"/>
        <c:lblAlgn val="ctr"/>
        <c:lblOffset val="100"/>
        <c:noMultiLvlLbl val="0"/>
      </c:catAx>
      <c:valAx>
        <c:axId val="84556313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4556196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Schedules'!$B$89</c:f>
          <c:strCache>
            <c:ptCount val="1"/>
            <c:pt idx="0">
              <c:v>Receptacles - Office Perimeter</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Schedules'!$D$89</c:f>
              <c:strCache>
                <c:ptCount val="1"/>
                <c:pt idx="0">
                  <c:v>Weekday</c:v>
                </c:pt>
              </c:strCache>
            </c:strRef>
          </c:tx>
          <c:spPr>
            <a:ln w="28575" cap="rnd">
              <a:solidFill>
                <a:srgbClr val="A5A8D2"/>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Schedules'!$E$89:$AB$89</c:f>
              <c:numCache>
                <c:formatCode>0.00</c:formatCode>
                <c:ptCount val="24"/>
                <c:pt idx="0">
                  <c:v>0.5</c:v>
                </c:pt>
                <c:pt idx="1">
                  <c:v>0.4</c:v>
                </c:pt>
                <c:pt idx="2">
                  <c:v>0.4</c:v>
                </c:pt>
                <c:pt idx="3">
                  <c:v>0.4</c:v>
                </c:pt>
                <c:pt idx="4">
                  <c:v>0.4</c:v>
                </c:pt>
                <c:pt idx="5">
                  <c:v>0.4</c:v>
                </c:pt>
                <c:pt idx="6">
                  <c:v>0.5</c:v>
                </c:pt>
                <c:pt idx="7">
                  <c:v>0.7</c:v>
                </c:pt>
                <c:pt idx="8">
                  <c:v>0.7</c:v>
                </c:pt>
                <c:pt idx="9">
                  <c:v>0.7</c:v>
                </c:pt>
                <c:pt idx="10">
                  <c:v>0.7</c:v>
                </c:pt>
                <c:pt idx="11">
                  <c:v>0.7</c:v>
                </c:pt>
                <c:pt idx="12">
                  <c:v>0.7</c:v>
                </c:pt>
                <c:pt idx="13">
                  <c:v>0.7</c:v>
                </c:pt>
                <c:pt idx="14">
                  <c:v>0.7</c:v>
                </c:pt>
                <c:pt idx="15">
                  <c:v>0.7</c:v>
                </c:pt>
                <c:pt idx="16">
                  <c:v>0.8</c:v>
                </c:pt>
                <c:pt idx="17">
                  <c:v>1</c:v>
                </c:pt>
                <c:pt idx="18">
                  <c:v>1</c:v>
                </c:pt>
                <c:pt idx="19">
                  <c:v>0.9</c:v>
                </c:pt>
                <c:pt idx="20">
                  <c:v>0.9</c:v>
                </c:pt>
                <c:pt idx="21">
                  <c:v>0.8</c:v>
                </c:pt>
                <c:pt idx="22">
                  <c:v>0.7</c:v>
                </c:pt>
                <c:pt idx="23">
                  <c:v>0.6</c:v>
                </c:pt>
              </c:numCache>
            </c:numRef>
          </c:val>
          <c:smooth val="0"/>
          <c:extLst xmlns:c16r2="http://schemas.microsoft.com/office/drawing/2015/06/chart">
            <c:ext xmlns:c16="http://schemas.microsoft.com/office/drawing/2014/chart" uri="{C3380CC4-5D6E-409C-BE32-E72D297353CC}">
              <c16:uniqueId val="{00000000-C6E2-4012-9FFD-CD339C45FBE5}"/>
            </c:ext>
          </c:extLst>
        </c:ser>
        <c:ser>
          <c:idx val="1"/>
          <c:order val="1"/>
          <c:tx>
            <c:strRef>
              <c:f>'Post-2000 Schedules'!$D$90</c:f>
              <c:strCache>
                <c:ptCount val="1"/>
                <c:pt idx="0">
                  <c:v>Sat</c:v>
                </c:pt>
              </c:strCache>
            </c:strRef>
          </c:tx>
          <c:spPr>
            <a:ln w="28575" cap="rnd">
              <a:solidFill>
                <a:srgbClr val="696EB4"/>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Schedules'!$E$90:$AB$90</c:f>
              <c:numCache>
                <c:formatCode>0.00</c:formatCode>
                <c:ptCount val="24"/>
                <c:pt idx="0">
                  <c:v>0.5</c:v>
                </c:pt>
                <c:pt idx="1">
                  <c:v>0.4</c:v>
                </c:pt>
                <c:pt idx="2">
                  <c:v>0.4</c:v>
                </c:pt>
                <c:pt idx="3">
                  <c:v>0.4</c:v>
                </c:pt>
                <c:pt idx="4">
                  <c:v>0.4</c:v>
                </c:pt>
                <c:pt idx="5">
                  <c:v>0.4</c:v>
                </c:pt>
                <c:pt idx="6">
                  <c:v>0.5</c:v>
                </c:pt>
                <c:pt idx="7">
                  <c:v>0.7</c:v>
                </c:pt>
                <c:pt idx="8">
                  <c:v>0.7</c:v>
                </c:pt>
                <c:pt idx="9">
                  <c:v>0.7</c:v>
                </c:pt>
                <c:pt idx="10">
                  <c:v>0.7</c:v>
                </c:pt>
                <c:pt idx="11">
                  <c:v>0.7</c:v>
                </c:pt>
                <c:pt idx="12">
                  <c:v>0.7</c:v>
                </c:pt>
                <c:pt idx="13">
                  <c:v>0.7</c:v>
                </c:pt>
                <c:pt idx="14">
                  <c:v>0.7</c:v>
                </c:pt>
                <c:pt idx="15">
                  <c:v>0.7</c:v>
                </c:pt>
                <c:pt idx="16">
                  <c:v>0.8</c:v>
                </c:pt>
                <c:pt idx="17">
                  <c:v>1</c:v>
                </c:pt>
                <c:pt idx="18">
                  <c:v>1</c:v>
                </c:pt>
                <c:pt idx="19">
                  <c:v>0.9</c:v>
                </c:pt>
                <c:pt idx="20">
                  <c:v>0.9</c:v>
                </c:pt>
                <c:pt idx="21">
                  <c:v>0.8</c:v>
                </c:pt>
                <c:pt idx="22">
                  <c:v>0.7</c:v>
                </c:pt>
                <c:pt idx="23">
                  <c:v>0.6</c:v>
                </c:pt>
              </c:numCache>
            </c:numRef>
          </c:val>
          <c:smooth val="0"/>
          <c:extLst xmlns:c16r2="http://schemas.microsoft.com/office/drawing/2015/06/chart">
            <c:ext xmlns:c16="http://schemas.microsoft.com/office/drawing/2014/chart" uri="{C3380CC4-5D6E-409C-BE32-E72D297353CC}">
              <c16:uniqueId val="{00000001-C6E2-4012-9FFD-CD339C45FBE5}"/>
            </c:ext>
          </c:extLst>
        </c:ser>
        <c:ser>
          <c:idx val="2"/>
          <c:order val="2"/>
          <c:tx>
            <c:strRef>
              <c:f>'Post-2000 Schedules'!$D$91</c:f>
              <c:strCache>
                <c:ptCount val="1"/>
                <c:pt idx="0">
                  <c:v>Sun/Holiday</c:v>
                </c:pt>
              </c:strCache>
            </c:strRef>
          </c:tx>
          <c:spPr>
            <a:ln w="28575" cap="rnd">
              <a:solidFill>
                <a:srgbClr val="474C8E"/>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Schedules'!$E$91:$AB$91</c:f>
              <c:numCache>
                <c:formatCode>0.00</c:formatCode>
                <c:ptCount val="24"/>
                <c:pt idx="0">
                  <c:v>0.5</c:v>
                </c:pt>
                <c:pt idx="1">
                  <c:v>0.4</c:v>
                </c:pt>
                <c:pt idx="2">
                  <c:v>0.4</c:v>
                </c:pt>
                <c:pt idx="3">
                  <c:v>0.4</c:v>
                </c:pt>
                <c:pt idx="4">
                  <c:v>0.4</c:v>
                </c:pt>
                <c:pt idx="5">
                  <c:v>0.4</c:v>
                </c:pt>
                <c:pt idx="6">
                  <c:v>0.5</c:v>
                </c:pt>
                <c:pt idx="7">
                  <c:v>0.7</c:v>
                </c:pt>
                <c:pt idx="8">
                  <c:v>0.7</c:v>
                </c:pt>
                <c:pt idx="9">
                  <c:v>0.7</c:v>
                </c:pt>
                <c:pt idx="10">
                  <c:v>0.7</c:v>
                </c:pt>
                <c:pt idx="11">
                  <c:v>0.7</c:v>
                </c:pt>
                <c:pt idx="12">
                  <c:v>0.7</c:v>
                </c:pt>
                <c:pt idx="13">
                  <c:v>0.7</c:v>
                </c:pt>
                <c:pt idx="14">
                  <c:v>0.7</c:v>
                </c:pt>
                <c:pt idx="15">
                  <c:v>0.7</c:v>
                </c:pt>
                <c:pt idx="16">
                  <c:v>0.8</c:v>
                </c:pt>
                <c:pt idx="17">
                  <c:v>1</c:v>
                </c:pt>
                <c:pt idx="18">
                  <c:v>1</c:v>
                </c:pt>
                <c:pt idx="19">
                  <c:v>0.9</c:v>
                </c:pt>
                <c:pt idx="20">
                  <c:v>0.9</c:v>
                </c:pt>
                <c:pt idx="21">
                  <c:v>0.8</c:v>
                </c:pt>
                <c:pt idx="22">
                  <c:v>0.7</c:v>
                </c:pt>
                <c:pt idx="23">
                  <c:v>0.6</c:v>
                </c:pt>
              </c:numCache>
            </c:numRef>
          </c:val>
          <c:smooth val="0"/>
          <c:extLst xmlns:c16r2="http://schemas.microsoft.com/office/drawing/2015/06/chart">
            <c:ext xmlns:c16="http://schemas.microsoft.com/office/drawing/2014/chart" uri="{C3380CC4-5D6E-409C-BE32-E72D297353CC}">
              <c16:uniqueId val="{00000002-C6E2-4012-9FFD-CD339C45FBE5}"/>
            </c:ext>
          </c:extLst>
        </c:ser>
        <c:dLbls>
          <c:showLegendKey val="0"/>
          <c:showVal val="0"/>
          <c:showCatName val="0"/>
          <c:showSerName val="0"/>
          <c:showPercent val="0"/>
          <c:showBubbleSize val="0"/>
        </c:dLbls>
        <c:smooth val="0"/>
        <c:axId val="845572544"/>
        <c:axId val="845574112"/>
      </c:lineChart>
      <c:catAx>
        <c:axId val="84557254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45574112"/>
        <c:crosses val="autoZero"/>
        <c:auto val="1"/>
        <c:lblAlgn val="ctr"/>
        <c:lblOffset val="100"/>
        <c:noMultiLvlLbl val="0"/>
      </c:catAx>
      <c:valAx>
        <c:axId val="84557411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4557254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Schedules'!$B$95</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Schedules'!$D$95</c:f>
              <c:strCache>
                <c:ptCount val="1"/>
                <c:pt idx="0">
                  <c:v>Weekday</c:v>
                </c:pt>
              </c:strCache>
            </c:strRef>
          </c:tx>
          <c:spPr>
            <a:ln w="28575" cap="rnd">
              <a:solidFill>
                <a:srgbClr val="A5A8D2"/>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Schedules'!$E$95:$AB$95</c:f>
              <c:numCache>
                <c:formatCode>0.00</c:formatCode>
                <c:ptCount val="24"/>
              </c:numCache>
            </c:numRef>
          </c:val>
          <c:smooth val="0"/>
          <c:extLst xmlns:c16r2="http://schemas.microsoft.com/office/drawing/2015/06/chart">
            <c:ext xmlns:c16="http://schemas.microsoft.com/office/drawing/2014/chart" uri="{C3380CC4-5D6E-409C-BE32-E72D297353CC}">
              <c16:uniqueId val="{00000000-F213-48F4-8076-0D99A1C332F5}"/>
            </c:ext>
          </c:extLst>
        </c:ser>
        <c:ser>
          <c:idx val="1"/>
          <c:order val="1"/>
          <c:tx>
            <c:strRef>
              <c:f>'Post-2000 Schedules'!$D$96</c:f>
              <c:strCache>
                <c:ptCount val="1"/>
                <c:pt idx="0">
                  <c:v>Sat</c:v>
                </c:pt>
              </c:strCache>
            </c:strRef>
          </c:tx>
          <c:spPr>
            <a:ln w="28575" cap="rnd">
              <a:solidFill>
                <a:srgbClr val="696EB4"/>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Schedules'!$E$96:$AB$96</c:f>
              <c:numCache>
                <c:formatCode>0.00</c:formatCode>
                <c:ptCount val="24"/>
              </c:numCache>
            </c:numRef>
          </c:val>
          <c:smooth val="0"/>
          <c:extLst xmlns:c16r2="http://schemas.microsoft.com/office/drawing/2015/06/chart">
            <c:ext xmlns:c16="http://schemas.microsoft.com/office/drawing/2014/chart" uri="{C3380CC4-5D6E-409C-BE32-E72D297353CC}">
              <c16:uniqueId val="{00000001-F213-48F4-8076-0D99A1C332F5}"/>
            </c:ext>
          </c:extLst>
        </c:ser>
        <c:ser>
          <c:idx val="2"/>
          <c:order val="2"/>
          <c:tx>
            <c:strRef>
              <c:f>'Post-2000 Schedules'!$D$97</c:f>
              <c:strCache>
                <c:ptCount val="1"/>
                <c:pt idx="0">
                  <c:v>Sun/Holiday</c:v>
                </c:pt>
              </c:strCache>
            </c:strRef>
          </c:tx>
          <c:spPr>
            <a:ln w="28575" cap="rnd">
              <a:solidFill>
                <a:srgbClr val="474C8E"/>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Schedules'!$E$97:$AB$97</c:f>
              <c:numCache>
                <c:formatCode>0.00</c:formatCode>
                <c:ptCount val="24"/>
              </c:numCache>
            </c:numRef>
          </c:val>
          <c:smooth val="0"/>
          <c:extLst xmlns:c16r2="http://schemas.microsoft.com/office/drawing/2015/06/chart">
            <c:ext xmlns:c16="http://schemas.microsoft.com/office/drawing/2014/chart" uri="{C3380CC4-5D6E-409C-BE32-E72D297353CC}">
              <c16:uniqueId val="{00000002-F213-48F4-8076-0D99A1C332F5}"/>
            </c:ext>
          </c:extLst>
        </c:ser>
        <c:dLbls>
          <c:showLegendKey val="0"/>
          <c:showVal val="0"/>
          <c:showCatName val="0"/>
          <c:showSerName val="0"/>
          <c:showPercent val="0"/>
          <c:showBubbleSize val="0"/>
        </c:dLbls>
        <c:smooth val="0"/>
        <c:axId val="845577640"/>
        <c:axId val="845569016"/>
      </c:lineChart>
      <c:catAx>
        <c:axId val="84557764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45569016"/>
        <c:crosses val="autoZero"/>
        <c:auto val="1"/>
        <c:lblAlgn val="ctr"/>
        <c:lblOffset val="100"/>
        <c:noMultiLvlLbl val="0"/>
      </c:catAx>
      <c:valAx>
        <c:axId val="8455690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4557764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Schedules'!$B$118</c:f>
          <c:strCache>
            <c:ptCount val="1"/>
            <c:pt idx="0">
              <c:v>Domestic Hot Water - Sleeping Quarters</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Schedules'!$D$118</c:f>
              <c:strCache>
                <c:ptCount val="1"/>
                <c:pt idx="0">
                  <c:v>Weekday</c:v>
                </c:pt>
              </c:strCache>
            </c:strRef>
          </c:tx>
          <c:spPr>
            <a:ln w="28575" cap="rnd">
              <a:solidFill>
                <a:srgbClr val="A5A8D2"/>
              </a:solidFill>
              <a:round/>
            </a:ln>
            <a:effectLst/>
          </c:spPr>
          <c:marker>
            <c:symbol val="none"/>
          </c:marker>
          <c:cat>
            <c:strRef>
              <c:f>'Post-2000 Schedules'!$E$117:$AC$117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Schedules'!$E$118:$AB$118</c:f>
              <c:numCache>
                <c:formatCode>0.00</c:formatCode>
                <c:ptCount val="24"/>
                <c:pt idx="0">
                  <c:v>0</c:v>
                </c:pt>
                <c:pt idx="1">
                  <c:v>0</c:v>
                </c:pt>
                <c:pt idx="2">
                  <c:v>0</c:v>
                </c:pt>
                <c:pt idx="3">
                  <c:v>0.05</c:v>
                </c:pt>
                <c:pt idx="4">
                  <c:v>0.05</c:v>
                </c:pt>
                <c:pt idx="5">
                  <c:v>0.05</c:v>
                </c:pt>
                <c:pt idx="6">
                  <c:v>0.8</c:v>
                </c:pt>
                <c:pt idx="7">
                  <c:v>0.7</c:v>
                </c:pt>
                <c:pt idx="8">
                  <c:v>0.5</c:v>
                </c:pt>
                <c:pt idx="9">
                  <c:v>0.4</c:v>
                </c:pt>
                <c:pt idx="10">
                  <c:v>0.25</c:v>
                </c:pt>
                <c:pt idx="11">
                  <c:v>0.25</c:v>
                </c:pt>
                <c:pt idx="12">
                  <c:v>0.25</c:v>
                </c:pt>
                <c:pt idx="13">
                  <c:v>0.25</c:v>
                </c:pt>
                <c:pt idx="14">
                  <c:v>0.5</c:v>
                </c:pt>
                <c:pt idx="15">
                  <c:v>0.6</c:v>
                </c:pt>
                <c:pt idx="16">
                  <c:v>0.7</c:v>
                </c:pt>
                <c:pt idx="17">
                  <c:v>0.7</c:v>
                </c:pt>
                <c:pt idx="18">
                  <c:v>0.4</c:v>
                </c:pt>
                <c:pt idx="19">
                  <c:v>0.25</c:v>
                </c:pt>
                <c:pt idx="20">
                  <c:v>0.2</c:v>
                </c:pt>
                <c:pt idx="21">
                  <c:v>0.2</c:v>
                </c:pt>
                <c:pt idx="22">
                  <c:v>0.05</c:v>
                </c:pt>
                <c:pt idx="23">
                  <c:v>0.05</c:v>
                </c:pt>
              </c:numCache>
            </c:numRef>
          </c:val>
          <c:smooth val="0"/>
          <c:extLst xmlns:c16r2="http://schemas.microsoft.com/office/drawing/2015/06/chart">
            <c:ext xmlns:c16="http://schemas.microsoft.com/office/drawing/2014/chart" uri="{C3380CC4-5D6E-409C-BE32-E72D297353CC}">
              <c16:uniqueId val="{00000000-C85C-40F8-8E1B-F474F7566213}"/>
            </c:ext>
          </c:extLst>
        </c:ser>
        <c:ser>
          <c:idx val="1"/>
          <c:order val="1"/>
          <c:tx>
            <c:strRef>
              <c:f>'Post-2000 Schedules'!$D$119</c:f>
              <c:strCache>
                <c:ptCount val="1"/>
                <c:pt idx="0">
                  <c:v>Sat</c:v>
                </c:pt>
              </c:strCache>
            </c:strRef>
          </c:tx>
          <c:spPr>
            <a:ln w="28575" cap="rnd">
              <a:solidFill>
                <a:srgbClr val="696EB4"/>
              </a:solidFill>
              <a:round/>
            </a:ln>
            <a:effectLst/>
          </c:spPr>
          <c:marker>
            <c:symbol val="none"/>
          </c:marker>
          <c:cat>
            <c:strRef>
              <c:f>'Post-2000 Schedules'!$E$117:$AC$117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Schedules'!$E$119:$AB$119</c:f>
              <c:numCache>
                <c:formatCode>0.00</c:formatCode>
                <c:ptCount val="24"/>
                <c:pt idx="0">
                  <c:v>0</c:v>
                </c:pt>
                <c:pt idx="1">
                  <c:v>0</c:v>
                </c:pt>
                <c:pt idx="2">
                  <c:v>0</c:v>
                </c:pt>
                <c:pt idx="3">
                  <c:v>0.05</c:v>
                </c:pt>
                <c:pt idx="4">
                  <c:v>0.05</c:v>
                </c:pt>
                <c:pt idx="5">
                  <c:v>0.05</c:v>
                </c:pt>
                <c:pt idx="6">
                  <c:v>0.8</c:v>
                </c:pt>
                <c:pt idx="7">
                  <c:v>0.7</c:v>
                </c:pt>
                <c:pt idx="8">
                  <c:v>0.5</c:v>
                </c:pt>
                <c:pt idx="9">
                  <c:v>0.4</c:v>
                </c:pt>
                <c:pt idx="10">
                  <c:v>0.25</c:v>
                </c:pt>
                <c:pt idx="11">
                  <c:v>0.25</c:v>
                </c:pt>
                <c:pt idx="12">
                  <c:v>0.25</c:v>
                </c:pt>
                <c:pt idx="13">
                  <c:v>0.25</c:v>
                </c:pt>
                <c:pt idx="14">
                  <c:v>0.5</c:v>
                </c:pt>
                <c:pt idx="15">
                  <c:v>0.6</c:v>
                </c:pt>
                <c:pt idx="16">
                  <c:v>0.7</c:v>
                </c:pt>
                <c:pt idx="17">
                  <c:v>0.7</c:v>
                </c:pt>
                <c:pt idx="18">
                  <c:v>0.4</c:v>
                </c:pt>
                <c:pt idx="19">
                  <c:v>0.25</c:v>
                </c:pt>
                <c:pt idx="20">
                  <c:v>0.2</c:v>
                </c:pt>
                <c:pt idx="21">
                  <c:v>0.2</c:v>
                </c:pt>
                <c:pt idx="22">
                  <c:v>0.05</c:v>
                </c:pt>
                <c:pt idx="23">
                  <c:v>0.05</c:v>
                </c:pt>
              </c:numCache>
            </c:numRef>
          </c:val>
          <c:smooth val="0"/>
          <c:extLst xmlns:c16r2="http://schemas.microsoft.com/office/drawing/2015/06/chart">
            <c:ext xmlns:c16="http://schemas.microsoft.com/office/drawing/2014/chart" uri="{C3380CC4-5D6E-409C-BE32-E72D297353CC}">
              <c16:uniqueId val="{00000001-C85C-40F8-8E1B-F474F7566213}"/>
            </c:ext>
          </c:extLst>
        </c:ser>
        <c:ser>
          <c:idx val="2"/>
          <c:order val="2"/>
          <c:tx>
            <c:strRef>
              <c:f>'Post-2000 Schedules'!$D$120</c:f>
              <c:strCache>
                <c:ptCount val="1"/>
                <c:pt idx="0">
                  <c:v>Sun/Holiday</c:v>
                </c:pt>
              </c:strCache>
            </c:strRef>
          </c:tx>
          <c:spPr>
            <a:ln w="28575" cap="rnd">
              <a:solidFill>
                <a:srgbClr val="474C8E"/>
              </a:solidFill>
              <a:round/>
            </a:ln>
            <a:effectLst/>
          </c:spPr>
          <c:marker>
            <c:symbol val="none"/>
          </c:marker>
          <c:cat>
            <c:strRef>
              <c:f>'Post-2000 Schedules'!$E$117:$AC$117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Schedules'!$E$120:$AB$120</c:f>
              <c:numCache>
                <c:formatCode>0.00</c:formatCode>
                <c:ptCount val="24"/>
                <c:pt idx="0">
                  <c:v>0</c:v>
                </c:pt>
                <c:pt idx="1">
                  <c:v>0</c:v>
                </c:pt>
                <c:pt idx="2">
                  <c:v>0</c:v>
                </c:pt>
                <c:pt idx="3">
                  <c:v>0.05</c:v>
                </c:pt>
                <c:pt idx="4">
                  <c:v>0.05</c:v>
                </c:pt>
                <c:pt idx="5">
                  <c:v>0.05</c:v>
                </c:pt>
                <c:pt idx="6">
                  <c:v>0.8</c:v>
                </c:pt>
                <c:pt idx="7">
                  <c:v>0.7</c:v>
                </c:pt>
                <c:pt idx="8">
                  <c:v>0.5</c:v>
                </c:pt>
                <c:pt idx="9">
                  <c:v>0.4</c:v>
                </c:pt>
                <c:pt idx="10">
                  <c:v>0.25</c:v>
                </c:pt>
                <c:pt idx="11">
                  <c:v>0.25</c:v>
                </c:pt>
                <c:pt idx="12">
                  <c:v>0.25</c:v>
                </c:pt>
                <c:pt idx="13">
                  <c:v>0.25</c:v>
                </c:pt>
                <c:pt idx="14">
                  <c:v>0.5</c:v>
                </c:pt>
                <c:pt idx="15">
                  <c:v>0.6</c:v>
                </c:pt>
                <c:pt idx="16">
                  <c:v>0.7</c:v>
                </c:pt>
                <c:pt idx="17">
                  <c:v>0.7</c:v>
                </c:pt>
                <c:pt idx="18">
                  <c:v>0.4</c:v>
                </c:pt>
                <c:pt idx="19">
                  <c:v>0.25</c:v>
                </c:pt>
                <c:pt idx="20">
                  <c:v>0.2</c:v>
                </c:pt>
                <c:pt idx="21">
                  <c:v>0.2</c:v>
                </c:pt>
                <c:pt idx="22">
                  <c:v>0.05</c:v>
                </c:pt>
                <c:pt idx="23">
                  <c:v>0.05</c:v>
                </c:pt>
              </c:numCache>
            </c:numRef>
          </c:val>
          <c:smooth val="0"/>
          <c:extLst xmlns:c16r2="http://schemas.microsoft.com/office/drawing/2015/06/chart">
            <c:ext xmlns:c16="http://schemas.microsoft.com/office/drawing/2014/chart" uri="{C3380CC4-5D6E-409C-BE32-E72D297353CC}">
              <c16:uniqueId val="{00000002-C85C-40F8-8E1B-F474F7566213}"/>
            </c:ext>
          </c:extLst>
        </c:ser>
        <c:dLbls>
          <c:showLegendKey val="0"/>
          <c:showVal val="0"/>
          <c:showCatName val="0"/>
          <c:showSerName val="0"/>
          <c:showPercent val="0"/>
          <c:showBubbleSize val="0"/>
        </c:dLbls>
        <c:smooth val="0"/>
        <c:axId val="845576072"/>
        <c:axId val="845570976"/>
      </c:lineChart>
      <c:catAx>
        <c:axId val="84557607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45570976"/>
        <c:crosses val="autoZero"/>
        <c:auto val="1"/>
        <c:lblAlgn val="ctr"/>
        <c:lblOffset val="100"/>
        <c:noMultiLvlLbl val="0"/>
      </c:catAx>
      <c:valAx>
        <c:axId val="84557097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4557607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Schedules'!$B$121</c:f>
          <c:strCache>
            <c:ptCount val="1"/>
            <c:pt idx="0">
              <c:v>Domestic Hot Water - Office Core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Schedules'!$D$121</c:f>
              <c:strCache>
                <c:ptCount val="1"/>
                <c:pt idx="0">
                  <c:v>Weekday</c:v>
                </c:pt>
              </c:strCache>
            </c:strRef>
          </c:tx>
          <c:spPr>
            <a:ln w="28575" cap="rnd">
              <a:solidFill>
                <a:srgbClr val="A5A8D2"/>
              </a:solidFill>
              <a:round/>
            </a:ln>
            <a:effectLst/>
          </c:spPr>
          <c:marker>
            <c:symbol val="none"/>
          </c:marker>
          <c:cat>
            <c:strRef>
              <c:f>'Post-2000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Schedules'!$E$121:$AB$121</c:f>
              <c:numCache>
                <c:formatCode>0.00</c:formatCode>
                <c:ptCount val="24"/>
                <c:pt idx="0">
                  <c:v>0.15</c:v>
                </c:pt>
                <c:pt idx="1">
                  <c:v>0.15</c:v>
                </c:pt>
                <c:pt idx="2">
                  <c:v>0.15</c:v>
                </c:pt>
                <c:pt idx="3">
                  <c:v>0.15</c:v>
                </c:pt>
                <c:pt idx="4">
                  <c:v>0.15</c:v>
                </c:pt>
                <c:pt idx="5">
                  <c:v>0.15</c:v>
                </c:pt>
                <c:pt idx="6">
                  <c:v>0.15</c:v>
                </c:pt>
                <c:pt idx="7">
                  <c:v>0.17</c:v>
                </c:pt>
                <c:pt idx="8">
                  <c:v>0.57999999999999996</c:v>
                </c:pt>
                <c:pt idx="9">
                  <c:v>0.66</c:v>
                </c:pt>
                <c:pt idx="10">
                  <c:v>0.78</c:v>
                </c:pt>
                <c:pt idx="11">
                  <c:v>0.82</c:v>
                </c:pt>
                <c:pt idx="12">
                  <c:v>0.71</c:v>
                </c:pt>
                <c:pt idx="13">
                  <c:v>0.82</c:v>
                </c:pt>
                <c:pt idx="14">
                  <c:v>0.78</c:v>
                </c:pt>
                <c:pt idx="15">
                  <c:v>0.74</c:v>
                </c:pt>
                <c:pt idx="16">
                  <c:v>0.63</c:v>
                </c:pt>
                <c:pt idx="17">
                  <c:v>0.41</c:v>
                </c:pt>
                <c:pt idx="18">
                  <c:v>0.18</c:v>
                </c:pt>
                <c:pt idx="19">
                  <c:v>0.18</c:v>
                </c:pt>
                <c:pt idx="20">
                  <c:v>0.18</c:v>
                </c:pt>
                <c:pt idx="21">
                  <c:v>0.15</c:v>
                </c:pt>
                <c:pt idx="22">
                  <c:v>0.15</c:v>
                </c:pt>
                <c:pt idx="23">
                  <c:v>0.15</c:v>
                </c:pt>
              </c:numCache>
            </c:numRef>
          </c:val>
          <c:smooth val="0"/>
          <c:extLst xmlns:c16r2="http://schemas.microsoft.com/office/drawing/2015/06/chart">
            <c:ext xmlns:c16="http://schemas.microsoft.com/office/drawing/2014/chart" uri="{C3380CC4-5D6E-409C-BE32-E72D297353CC}">
              <c16:uniqueId val="{00000000-C8B3-4AB0-8C69-15DC274422E1}"/>
            </c:ext>
          </c:extLst>
        </c:ser>
        <c:ser>
          <c:idx val="1"/>
          <c:order val="1"/>
          <c:tx>
            <c:strRef>
              <c:f>'Post-2000 Schedules'!$D$122</c:f>
              <c:strCache>
                <c:ptCount val="1"/>
                <c:pt idx="0">
                  <c:v>Sat</c:v>
                </c:pt>
              </c:strCache>
            </c:strRef>
          </c:tx>
          <c:spPr>
            <a:ln w="28575" cap="rnd">
              <a:solidFill>
                <a:srgbClr val="696EB4"/>
              </a:solidFill>
              <a:round/>
            </a:ln>
            <a:effectLst/>
          </c:spPr>
          <c:marker>
            <c:symbol val="none"/>
          </c:marker>
          <c:cat>
            <c:strRef>
              <c:f>'Post-2000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Schedules'!$E$122:$AB$122</c:f>
              <c:numCache>
                <c:formatCode>0.00</c:formatCode>
                <c:ptCount val="24"/>
                <c:pt idx="0">
                  <c:v>0.15</c:v>
                </c:pt>
                <c:pt idx="1">
                  <c:v>0.15</c:v>
                </c:pt>
                <c:pt idx="2">
                  <c:v>0.15</c:v>
                </c:pt>
                <c:pt idx="3">
                  <c:v>0.15</c:v>
                </c:pt>
                <c:pt idx="4">
                  <c:v>0.15</c:v>
                </c:pt>
                <c:pt idx="5">
                  <c:v>0.15</c:v>
                </c:pt>
                <c:pt idx="6">
                  <c:v>0.15</c:v>
                </c:pt>
                <c:pt idx="7">
                  <c:v>0.15</c:v>
                </c:pt>
                <c:pt idx="8">
                  <c:v>0.2</c:v>
                </c:pt>
                <c:pt idx="9">
                  <c:v>0.28000000000000003</c:v>
                </c:pt>
                <c:pt idx="10">
                  <c:v>0.3</c:v>
                </c:pt>
                <c:pt idx="11">
                  <c:v>0.3</c:v>
                </c:pt>
                <c:pt idx="12">
                  <c:v>0.24</c:v>
                </c:pt>
                <c:pt idx="13">
                  <c:v>0.24</c:v>
                </c:pt>
                <c:pt idx="14">
                  <c:v>0.23</c:v>
                </c:pt>
                <c:pt idx="15">
                  <c:v>0.23</c:v>
                </c:pt>
                <c:pt idx="16">
                  <c:v>0.23</c:v>
                </c:pt>
                <c:pt idx="17">
                  <c:v>0.15</c:v>
                </c:pt>
                <c:pt idx="18">
                  <c:v>0.15</c:v>
                </c:pt>
                <c:pt idx="19">
                  <c:v>0.15</c:v>
                </c:pt>
                <c:pt idx="20">
                  <c:v>0.15</c:v>
                </c:pt>
                <c:pt idx="21">
                  <c:v>0.15</c:v>
                </c:pt>
                <c:pt idx="22">
                  <c:v>0.15</c:v>
                </c:pt>
                <c:pt idx="23">
                  <c:v>0.15</c:v>
                </c:pt>
              </c:numCache>
            </c:numRef>
          </c:val>
          <c:smooth val="0"/>
          <c:extLst xmlns:c16r2="http://schemas.microsoft.com/office/drawing/2015/06/chart">
            <c:ext xmlns:c16="http://schemas.microsoft.com/office/drawing/2014/chart" uri="{C3380CC4-5D6E-409C-BE32-E72D297353CC}">
              <c16:uniqueId val="{00000001-C8B3-4AB0-8C69-15DC274422E1}"/>
            </c:ext>
          </c:extLst>
        </c:ser>
        <c:ser>
          <c:idx val="2"/>
          <c:order val="2"/>
          <c:tx>
            <c:strRef>
              <c:f>'Post-2000 Schedules'!$D$123</c:f>
              <c:strCache>
                <c:ptCount val="1"/>
                <c:pt idx="0">
                  <c:v>Sun/Holiday</c:v>
                </c:pt>
              </c:strCache>
            </c:strRef>
          </c:tx>
          <c:spPr>
            <a:ln w="28575" cap="rnd">
              <a:solidFill>
                <a:srgbClr val="474C8E"/>
              </a:solidFill>
              <a:round/>
            </a:ln>
            <a:effectLst/>
          </c:spPr>
          <c:marker>
            <c:symbol val="none"/>
          </c:marker>
          <c:cat>
            <c:strRef>
              <c:f>'Post-2000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Schedules'!$E$123:$AB$123</c:f>
              <c:numCache>
                <c:formatCode>0.00</c:formatCode>
                <c:ptCount val="24"/>
                <c:pt idx="0">
                  <c:v>0.15</c:v>
                </c:pt>
                <c:pt idx="1">
                  <c:v>0.15</c:v>
                </c:pt>
                <c:pt idx="2">
                  <c:v>0.15</c:v>
                </c:pt>
                <c:pt idx="3">
                  <c:v>0.15</c:v>
                </c:pt>
                <c:pt idx="4">
                  <c:v>0.15</c:v>
                </c:pt>
                <c:pt idx="5">
                  <c:v>0.15</c:v>
                </c:pt>
                <c:pt idx="6">
                  <c:v>0.15</c:v>
                </c:pt>
                <c:pt idx="7">
                  <c:v>0.15</c:v>
                </c:pt>
                <c:pt idx="8">
                  <c:v>0.15</c:v>
                </c:pt>
                <c:pt idx="9">
                  <c:v>0.15</c:v>
                </c:pt>
                <c:pt idx="10">
                  <c:v>0.15</c:v>
                </c:pt>
                <c:pt idx="11">
                  <c:v>0.15</c:v>
                </c:pt>
                <c:pt idx="12">
                  <c:v>0.15</c:v>
                </c:pt>
                <c:pt idx="13">
                  <c:v>0.15</c:v>
                </c:pt>
                <c:pt idx="14">
                  <c:v>0.15</c:v>
                </c:pt>
                <c:pt idx="15">
                  <c:v>0.15</c:v>
                </c:pt>
                <c:pt idx="16">
                  <c:v>0.15</c:v>
                </c:pt>
                <c:pt idx="17">
                  <c:v>0.15</c:v>
                </c:pt>
                <c:pt idx="18">
                  <c:v>0.15</c:v>
                </c:pt>
                <c:pt idx="19">
                  <c:v>0.15</c:v>
                </c:pt>
                <c:pt idx="20">
                  <c:v>0.15</c:v>
                </c:pt>
                <c:pt idx="21">
                  <c:v>0.15</c:v>
                </c:pt>
                <c:pt idx="22">
                  <c:v>0.15</c:v>
                </c:pt>
                <c:pt idx="23">
                  <c:v>0.15</c:v>
                </c:pt>
              </c:numCache>
            </c:numRef>
          </c:val>
          <c:smooth val="0"/>
          <c:extLst xmlns:c16r2="http://schemas.microsoft.com/office/drawing/2015/06/chart">
            <c:ext xmlns:c16="http://schemas.microsoft.com/office/drawing/2014/chart" uri="{C3380CC4-5D6E-409C-BE32-E72D297353CC}">
              <c16:uniqueId val="{00000002-C8B3-4AB0-8C69-15DC274422E1}"/>
            </c:ext>
          </c:extLst>
        </c:ser>
        <c:dLbls>
          <c:showLegendKey val="0"/>
          <c:showVal val="0"/>
          <c:showCatName val="0"/>
          <c:showSerName val="0"/>
          <c:showPercent val="0"/>
          <c:showBubbleSize val="0"/>
        </c:dLbls>
        <c:smooth val="0"/>
        <c:axId val="845569800"/>
        <c:axId val="845571368"/>
      </c:lineChart>
      <c:catAx>
        <c:axId val="84556980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45571368"/>
        <c:crosses val="autoZero"/>
        <c:auto val="1"/>
        <c:lblAlgn val="ctr"/>
        <c:lblOffset val="100"/>
        <c:noMultiLvlLbl val="0"/>
      </c:catAx>
      <c:valAx>
        <c:axId val="8455713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4556980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Schedules'!$B$124</c:f>
          <c:strCache>
            <c:ptCount val="1"/>
            <c:pt idx="0">
              <c:v>Domestic Hot Water - Garage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Schedules'!$D$124</c:f>
              <c:strCache>
                <c:ptCount val="1"/>
                <c:pt idx="0">
                  <c:v>Weekday</c:v>
                </c:pt>
              </c:strCache>
            </c:strRef>
          </c:tx>
          <c:spPr>
            <a:ln w="28575" cap="rnd">
              <a:solidFill>
                <a:srgbClr val="A5A8D2"/>
              </a:solidFill>
              <a:round/>
            </a:ln>
            <a:effectLst/>
          </c:spPr>
          <c:marker>
            <c:symbol val="none"/>
          </c:marker>
          <c:cat>
            <c:strRef>
              <c:f>'Post-2000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Schedules'!$E$124:$AB$124</c:f>
              <c:numCache>
                <c:formatCode>0.00</c:formatCode>
                <c:ptCount val="24"/>
              </c:numCache>
            </c:numRef>
          </c:val>
          <c:smooth val="0"/>
          <c:extLst xmlns:c16r2="http://schemas.microsoft.com/office/drawing/2015/06/chart">
            <c:ext xmlns:c16="http://schemas.microsoft.com/office/drawing/2014/chart" uri="{C3380CC4-5D6E-409C-BE32-E72D297353CC}">
              <c16:uniqueId val="{00000000-7BCB-43E3-A645-7869F5D6F7A5}"/>
            </c:ext>
          </c:extLst>
        </c:ser>
        <c:ser>
          <c:idx val="1"/>
          <c:order val="1"/>
          <c:tx>
            <c:strRef>
              <c:f>'Post-2000 Schedules'!$D$125</c:f>
              <c:strCache>
                <c:ptCount val="1"/>
                <c:pt idx="0">
                  <c:v>Sat</c:v>
                </c:pt>
              </c:strCache>
            </c:strRef>
          </c:tx>
          <c:spPr>
            <a:ln w="28575" cap="rnd">
              <a:solidFill>
                <a:srgbClr val="696EB4"/>
              </a:solidFill>
              <a:round/>
            </a:ln>
            <a:effectLst/>
          </c:spPr>
          <c:marker>
            <c:symbol val="none"/>
          </c:marker>
          <c:cat>
            <c:strRef>
              <c:f>'Post-2000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Schedules'!$E$125:$AB$125</c:f>
              <c:numCache>
                <c:formatCode>0.00</c:formatCode>
                <c:ptCount val="24"/>
              </c:numCache>
            </c:numRef>
          </c:val>
          <c:smooth val="0"/>
          <c:extLst xmlns:c16r2="http://schemas.microsoft.com/office/drawing/2015/06/chart">
            <c:ext xmlns:c16="http://schemas.microsoft.com/office/drawing/2014/chart" uri="{C3380CC4-5D6E-409C-BE32-E72D297353CC}">
              <c16:uniqueId val="{00000001-7BCB-43E3-A645-7869F5D6F7A5}"/>
            </c:ext>
          </c:extLst>
        </c:ser>
        <c:ser>
          <c:idx val="2"/>
          <c:order val="2"/>
          <c:tx>
            <c:strRef>
              <c:f>'Post-2000 Schedules'!$D$126</c:f>
              <c:strCache>
                <c:ptCount val="1"/>
                <c:pt idx="0">
                  <c:v>Sun/Holiday</c:v>
                </c:pt>
              </c:strCache>
            </c:strRef>
          </c:tx>
          <c:spPr>
            <a:ln w="28575" cap="rnd">
              <a:solidFill>
                <a:srgbClr val="474C8E"/>
              </a:solidFill>
              <a:round/>
            </a:ln>
            <a:effectLst/>
          </c:spPr>
          <c:marker>
            <c:symbol val="none"/>
          </c:marker>
          <c:cat>
            <c:strRef>
              <c:f>'Post-2000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Schedules'!$E$126:$AB$126</c:f>
              <c:numCache>
                <c:formatCode>0.00</c:formatCode>
                <c:ptCount val="24"/>
              </c:numCache>
            </c:numRef>
          </c:val>
          <c:smooth val="0"/>
          <c:extLst xmlns:c16r2="http://schemas.microsoft.com/office/drawing/2015/06/chart">
            <c:ext xmlns:c16="http://schemas.microsoft.com/office/drawing/2014/chart" uri="{C3380CC4-5D6E-409C-BE32-E72D297353CC}">
              <c16:uniqueId val="{00000002-7BCB-43E3-A645-7869F5D6F7A5}"/>
            </c:ext>
          </c:extLst>
        </c:ser>
        <c:dLbls>
          <c:showLegendKey val="0"/>
          <c:showVal val="0"/>
          <c:showCatName val="0"/>
          <c:showSerName val="0"/>
          <c:showPercent val="0"/>
          <c:showBubbleSize val="0"/>
        </c:dLbls>
        <c:smooth val="0"/>
        <c:axId val="845576856"/>
        <c:axId val="845578032"/>
      </c:lineChart>
      <c:catAx>
        <c:axId val="84557685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45578032"/>
        <c:crosses val="autoZero"/>
        <c:auto val="1"/>
        <c:lblAlgn val="ctr"/>
        <c:lblOffset val="100"/>
        <c:noMultiLvlLbl val="0"/>
      </c:catAx>
      <c:valAx>
        <c:axId val="84557803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4557685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Schedules'!$B$127</c:f>
          <c:strCache>
            <c:ptCount val="1"/>
            <c:pt idx="0">
              <c:v>Domestic Hot Water - Office Perimeter</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Schedules'!$D$127</c:f>
              <c:strCache>
                <c:ptCount val="1"/>
                <c:pt idx="0">
                  <c:v>Weekday</c:v>
                </c:pt>
              </c:strCache>
            </c:strRef>
          </c:tx>
          <c:spPr>
            <a:ln w="28575" cap="rnd">
              <a:solidFill>
                <a:srgbClr val="A5A8D2"/>
              </a:solidFill>
              <a:round/>
            </a:ln>
            <a:effectLst/>
          </c:spPr>
          <c:marker>
            <c:symbol val="none"/>
          </c:marker>
          <c:cat>
            <c:strRef>
              <c:f>'Post-2000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Schedules'!$E$127:$AB$127</c:f>
              <c:numCache>
                <c:formatCode>0.00</c:formatCode>
                <c:ptCount val="24"/>
                <c:pt idx="0">
                  <c:v>0.15</c:v>
                </c:pt>
                <c:pt idx="1">
                  <c:v>0.15</c:v>
                </c:pt>
                <c:pt idx="2">
                  <c:v>0.15</c:v>
                </c:pt>
                <c:pt idx="3">
                  <c:v>0.15</c:v>
                </c:pt>
                <c:pt idx="4">
                  <c:v>0.15</c:v>
                </c:pt>
                <c:pt idx="5">
                  <c:v>0.15</c:v>
                </c:pt>
                <c:pt idx="6">
                  <c:v>0.15</c:v>
                </c:pt>
                <c:pt idx="7">
                  <c:v>0.17</c:v>
                </c:pt>
                <c:pt idx="8">
                  <c:v>0.57999999999999996</c:v>
                </c:pt>
                <c:pt idx="9">
                  <c:v>0.66</c:v>
                </c:pt>
                <c:pt idx="10">
                  <c:v>0.78</c:v>
                </c:pt>
                <c:pt idx="11">
                  <c:v>0.82</c:v>
                </c:pt>
                <c:pt idx="12">
                  <c:v>0.71</c:v>
                </c:pt>
                <c:pt idx="13">
                  <c:v>0.82</c:v>
                </c:pt>
                <c:pt idx="14">
                  <c:v>0.78</c:v>
                </c:pt>
                <c:pt idx="15">
                  <c:v>0.74</c:v>
                </c:pt>
                <c:pt idx="16">
                  <c:v>0.63</c:v>
                </c:pt>
                <c:pt idx="17">
                  <c:v>0.41</c:v>
                </c:pt>
                <c:pt idx="18">
                  <c:v>0.18</c:v>
                </c:pt>
                <c:pt idx="19">
                  <c:v>0.18</c:v>
                </c:pt>
                <c:pt idx="20">
                  <c:v>0.18</c:v>
                </c:pt>
                <c:pt idx="21">
                  <c:v>0.15</c:v>
                </c:pt>
                <c:pt idx="22">
                  <c:v>0.15</c:v>
                </c:pt>
                <c:pt idx="23">
                  <c:v>0.15</c:v>
                </c:pt>
              </c:numCache>
            </c:numRef>
          </c:val>
          <c:smooth val="0"/>
          <c:extLst xmlns:c16r2="http://schemas.microsoft.com/office/drawing/2015/06/chart">
            <c:ext xmlns:c16="http://schemas.microsoft.com/office/drawing/2014/chart" uri="{C3380CC4-5D6E-409C-BE32-E72D297353CC}">
              <c16:uniqueId val="{00000000-6B9B-4366-BF56-10BC496191D4}"/>
            </c:ext>
          </c:extLst>
        </c:ser>
        <c:ser>
          <c:idx val="1"/>
          <c:order val="1"/>
          <c:tx>
            <c:strRef>
              <c:f>'Post-2000 Schedules'!$D$128</c:f>
              <c:strCache>
                <c:ptCount val="1"/>
                <c:pt idx="0">
                  <c:v>Sat</c:v>
                </c:pt>
              </c:strCache>
            </c:strRef>
          </c:tx>
          <c:spPr>
            <a:ln w="28575" cap="rnd">
              <a:solidFill>
                <a:srgbClr val="696EB4"/>
              </a:solidFill>
              <a:round/>
            </a:ln>
            <a:effectLst/>
          </c:spPr>
          <c:marker>
            <c:symbol val="none"/>
          </c:marker>
          <c:cat>
            <c:strRef>
              <c:f>'Post-2000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Schedules'!$E$128:$AB$128</c:f>
              <c:numCache>
                <c:formatCode>0.00</c:formatCode>
                <c:ptCount val="24"/>
                <c:pt idx="0">
                  <c:v>0.15</c:v>
                </c:pt>
                <c:pt idx="1">
                  <c:v>0.15</c:v>
                </c:pt>
                <c:pt idx="2">
                  <c:v>0.15</c:v>
                </c:pt>
                <c:pt idx="3">
                  <c:v>0.15</c:v>
                </c:pt>
                <c:pt idx="4">
                  <c:v>0.15</c:v>
                </c:pt>
                <c:pt idx="5">
                  <c:v>0.15</c:v>
                </c:pt>
                <c:pt idx="6">
                  <c:v>0.15</c:v>
                </c:pt>
                <c:pt idx="7">
                  <c:v>0.15</c:v>
                </c:pt>
                <c:pt idx="8">
                  <c:v>0.2</c:v>
                </c:pt>
                <c:pt idx="9">
                  <c:v>0.28000000000000003</c:v>
                </c:pt>
                <c:pt idx="10">
                  <c:v>0.3</c:v>
                </c:pt>
                <c:pt idx="11">
                  <c:v>0.3</c:v>
                </c:pt>
                <c:pt idx="12">
                  <c:v>0.24</c:v>
                </c:pt>
                <c:pt idx="13">
                  <c:v>0.24</c:v>
                </c:pt>
                <c:pt idx="14">
                  <c:v>0.23</c:v>
                </c:pt>
                <c:pt idx="15">
                  <c:v>0.23</c:v>
                </c:pt>
                <c:pt idx="16">
                  <c:v>0.23</c:v>
                </c:pt>
                <c:pt idx="17">
                  <c:v>0.15</c:v>
                </c:pt>
                <c:pt idx="18">
                  <c:v>0.15</c:v>
                </c:pt>
                <c:pt idx="19">
                  <c:v>0.15</c:v>
                </c:pt>
                <c:pt idx="20">
                  <c:v>0.15</c:v>
                </c:pt>
                <c:pt idx="21">
                  <c:v>0.15</c:v>
                </c:pt>
                <c:pt idx="22">
                  <c:v>0.15</c:v>
                </c:pt>
                <c:pt idx="23">
                  <c:v>0.15</c:v>
                </c:pt>
              </c:numCache>
            </c:numRef>
          </c:val>
          <c:smooth val="0"/>
          <c:extLst xmlns:c16r2="http://schemas.microsoft.com/office/drawing/2015/06/chart">
            <c:ext xmlns:c16="http://schemas.microsoft.com/office/drawing/2014/chart" uri="{C3380CC4-5D6E-409C-BE32-E72D297353CC}">
              <c16:uniqueId val="{00000001-6B9B-4366-BF56-10BC496191D4}"/>
            </c:ext>
          </c:extLst>
        </c:ser>
        <c:ser>
          <c:idx val="2"/>
          <c:order val="2"/>
          <c:tx>
            <c:strRef>
              <c:f>'Post-2000 Schedules'!$D$129</c:f>
              <c:strCache>
                <c:ptCount val="1"/>
                <c:pt idx="0">
                  <c:v>Sun/Holiday</c:v>
                </c:pt>
              </c:strCache>
            </c:strRef>
          </c:tx>
          <c:spPr>
            <a:ln w="28575" cap="rnd">
              <a:solidFill>
                <a:srgbClr val="474C8E"/>
              </a:solidFill>
              <a:round/>
            </a:ln>
            <a:effectLst/>
          </c:spPr>
          <c:marker>
            <c:symbol val="none"/>
          </c:marker>
          <c:cat>
            <c:strRef>
              <c:f>'Post-2000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Schedules'!$E$129:$AB$129</c:f>
              <c:numCache>
                <c:formatCode>0.00</c:formatCode>
                <c:ptCount val="24"/>
                <c:pt idx="0">
                  <c:v>0.15</c:v>
                </c:pt>
                <c:pt idx="1">
                  <c:v>0.15</c:v>
                </c:pt>
                <c:pt idx="2">
                  <c:v>0.15</c:v>
                </c:pt>
                <c:pt idx="3">
                  <c:v>0.15</c:v>
                </c:pt>
                <c:pt idx="4">
                  <c:v>0.15</c:v>
                </c:pt>
                <c:pt idx="5">
                  <c:v>0.15</c:v>
                </c:pt>
                <c:pt idx="6">
                  <c:v>0.15</c:v>
                </c:pt>
                <c:pt idx="7">
                  <c:v>0.15</c:v>
                </c:pt>
                <c:pt idx="8">
                  <c:v>0.15</c:v>
                </c:pt>
                <c:pt idx="9">
                  <c:v>0.15</c:v>
                </c:pt>
                <c:pt idx="10">
                  <c:v>0.15</c:v>
                </c:pt>
                <c:pt idx="11">
                  <c:v>0.15</c:v>
                </c:pt>
                <c:pt idx="12">
                  <c:v>0.15</c:v>
                </c:pt>
                <c:pt idx="13">
                  <c:v>0.15</c:v>
                </c:pt>
                <c:pt idx="14">
                  <c:v>0.15</c:v>
                </c:pt>
                <c:pt idx="15">
                  <c:v>0.15</c:v>
                </c:pt>
                <c:pt idx="16">
                  <c:v>0.15</c:v>
                </c:pt>
                <c:pt idx="17">
                  <c:v>0.15</c:v>
                </c:pt>
                <c:pt idx="18">
                  <c:v>0.15</c:v>
                </c:pt>
                <c:pt idx="19">
                  <c:v>0.15</c:v>
                </c:pt>
                <c:pt idx="20">
                  <c:v>0.15</c:v>
                </c:pt>
                <c:pt idx="21">
                  <c:v>0.15</c:v>
                </c:pt>
                <c:pt idx="22">
                  <c:v>0.15</c:v>
                </c:pt>
                <c:pt idx="23">
                  <c:v>0.15</c:v>
                </c:pt>
              </c:numCache>
            </c:numRef>
          </c:val>
          <c:smooth val="0"/>
          <c:extLst xmlns:c16r2="http://schemas.microsoft.com/office/drawing/2015/06/chart">
            <c:ext xmlns:c16="http://schemas.microsoft.com/office/drawing/2014/chart" uri="{C3380CC4-5D6E-409C-BE32-E72D297353CC}">
              <c16:uniqueId val="{00000002-6B9B-4366-BF56-10BC496191D4}"/>
            </c:ext>
          </c:extLst>
        </c:ser>
        <c:dLbls>
          <c:showLegendKey val="0"/>
          <c:showVal val="0"/>
          <c:showCatName val="0"/>
          <c:showSerName val="0"/>
          <c:showPercent val="0"/>
          <c:showBubbleSize val="0"/>
        </c:dLbls>
        <c:smooth val="0"/>
        <c:axId val="845579992"/>
        <c:axId val="845580384"/>
      </c:lineChart>
      <c:catAx>
        <c:axId val="84557999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45580384"/>
        <c:crosses val="autoZero"/>
        <c:auto val="1"/>
        <c:lblAlgn val="ctr"/>
        <c:lblOffset val="100"/>
        <c:noMultiLvlLbl val="0"/>
      </c:catAx>
      <c:valAx>
        <c:axId val="8455803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4557999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Schedules'!$B$130</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Schedules'!$D$130</c:f>
              <c:strCache>
                <c:ptCount val="1"/>
                <c:pt idx="0">
                  <c:v>Weekday</c:v>
                </c:pt>
              </c:strCache>
            </c:strRef>
          </c:tx>
          <c:spPr>
            <a:ln w="28575" cap="rnd">
              <a:solidFill>
                <a:srgbClr val="A5A8D2"/>
              </a:solidFill>
              <a:round/>
            </a:ln>
            <a:effectLst/>
          </c:spPr>
          <c:marker>
            <c:symbol val="none"/>
          </c:marker>
          <c:cat>
            <c:strRef>
              <c:f>'Post-2000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Schedules'!$E$130:$AB$130</c:f>
              <c:numCache>
                <c:formatCode>0.00</c:formatCode>
                <c:ptCount val="24"/>
              </c:numCache>
            </c:numRef>
          </c:val>
          <c:smooth val="0"/>
          <c:extLst xmlns:c16r2="http://schemas.microsoft.com/office/drawing/2015/06/chart">
            <c:ext xmlns:c16="http://schemas.microsoft.com/office/drawing/2014/chart" uri="{C3380CC4-5D6E-409C-BE32-E72D297353CC}">
              <c16:uniqueId val="{00000000-CF52-436F-8416-E3FBB479AFDF}"/>
            </c:ext>
          </c:extLst>
        </c:ser>
        <c:ser>
          <c:idx val="1"/>
          <c:order val="1"/>
          <c:tx>
            <c:strRef>
              <c:f>'Post-2000 Schedules'!$D$131</c:f>
              <c:strCache>
                <c:ptCount val="1"/>
                <c:pt idx="0">
                  <c:v>Sat</c:v>
                </c:pt>
              </c:strCache>
            </c:strRef>
          </c:tx>
          <c:spPr>
            <a:ln w="28575" cap="rnd">
              <a:solidFill>
                <a:srgbClr val="696EB4"/>
              </a:solidFill>
              <a:round/>
            </a:ln>
            <a:effectLst/>
          </c:spPr>
          <c:marker>
            <c:symbol val="none"/>
          </c:marker>
          <c:cat>
            <c:strRef>
              <c:f>'Post-2000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Schedules'!$E$131:$AB$131</c:f>
              <c:numCache>
                <c:formatCode>0.00</c:formatCode>
                <c:ptCount val="24"/>
              </c:numCache>
            </c:numRef>
          </c:val>
          <c:smooth val="0"/>
          <c:extLst xmlns:c16r2="http://schemas.microsoft.com/office/drawing/2015/06/chart">
            <c:ext xmlns:c16="http://schemas.microsoft.com/office/drawing/2014/chart" uri="{C3380CC4-5D6E-409C-BE32-E72D297353CC}">
              <c16:uniqueId val="{00000001-CF52-436F-8416-E3FBB479AFDF}"/>
            </c:ext>
          </c:extLst>
        </c:ser>
        <c:ser>
          <c:idx val="2"/>
          <c:order val="2"/>
          <c:tx>
            <c:strRef>
              <c:f>'Post-2000 Schedules'!$D$132</c:f>
              <c:strCache>
                <c:ptCount val="1"/>
                <c:pt idx="0">
                  <c:v>Sun/Holiday</c:v>
                </c:pt>
              </c:strCache>
            </c:strRef>
          </c:tx>
          <c:spPr>
            <a:ln w="28575" cap="rnd">
              <a:solidFill>
                <a:srgbClr val="474C8E"/>
              </a:solidFill>
              <a:round/>
            </a:ln>
            <a:effectLst/>
          </c:spPr>
          <c:marker>
            <c:symbol val="none"/>
          </c:marker>
          <c:cat>
            <c:strRef>
              <c:f>'Post-2000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Schedules'!$E$132:$AB$132</c:f>
              <c:numCache>
                <c:formatCode>0.00</c:formatCode>
                <c:ptCount val="24"/>
              </c:numCache>
            </c:numRef>
          </c:val>
          <c:smooth val="0"/>
          <c:extLst xmlns:c16r2="http://schemas.microsoft.com/office/drawing/2015/06/chart">
            <c:ext xmlns:c16="http://schemas.microsoft.com/office/drawing/2014/chart" uri="{C3380CC4-5D6E-409C-BE32-E72D297353CC}">
              <c16:uniqueId val="{00000002-CF52-436F-8416-E3FBB479AFDF}"/>
            </c:ext>
          </c:extLst>
        </c:ser>
        <c:dLbls>
          <c:showLegendKey val="0"/>
          <c:showVal val="0"/>
          <c:showCatName val="0"/>
          <c:showSerName val="0"/>
          <c:showPercent val="0"/>
          <c:showBubbleSize val="0"/>
        </c:dLbls>
        <c:smooth val="0"/>
        <c:axId val="845521584"/>
        <c:axId val="845521976"/>
      </c:lineChart>
      <c:catAx>
        <c:axId val="84552158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45521976"/>
        <c:crosses val="autoZero"/>
        <c:auto val="1"/>
        <c:lblAlgn val="ctr"/>
        <c:lblOffset val="100"/>
        <c:noMultiLvlLbl val="0"/>
      </c:catAx>
      <c:valAx>
        <c:axId val="84552197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4552158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Schedules'!$B$153</c:f>
          <c:strCache>
            <c:ptCount val="1"/>
            <c:pt idx="0">
              <c:v>Process Loads - Sleeping Quarters</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Schedules'!$D$153</c:f>
              <c:strCache>
                <c:ptCount val="1"/>
                <c:pt idx="0">
                  <c:v>Weekday</c:v>
                </c:pt>
              </c:strCache>
            </c:strRef>
          </c:tx>
          <c:spPr>
            <a:ln w="28575" cap="rnd">
              <a:solidFill>
                <a:srgbClr val="A5A8D2"/>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Schedules'!$E$153:$AB$153</c:f>
              <c:numCache>
                <c:formatCode>0.00</c:formatCode>
                <c:ptCount val="24"/>
              </c:numCache>
            </c:numRef>
          </c:val>
          <c:smooth val="0"/>
          <c:extLst xmlns:c16r2="http://schemas.microsoft.com/office/drawing/2015/06/chart">
            <c:ext xmlns:c16="http://schemas.microsoft.com/office/drawing/2014/chart" uri="{C3380CC4-5D6E-409C-BE32-E72D297353CC}">
              <c16:uniqueId val="{00000000-CE96-4AD7-A34F-5532FEE8EF98}"/>
            </c:ext>
          </c:extLst>
        </c:ser>
        <c:ser>
          <c:idx val="1"/>
          <c:order val="1"/>
          <c:tx>
            <c:strRef>
              <c:f>'Post-2000 Schedules'!$D$154</c:f>
              <c:strCache>
                <c:ptCount val="1"/>
                <c:pt idx="0">
                  <c:v>Sat</c:v>
                </c:pt>
              </c:strCache>
            </c:strRef>
          </c:tx>
          <c:spPr>
            <a:ln w="28575" cap="rnd">
              <a:solidFill>
                <a:srgbClr val="696EB4"/>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Schedules'!$E$154:$AB$154</c:f>
              <c:numCache>
                <c:formatCode>0.00</c:formatCode>
                <c:ptCount val="24"/>
              </c:numCache>
            </c:numRef>
          </c:val>
          <c:smooth val="0"/>
          <c:extLst xmlns:c16r2="http://schemas.microsoft.com/office/drawing/2015/06/chart">
            <c:ext xmlns:c16="http://schemas.microsoft.com/office/drawing/2014/chart" uri="{C3380CC4-5D6E-409C-BE32-E72D297353CC}">
              <c16:uniqueId val="{00000001-CE96-4AD7-A34F-5532FEE8EF98}"/>
            </c:ext>
          </c:extLst>
        </c:ser>
        <c:ser>
          <c:idx val="2"/>
          <c:order val="2"/>
          <c:tx>
            <c:strRef>
              <c:f>'Post-2000 Schedules'!$D$155</c:f>
              <c:strCache>
                <c:ptCount val="1"/>
                <c:pt idx="0">
                  <c:v>Sun/Holiday</c:v>
                </c:pt>
              </c:strCache>
            </c:strRef>
          </c:tx>
          <c:spPr>
            <a:ln w="28575" cap="rnd">
              <a:solidFill>
                <a:srgbClr val="474C8E"/>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Schedules'!$E$155:$AB$155</c:f>
              <c:numCache>
                <c:formatCode>0.00</c:formatCode>
                <c:ptCount val="24"/>
              </c:numCache>
            </c:numRef>
          </c:val>
          <c:smooth val="0"/>
          <c:extLst xmlns:c16r2="http://schemas.microsoft.com/office/drawing/2015/06/chart">
            <c:ext xmlns:c16="http://schemas.microsoft.com/office/drawing/2014/chart" uri="{C3380CC4-5D6E-409C-BE32-E72D297353CC}">
              <c16:uniqueId val="{00000002-CE96-4AD7-A34F-5532FEE8EF98}"/>
            </c:ext>
          </c:extLst>
        </c:ser>
        <c:dLbls>
          <c:showLegendKey val="0"/>
          <c:showVal val="0"/>
          <c:showCatName val="0"/>
          <c:showSerName val="0"/>
          <c:showPercent val="0"/>
          <c:showBubbleSize val="0"/>
        </c:dLbls>
        <c:smooth val="0"/>
        <c:axId val="845523936"/>
        <c:axId val="845524328"/>
      </c:lineChart>
      <c:catAx>
        <c:axId val="84552393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45524328"/>
        <c:crosses val="autoZero"/>
        <c:auto val="1"/>
        <c:lblAlgn val="ctr"/>
        <c:lblOffset val="100"/>
        <c:noMultiLvlLbl val="0"/>
      </c:catAx>
      <c:valAx>
        <c:axId val="84552432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4552393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18" Type="http://schemas.openxmlformats.org/officeDocument/2006/relationships/chart" Target="../charts/chart18.xml"/><Relationship Id="rId26" Type="http://schemas.openxmlformats.org/officeDocument/2006/relationships/chart" Target="../charts/chart26.xml"/><Relationship Id="rId3" Type="http://schemas.openxmlformats.org/officeDocument/2006/relationships/chart" Target="../charts/chart3.xml"/><Relationship Id="rId21" Type="http://schemas.openxmlformats.org/officeDocument/2006/relationships/chart" Target="../charts/chart21.xml"/><Relationship Id="rId7" Type="http://schemas.openxmlformats.org/officeDocument/2006/relationships/chart" Target="../charts/chart7.xml"/><Relationship Id="rId12" Type="http://schemas.openxmlformats.org/officeDocument/2006/relationships/chart" Target="../charts/chart12.xml"/><Relationship Id="rId17" Type="http://schemas.openxmlformats.org/officeDocument/2006/relationships/chart" Target="../charts/chart17.xml"/><Relationship Id="rId25" Type="http://schemas.openxmlformats.org/officeDocument/2006/relationships/chart" Target="../charts/chart25.xml"/><Relationship Id="rId2" Type="http://schemas.openxmlformats.org/officeDocument/2006/relationships/chart" Target="../charts/chart2.xml"/><Relationship Id="rId16" Type="http://schemas.openxmlformats.org/officeDocument/2006/relationships/chart" Target="../charts/chart16.xml"/><Relationship Id="rId20" Type="http://schemas.openxmlformats.org/officeDocument/2006/relationships/chart" Target="../charts/chart20.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24" Type="http://schemas.openxmlformats.org/officeDocument/2006/relationships/chart" Target="../charts/chart24.xml"/><Relationship Id="rId5" Type="http://schemas.openxmlformats.org/officeDocument/2006/relationships/chart" Target="../charts/chart5.xml"/><Relationship Id="rId15" Type="http://schemas.openxmlformats.org/officeDocument/2006/relationships/chart" Target="../charts/chart15.xml"/><Relationship Id="rId23" Type="http://schemas.openxmlformats.org/officeDocument/2006/relationships/chart" Target="../charts/chart23.xml"/><Relationship Id="rId10" Type="http://schemas.openxmlformats.org/officeDocument/2006/relationships/chart" Target="../charts/chart10.xml"/><Relationship Id="rId19" Type="http://schemas.openxmlformats.org/officeDocument/2006/relationships/chart" Target="../charts/chart19.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 Id="rId22" Type="http://schemas.openxmlformats.org/officeDocument/2006/relationships/chart" Target="../charts/chart22.xml"/></Relationships>
</file>

<file path=xl/drawings/_rels/drawing3.xml.rels><?xml version="1.0" encoding="UTF-8" standalone="yes"?>
<Relationships xmlns="http://schemas.openxmlformats.org/package/2006/relationships"><Relationship Id="rId8" Type="http://schemas.openxmlformats.org/officeDocument/2006/relationships/chart" Target="../charts/chart34.xml"/><Relationship Id="rId13" Type="http://schemas.openxmlformats.org/officeDocument/2006/relationships/chart" Target="../charts/chart39.xml"/><Relationship Id="rId18" Type="http://schemas.openxmlformats.org/officeDocument/2006/relationships/chart" Target="../charts/chart44.xml"/><Relationship Id="rId26" Type="http://schemas.openxmlformats.org/officeDocument/2006/relationships/chart" Target="../charts/chart52.xml"/><Relationship Id="rId3" Type="http://schemas.openxmlformats.org/officeDocument/2006/relationships/chart" Target="../charts/chart29.xml"/><Relationship Id="rId21" Type="http://schemas.openxmlformats.org/officeDocument/2006/relationships/chart" Target="../charts/chart47.xml"/><Relationship Id="rId7" Type="http://schemas.openxmlformats.org/officeDocument/2006/relationships/chart" Target="../charts/chart33.xml"/><Relationship Id="rId12" Type="http://schemas.openxmlformats.org/officeDocument/2006/relationships/chart" Target="../charts/chart38.xml"/><Relationship Id="rId17" Type="http://schemas.openxmlformats.org/officeDocument/2006/relationships/chart" Target="../charts/chart43.xml"/><Relationship Id="rId25" Type="http://schemas.openxmlformats.org/officeDocument/2006/relationships/chart" Target="../charts/chart51.xml"/><Relationship Id="rId2" Type="http://schemas.openxmlformats.org/officeDocument/2006/relationships/chart" Target="../charts/chart28.xml"/><Relationship Id="rId16" Type="http://schemas.openxmlformats.org/officeDocument/2006/relationships/chart" Target="../charts/chart42.xml"/><Relationship Id="rId20" Type="http://schemas.openxmlformats.org/officeDocument/2006/relationships/chart" Target="../charts/chart46.xml"/><Relationship Id="rId1" Type="http://schemas.openxmlformats.org/officeDocument/2006/relationships/chart" Target="../charts/chart27.xml"/><Relationship Id="rId6" Type="http://schemas.openxmlformats.org/officeDocument/2006/relationships/chart" Target="../charts/chart32.xml"/><Relationship Id="rId11" Type="http://schemas.openxmlformats.org/officeDocument/2006/relationships/chart" Target="../charts/chart37.xml"/><Relationship Id="rId24" Type="http://schemas.openxmlformats.org/officeDocument/2006/relationships/chart" Target="../charts/chart50.xml"/><Relationship Id="rId5" Type="http://schemas.openxmlformats.org/officeDocument/2006/relationships/chart" Target="../charts/chart31.xml"/><Relationship Id="rId15" Type="http://schemas.openxmlformats.org/officeDocument/2006/relationships/chart" Target="../charts/chart41.xml"/><Relationship Id="rId23" Type="http://schemas.openxmlformats.org/officeDocument/2006/relationships/chart" Target="../charts/chart49.xml"/><Relationship Id="rId10" Type="http://schemas.openxmlformats.org/officeDocument/2006/relationships/chart" Target="../charts/chart36.xml"/><Relationship Id="rId19" Type="http://schemas.openxmlformats.org/officeDocument/2006/relationships/chart" Target="../charts/chart45.xml"/><Relationship Id="rId4" Type="http://schemas.openxmlformats.org/officeDocument/2006/relationships/chart" Target="../charts/chart30.xml"/><Relationship Id="rId9" Type="http://schemas.openxmlformats.org/officeDocument/2006/relationships/chart" Target="../charts/chart35.xml"/><Relationship Id="rId14" Type="http://schemas.openxmlformats.org/officeDocument/2006/relationships/chart" Target="../charts/chart40.xml"/><Relationship Id="rId22" Type="http://schemas.openxmlformats.org/officeDocument/2006/relationships/chart" Target="../charts/chart48.xml"/></Relationships>
</file>

<file path=xl/drawings/_rels/drawing4.xml.rels><?xml version="1.0" encoding="UTF-8" standalone="yes"?>
<Relationships xmlns="http://schemas.openxmlformats.org/package/2006/relationships"><Relationship Id="rId8" Type="http://schemas.openxmlformats.org/officeDocument/2006/relationships/chart" Target="../charts/chart60.xml"/><Relationship Id="rId13" Type="http://schemas.openxmlformats.org/officeDocument/2006/relationships/chart" Target="../charts/chart65.xml"/><Relationship Id="rId18" Type="http://schemas.openxmlformats.org/officeDocument/2006/relationships/chart" Target="../charts/chart70.xml"/><Relationship Id="rId26" Type="http://schemas.openxmlformats.org/officeDocument/2006/relationships/chart" Target="../charts/chart78.xml"/><Relationship Id="rId3" Type="http://schemas.openxmlformats.org/officeDocument/2006/relationships/chart" Target="../charts/chart55.xml"/><Relationship Id="rId21" Type="http://schemas.openxmlformats.org/officeDocument/2006/relationships/chart" Target="../charts/chart73.xml"/><Relationship Id="rId7" Type="http://schemas.openxmlformats.org/officeDocument/2006/relationships/chart" Target="../charts/chart59.xml"/><Relationship Id="rId12" Type="http://schemas.openxmlformats.org/officeDocument/2006/relationships/chart" Target="../charts/chart64.xml"/><Relationship Id="rId17" Type="http://schemas.openxmlformats.org/officeDocument/2006/relationships/chart" Target="../charts/chart69.xml"/><Relationship Id="rId25" Type="http://schemas.openxmlformats.org/officeDocument/2006/relationships/chart" Target="../charts/chart77.xml"/><Relationship Id="rId2" Type="http://schemas.openxmlformats.org/officeDocument/2006/relationships/chart" Target="../charts/chart54.xml"/><Relationship Id="rId16" Type="http://schemas.openxmlformats.org/officeDocument/2006/relationships/chart" Target="../charts/chart68.xml"/><Relationship Id="rId20" Type="http://schemas.openxmlformats.org/officeDocument/2006/relationships/chart" Target="../charts/chart72.xml"/><Relationship Id="rId1" Type="http://schemas.openxmlformats.org/officeDocument/2006/relationships/chart" Target="../charts/chart53.xml"/><Relationship Id="rId6" Type="http://schemas.openxmlformats.org/officeDocument/2006/relationships/chart" Target="../charts/chart58.xml"/><Relationship Id="rId11" Type="http://schemas.openxmlformats.org/officeDocument/2006/relationships/chart" Target="../charts/chart63.xml"/><Relationship Id="rId24" Type="http://schemas.openxmlformats.org/officeDocument/2006/relationships/chart" Target="../charts/chart76.xml"/><Relationship Id="rId5" Type="http://schemas.openxmlformats.org/officeDocument/2006/relationships/chart" Target="../charts/chart57.xml"/><Relationship Id="rId15" Type="http://schemas.openxmlformats.org/officeDocument/2006/relationships/chart" Target="../charts/chart67.xml"/><Relationship Id="rId23" Type="http://schemas.openxmlformats.org/officeDocument/2006/relationships/chart" Target="../charts/chart75.xml"/><Relationship Id="rId10" Type="http://schemas.openxmlformats.org/officeDocument/2006/relationships/chart" Target="../charts/chart62.xml"/><Relationship Id="rId19" Type="http://schemas.openxmlformats.org/officeDocument/2006/relationships/chart" Target="../charts/chart71.xml"/><Relationship Id="rId4" Type="http://schemas.openxmlformats.org/officeDocument/2006/relationships/chart" Target="../charts/chart56.xml"/><Relationship Id="rId9" Type="http://schemas.openxmlformats.org/officeDocument/2006/relationships/chart" Target="../charts/chart61.xml"/><Relationship Id="rId14" Type="http://schemas.openxmlformats.org/officeDocument/2006/relationships/chart" Target="../charts/chart66.xml"/><Relationship Id="rId22" Type="http://schemas.openxmlformats.org/officeDocument/2006/relationships/chart" Target="../charts/chart74.xml"/></Relationships>
</file>

<file path=xl/drawings/_rels/drawing5.xml.rels><?xml version="1.0" encoding="UTF-8" standalone="yes"?>
<Relationships xmlns="http://schemas.openxmlformats.org/package/2006/relationships"><Relationship Id="rId8" Type="http://schemas.openxmlformats.org/officeDocument/2006/relationships/chart" Target="../charts/chart86.xml"/><Relationship Id="rId13" Type="http://schemas.openxmlformats.org/officeDocument/2006/relationships/chart" Target="../charts/chart91.xml"/><Relationship Id="rId18" Type="http://schemas.openxmlformats.org/officeDocument/2006/relationships/chart" Target="../charts/chart96.xml"/><Relationship Id="rId26" Type="http://schemas.openxmlformats.org/officeDocument/2006/relationships/chart" Target="../charts/chart104.xml"/><Relationship Id="rId3" Type="http://schemas.openxmlformats.org/officeDocument/2006/relationships/chart" Target="../charts/chart81.xml"/><Relationship Id="rId21" Type="http://schemas.openxmlformats.org/officeDocument/2006/relationships/chart" Target="../charts/chart99.xml"/><Relationship Id="rId7" Type="http://schemas.openxmlformats.org/officeDocument/2006/relationships/chart" Target="../charts/chart85.xml"/><Relationship Id="rId12" Type="http://schemas.openxmlformats.org/officeDocument/2006/relationships/chart" Target="../charts/chart90.xml"/><Relationship Id="rId17" Type="http://schemas.openxmlformats.org/officeDocument/2006/relationships/chart" Target="../charts/chart95.xml"/><Relationship Id="rId25" Type="http://schemas.openxmlformats.org/officeDocument/2006/relationships/chart" Target="../charts/chart103.xml"/><Relationship Id="rId2" Type="http://schemas.openxmlformats.org/officeDocument/2006/relationships/chart" Target="../charts/chart80.xml"/><Relationship Id="rId16" Type="http://schemas.openxmlformats.org/officeDocument/2006/relationships/chart" Target="../charts/chart94.xml"/><Relationship Id="rId20" Type="http://schemas.openxmlformats.org/officeDocument/2006/relationships/chart" Target="../charts/chart98.xml"/><Relationship Id="rId1" Type="http://schemas.openxmlformats.org/officeDocument/2006/relationships/chart" Target="../charts/chart79.xml"/><Relationship Id="rId6" Type="http://schemas.openxmlformats.org/officeDocument/2006/relationships/chart" Target="../charts/chart84.xml"/><Relationship Id="rId11" Type="http://schemas.openxmlformats.org/officeDocument/2006/relationships/chart" Target="../charts/chart89.xml"/><Relationship Id="rId24" Type="http://schemas.openxmlformats.org/officeDocument/2006/relationships/chart" Target="../charts/chart102.xml"/><Relationship Id="rId5" Type="http://schemas.openxmlformats.org/officeDocument/2006/relationships/chart" Target="../charts/chart83.xml"/><Relationship Id="rId15" Type="http://schemas.openxmlformats.org/officeDocument/2006/relationships/chart" Target="../charts/chart93.xml"/><Relationship Id="rId23" Type="http://schemas.openxmlformats.org/officeDocument/2006/relationships/chart" Target="../charts/chart101.xml"/><Relationship Id="rId10" Type="http://schemas.openxmlformats.org/officeDocument/2006/relationships/chart" Target="../charts/chart88.xml"/><Relationship Id="rId19" Type="http://schemas.openxmlformats.org/officeDocument/2006/relationships/chart" Target="../charts/chart97.xml"/><Relationship Id="rId4" Type="http://schemas.openxmlformats.org/officeDocument/2006/relationships/chart" Target="../charts/chart82.xml"/><Relationship Id="rId9" Type="http://schemas.openxmlformats.org/officeDocument/2006/relationships/chart" Target="../charts/chart87.xml"/><Relationship Id="rId14" Type="http://schemas.openxmlformats.org/officeDocument/2006/relationships/chart" Target="../charts/chart92.xml"/><Relationship Id="rId22" Type="http://schemas.openxmlformats.org/officeDocument/2006/relationships/chart" Target="../charts/chart100.xml"/></Relationships>
</file>

<file path=xl/drawings/drawing1.xml><?xml version="1.0" encoding="utf-8"?>
<xdr:wsDr xmlns:xdr="http://schemas.openxmlformats.org/drawingml/2006/spreadsheetDrawing" xmlns:a="http://schemas.openxmlformats.org/drawingml/2006/main">
  <xdr:twoCellAnchor>
    <xdr:from>
      <xdr:col>4</xdr:col>
      <xdr:colOff>1383257</xdr:colOff>
      <xdr:row>7</xdr:row>
      <xdr:rowOff>99795</xdr:rowOff>
    </xdr:from>
    <xdr:to>
      <xdr:col>5</xdr:col>
      <xdr:colOff>240256</xdr:colOff>
      <xdr:row>7</xdr:row>
      <xdr:rowOff>99795</xdr:rowOff>
    </xdr:to>
    <xdr:cxnSp macro="">
      <xdr:nvCxnSpPr>
        <xdr:cNvPr id="3" name="Straight Arrow Connector 2">
          <a:extLst>
            <a:ext uri="{FF2B5EF4-FFF2-40B4-BE49-F238E27FC236}">
              <a16:creationId xmlns:a16="http://schemas.microsoft.com/office/drawing/2014/main" xmlns="" id="{00000000-0008-0000-0100-000003000000}"/>
            </a:ext>
          </a:extLst>
        </xdr:cNvPr>
        <xdr:cNvCxnSpPr/>
      </xdr:nvCxnSpPr>
      <xdr:spPr>
        <a:xfrm>
          <a:off x="6812507" y="1452345"/>
          <a:ext cx="428624" cy="0"/>
        </a:xfrm>
        <a:prstGeom prst="straightConnector1">
          <a:avLst/>
        </a:prstGeom>
        <a:ln w="41275">
          <a:solidFill>
            <a:schemeClr val="bg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1401902</xdr:colOff>
      <xdr:row>7</xdr:row>
      <xdr:rowOff>97897</xdr:rowOff>
    </xdr:from>
    <xdr:to>
      <xdr:col>6</xdr:col>
      <xdr:colOff>258901</xdr:colOff>
      <xdr:row>7</xdr:row>
      <xdr:rowOff>97897</xdr:rowOff>
    </xdr:to>
    <xdr:cxnSp macro="">
      <xdr:nvCxnSpPr>
        <xdr:cNvPr id="5" name="Straight Arrow Connector 4">
          <a:extLst>
            <a:ext uri="{FF2B5EF4-FFF2-40B4-BE49-F238E27FC236}">
              <a16:creationId xmlns:a16="http://schemas.microsoft.com/office/drawing/2014/main" xmlns="" id="{00000000-0008-0000-0100-000005000000}"/>
            </a:ext>
          </a:extLst>
        </xdr:cNvPr>
        <xdr:cNvCxnSpPr/>
      </xdr:nvCxnSpPr>
      <xdr:spPr>
        <a:xfrm>
          <a:off x="8402777" y="1450447"/>
          <a:ext cx="428624" cy="0"/>
        </a:xfrm>
        <a:prstGeom prst="straightConnector1">
          <a:avLst/>
        </a:prstGeom>
        <a:ln w="41275">
          <a:solidFill>
            <a:schemeClr val="bg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1363450</xdr:colOff>
      <xdr:row>24</xdr:row>
      <xdr:rowOff>99171</xdr:rowOff>
    </xdr:from>
    <xdr:to>
      <xdr:col>5</xdr:col>
      <xdr:colOff>225095</xdr:colOff>
      <xdr:row>24</xdr:row>
      <xdr:rowOff>99172</xdr:rowOff>
    </xdr:to>
    <xdr:cxnSp macro="">
      <xdr:nvCxnSpPr>
        <xdr:cNvPr id="7" name="Straight Arrow Connector 6">
          <a:extLst>
            <a:ext uri="{FF2B5EF4-FFF2-40B4-BE49-F238E27FC236}">
              <a16:creationId xmlns:a16="http://schemas.microsoft.com/office/drawing/2014/main" xmlns="" id="{00000000-0008-0000-0100-000007000000}"/>
            </a:ext>
          </a:extLst>
        </xdr:cNvPr>
        <xdr:cNvCxnSpPr/>
      </xdr:nvCxnSpPr>
      <xdr:spPr>
        <a:xfrm flipH="1" flipV="1">
          <a:off x="6792700" y="4814046"/>
          <a:ext cx="433270" cy="1"/>
        </a:xfrm>
        <a:prstGeom prst="straightConnector1">
          <a:avLst/>
        </a:prstGeom>
        <a:ln w="41275">
          <a:solidFill>
            <a:schemeClr val="bg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1337216</xdr:colOff>
      <xdr:row>24</xdr:row>
      <xdr:rowOff>100623</xdr:rowOff>
    </xdr:from>
    <xdr:to>
      <xdr:col>6</xdr:col>
      <xdr:colOff>198862</xdr:colOff>
      <xdr:row>24</xdr:row>
      <xdr:rowOff>100624</xdr:rowOff>
    </xdr:to>
    <xdr:cxnSp macro="">
      <xdr:nvCxnSpPr>
        <xdr:cNvPr id="10" name="Straight Arrow Connector 9">
          <a:extLst>
            <a:ext uri="{FF2B5EF4-FFF2-40B4-BE49-F238E27FC236}">
              <a16:creationId xmlns:a16="http://schemas.microsoft.com/office/drawing/2014/main" xmlns="" id="{00000000-0008-0000-0100-00000A000000}"/>
            </a:ext>
          </a:extLst>
        </xdr:cNvPr>
        <xdr:cNvCxnSpPr/>
      </xdr:nvCxnSpPr>
      <xdr:spPr>
        <a:xfrm flipH="1" flipV="1">
          <a:off x="8338091" y="4815498"/>
          <a:ext cx="433271" cy="1"/>
        </a:xfrm>
        <a:prstGeom prst="straightConnector1">
          <a:avLst/>
        </a:prstGeom>
        <a:ln w="41275">
          <a:solidFill>
            <a:schemeClr val="bg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25</xdr:row>
      <xdr:rowOff>0</xdr:rowOff>
    </xdr:from>
    <xdr:to>
      <xdr:col>2</xdr:col>
      <xdr:colOff>543791</xdr:colOff>
      <xdr:row>38</xdr:row>
      <xdr:rowOff>41564</xdr:rowOff>
    </xdr:to>
    <xdr:graphicFrame macro="">
      <xdr:nvGraphicFramePr>
        <xdr:cNvPr id="2" name="Chart 1">
          <a:extLst>
            <a:ext uri="{FF2B5EF4-FFF2-40B4-BE49-F238E27FC236}">
              <a16:creationId xmlns:a16="http://schemas.microsoft.com/office/drawing/2014/main" xmlns=""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571500</xdr:colOff>
      <xdr:row>25</xdr:row>
      <xdr:rowOff>0</xdr:rowOff>
    </xdr:from>
    <xdr:to>
      <xdr:col>7</xdr:col>
      <xdr:colOff>284018</xdr:colOff>
      <xdr:row>38</xdr:row>
      <xdr:rowOff>41564</xdr:rowOff>
    </xdr:to>
    <xdr:graphicFrame macro="">
      <xdr:nvGraphicFramePr>
        <xdr:cNvPr id="3" name="Chart 2">
          <a:extLst>
            <a:ext uri="{FF2B5EF4-FFF2-40B4-BE49-F238E27FC236}">
              <a16:creationId xmlns:a16="http://schemas.microsoft.com/office/drawing/2014/main" xmlns=""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311728</xdr:colOff>
      <xdr:row>25</xdr:row>
      <xdr:rowOff>0</xdr:rowOff>
    </xdr:from>
    <xdr:to>
      <xdr:col>15</xdr:col>
      <xdr:colOff>145472</xdr:colOff>
      <xdr:row>38</xdr:row>
      <xdr:rowOff>41564</xdr:rowOff>
    </xdr:to>
    <xdr:graphicFrame macro="">
      <xdr:nvGraphicFramePr>
        <xdr:cNvPr id="4" name="Chart 3">
          <a:extLst>
            <a:ext uri="{FF2B5EF4-FFF2-40B4-BE49-F238E27FC236}">
              <a16:creationId xmlns:a16="http://schemas.microsoft.com/office/drawing/2014/main" xmlns=""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173182</xdr:colOff>
      <xdr:row>25</xdr:row>
      <xdr:rowOff>0</xdr:rowOff>
    </xdr:from>
    <xdr:to>
      <xdr:col>22</xdr:col>
      <xdr:colOff>6927</xdr:colOff>
      <xdr:row>38</xdr:row>
      <xdr:rowOff>41564</xdr:rowOff>
    </xdr:to>
    <xdr:graphicFrame macro="">
      <xdr:nvGraphicFramePr>
        <xdr:cNvPr id="5" name="Chart 4">
          <a:extLst>
            <a:ext uri="{FF2B5EF4-FFF2-40B4-BE49-F238E27FC236}">
              <a16:creationId xmlns:a16="http://schemas.microsoft.com/office/drawing/2014/main" xmlns="" id="{00000000-0008-0000-07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22</xdr:col>
      <xdr:colOff>34637</xdr:colOff>
      <xdr:row>25</xdr:row>
      <xdr:rowOff>0</xdr:rowOff>
    </xdr:from>
    <xdr:to>
      <xdr:col>28</xdr:col>
      <xdr:colOff>284018</xdr:colOff>
      <xdr:row>38</xdr:row>
      <xdr:rowOff>41564</xdr:rowOff>
    </xdr:to>
    <xdr:graphicFrame macro="">
      <xdr:nvGraphicFramePr>
        <xdr:cNvPr id="6" name="Chart 5">
          <a:extLst>
            <a:ext uri="{FF2B5EF4-FFF2-40B4-BE49-F238E27FC236}">
              <a16:creationId xmlns:a16="http://schemas.microsoft.com/office/drawing/2014/main" xmlns="" id="{00000000-0008-0000-07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0</xdr:colOff>
      <xdr:row>60</xdr:row>
      <xdr:rowOff>0</xdr:rowOff>
    </xdr:from>
    <xdr:to>
      <xdr:col>2</xdr:col>
      <xdr:colOff>543791</xdr:colOff>
      <xdr:row>73</xdr:row>
      <xdr:rowOff>41564</xdr:rowOff>
    </xdr:to>
    <xdr:graphicFrame macro="">
      <xdr:nvGraphicFramePr>
        <xdr:cNvPr id="7" name="Chart 6">
          <a:extLst>
            <a:ext uri="{FF2B5EF4-FFF2-40B4-BE49-F238E27FC236}">
              <a16:creationId xmlns:a16="http://schemas.microsoft.com/office/drawing/2014/main" xmlns="" id="{00000000-0008-0000-07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571500</xdr:colOff>
      <xdr:row>60</xdr:row>
      <xdr:rowOff>0</xdr:rowOff>
    </xdr:from>
    <xdr:to>
      <xdr:col>7</xdr:col>
      <xdr:colOff>284018</xdr:colOff>
      <xdr:row>73</xdr:row>
      <xdr:rowOff>41564</xdr:rowOff>
    </xdr:to>
    <xdr:graphicFrame macro="">
      <xdr:nvGraphicFramePr>
        <xdr:cNvPr id="8" name="Chart 7">
          <a:extLst>
            <a:ext uri="{FF2B5EF4-FFF2-40B4-BE49-F238E27FC236}">
              <a16:creationId xmlns:a16="http://schemas.microsoft.com/office/drawing/2014/main" xmlns="" id="{00000000-0008-0000-07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7</xdr:col>
      <xdr:colOff>311728</xdr:colOff>
      <xdr:row>60</xdr:row>
      <xdr:rowOff>0</xdr:rowOff>
    </xdr:from>
    <xdr:to>
      <xdr:col>15</xdr:col>
      <xdr:colOff>145472</xdr:colOff>
      <xdr:row>73</xdr:row>
      <xdr:rowOff>41564</xdr:rowOff>
    </xdr:to>
    <xdr:graphicFrame macro="">
      <xdr:nvGraphicFramePr>
        <xdr:cNvPr id="9" name="Chart 8">
          <a:extLst>
            <a:ext uri="{FF2B5EF4-FFF2-40B4-BE49-F238E27FC236}">
              <a16:creationId xmlns:a16="http://schemas.microsoft.com/office/drawing/2014/main" xmlns="" id="{00000000-0008-0000-07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15</xdr:col>
      <xdr:colOff>173182</xdr:colOff>
      <xdr:row>60</xdr:row>
      <xdr:rowOff>0</xdr:rowOff>
    </xdr:from>
    <xdr:to>
      <xdr:col>22</xdr:col>
      <xdr:colOff>6927</xdr:colOff>
      <xdr:row>73</xdr:row>
      <xdr:rowOff>41564</xdr:rowOff>
    </xdr:to>
    <xdr:graphicFrame macro="">
      <xdr:nvGraphicFramePr>
        <xdr:cNvPr id="10" name="Chart 9">
          <a:extLst>
            <a:ext uri="{FF2B5EF4-FFF2-40B4-BE49-F238E27FC236}">
              <a16:creationId xmlns:a16="http://schemas.microsoft.com/office/drawing/2014/main" xmlns="" id="{00000000-0008-0000-07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22</xdr:col>
      <xdr:colOff>34637</xdr:colOff>
      <xdr:row>60</xdr:row>
      <xdr:rowOff>0</xdr:rowOff>
    </xdr:from>
    <xdr:to>
      <xdr:col>28</xdr:col>
      <xdr:colOff>284018</xdr:colOff>
      <xdr:row>73</xdr:row>
      <xdr:rowOff>41564</xdr:rowOff>
    </xdr:to>
    <xdr:graphicFrame macro="">
      <xdr:nvGraphicFramePr>
        <xdr:cNvPr id="11" name="Chart 10">
          <a:extLst>
            <a:ext uri="{FF2B5EF4-FFF2-40B4-BE49-F238E27FC236}">
              <a16:creationId xmlns:a16="http://schemas.microsoft.com/office/drawing/2014/main" xmlns="" id="{00000000-0008-0000-07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xdr:col>
      <xdr:colOff>0</xdr:colOff>
      <xdr:row>98</xdr:row>
      <xdr:rowOff>0</xdr:rowOff>
    </xdr:from>
    <xdr:to>
      <xdr:col>2</xdr:col>
      <xdr:colOff>543791</xdr:colOff>
      <xdr:row>111</xdr:row>
      <xdr:rowOff>41564</xdr:rowOff>
    </xdr:to>
    <xdr:graphicFrame macro="">
      <xdr:nvGraphicFramePr>
        <xdr:cNvPr id="12" name="Chart 11">
          <a:extLst>
            <a:ext uri="{FF2B5EF4-FFF2-40B4-BE49-F238E27FC236}">
              <a16:creationId xmlns:a16="http://schemas.microsoft.com/office/drawing/2014/main" xmlns="" id="{00000000-0008-0000-07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2</xdr:col>
      <xdr:colOff>571500</xdr:colOff>
      <xdr:row>98</xdr:row>
      <xdr:rowOff>0</xdr:rowOff>
    </xdr:from>
    <xdr:to>
      <xdr:col>7</xdr:col>
      <xdr:colOff>284018</xdr:colOff>
      <xdr:row>111</xdr:row>
      <xdr:rowOff>41564</xdr:rowOff>
    </xdr:to>
    <xdr:graphicFrame macro="">
      <xdr:nvGraphicFramePr>
        <xdr:cNvPr id="13" name="Chart 12">
          <a:extLst>
            <a:ext uri="{FF2B5EF4-FFF2-40B4-BE49-F238E27FC236}">
              <a16:creationId xmlns:a16="http://schemas.microsoft.com/office/drawing/2014/main" xmlns="" id="{00000000-0008-0000-07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7</xdr:col>
      <xdr:colOff>311728</xdr:colOff>
      <xdr:row>98</xdr:row>
      <xdr:rowOff>0</xdr:rowOff>
    </xdr:from>
    <xdr:to>
      <xdr:col>15</xdr:col>
      <xdr:colOff>145472</xdr:colOff>
      <xdr:row>111</xdr:row>
      <xdr:rowOff>41564</xdr:rowOff>
    </xdr:to>
    <xdr:graphicFrame macro="">
      <xdr:nvGraphicFramePr>
        <xdr:cNvPr id="14" name="Chart 13">
          <a:extLst>
            <a:ext uri="{FF2B5EF4-FFF2-40B4-BE49-F238E27FC236}">
              <a16:creationId xmlns:a16="http://schemas.microsoft.com/office/drawing/2014/main" xmlns="" id="{00000000-0008-0000-07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15</xdr:col>
      <xdr:colOff>173182</xdr:colOff>
      <xdr:row>98</xdr:row>
      <xdr:rowOff>0</xdr:rowOff>
    </xdr:from>
    <xdr:to>
      <xdr:col>22</xdr:col>
      <xdr:colOff>6927</xdr:colOff>
      <xdr:row>111</xdr:row>
      <xdr:rowOff>41564</xdr:rowOff>
    </xdr:to>
    <xdr:graphicFrame macro="">
      <xdr:nvGraphicFramePr>
        <xdr:cNvPr id="15" name="Chart 14">
          <a:extLst>
            <a:ext uri="{FF2B5EF4-FFF2-40B4-BE49-F238E27FC236}">
              <a16:creationId xmlns:a16="http://schemas.microsoft.com/office/drawing/2014/main" xmlns="" id="{00000000-0008-0000-07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22</xdr:col>
      <xdr:colOff>34637</xdr:colOff>
      <xdr:row>98</xdr:row>
      <xdr:rowOff>0</xdr:rowOff>
    </xdr:from>
    <xdr:to>
      <xdr:col>28</xdr:col>
      <xdr:colOff>284018</xdr:colOff>
      <xdr:row>111</xdr:row>
      <xdr:rowOff>41564</xdr:rowOff>
    </xdr:to>
    <xdr:graphicFrame macro="">
      <xdr:nvGraphicFramePr>
        <xdr:cNvPr id="16" name="Chart 15">
          <a:extLst>
            <a:ext uri="{FF2B5EF4-FFF2-40B4-BE49-F238E27FC236}">
              <a16:creationId xmlns:a16="http://schemas.microsoft.com/office/drawing/2014/main" xmlns="" id="{00000000-0008-0000-07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1</xdr:col>
      <xdr:colOff>0</xdr:colOff>
      <xdr:row>133</xdr:row>
      <xdr:rowOff>0</xdr:rowOff>
    </xdr:from>
    <xdr:to>
      <xdr:col>2</xdr:col>
      <xdr:colOff>543791</xdr:colOff>
      <xdr:row>146</xdr:row>
      <xdr:rowOff>41564</xdr:rowOff>
    </xdr:to>
    <xdr:graphicFrame macro="">
      <xdr:nvGraphicFramePr>
        <xdr:cNvPr id="17" name="Chart 16">
          <a:extLst>
            <a:ext uri="{FF2B5EF4-FFF2-40B4-BE49-F238E27FC236}">
              <a16:creationId xmlns:a16="http://schemas.microsoft.com/office/drawing/2014/main" xmlns="" id="{00000000-0008-0000-07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2</xdr:col>
      <xdr:colOff>571500</xdr:colOff>
      <xdr:row>133</xdr:row>
      <xdr:rowOff>0</xdr:rowOff>
    </xdr:from>
    <xdr:to>
      <xdr:col>7</xdr:col>
      <xdr:colOff>284018</xdr:colOff>
      <xdr:row>146</xdr:row>
      <xdr:rowOff>41564</xdr:rowOff>
    </xdr:to>
    <xdr:graphicFrame macro="">
      <xdr:nvGraphicFramePr>
        <xdr:cNvPr id="18" name="Chart 17">
          <a:extLst>
            <a:ext uri="{FF2B5EF4-FFF2-40B4-BE49-F238E27FC236}">
              <a16:creationId xmlns:a16="http://schemas.microsoft.com/office/drawing/2014/main" xmlns="" id="{00000000-0008-0000-07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7</xdr:col>
      <xdr:colOff>311728</xdr:colOff>
      <xdr:row>133</xdr:row>
      <xdr:rowOff>0</xdr:rowOff>
    </xdr:from>
    <xdr:to>
      <xdr:col>15</xdr:col>
      <xdr:colOff>145472</xdr:colOff>
      <xdr:row>146</xdr:row>
      <xdr:rowOff>41564</xdr:rowOff>
    </xdr:to>
    <xdr:graphicFrame macro="">
      <xdr:nvGraphicFramePr>
        <xdr:cNvPr id="19" name="Chart 18">
          <a:extLst>
            <a:ext uri="{FF2B5EF4-FFF2-40B4-BE49-F238E27FC236}">
              <a16:creationId xmlns:a16="http://schemas.microsoft.com/office/drawing/2014/main" xmlns="" id="{00000000-0008-0000-07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15</xdr:col>
      <xdr:colOff>173182</xdr:colOff>
      <xdr:row>133</xdr:row>
      <xdr:rowOff>0</xdr:rowOff>
    </xdr:from>
    <xdr:to>
      <xdr:col>22</xdr:col>
      <xdr:colOff>6927</xdr:colOff>
      <xdr:row>146</xdr:row>
      <xdr:rowOff>41564</xdr:rowOff>
    </xdr:to>
    <xdr:graphicFrame macro="">
      <xdr:nvGraphicFramePr>
        <xdr:cNvPr id="20" name="Chart 19">
          <a:extLst>
            <a:ext uri="{FF2B5EF4-FFF2-40B4-BE49-F238E27FC236}">
              <a16:creationId xmlns:a16="http://schemas.microsoft.com/office/drawing/2014/main" xmlns="" id="{00000000-0008-0000-07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22</xdr:col>
      <xdr:colOff>34637</xdr:colOff>
      <xdr:row>133</xdr:row>
      <xdr:rowOff>0</xdr:rowOff>
    </xdr:from>
    <xdr:to>
      <xdr:col>28</xdr:col>
      <xdr:colOff>284018</xdr:colOff>
      <xdr:row>146</xdr:row>
      <xdr:rowOff>41564</xdr:rowOff>
    </xdr:to>
    <xdr:graphicFrame macro="">
      <xdr:nvGraphicFramePr>
        <xdr:cNvPr id="21" name="Chart 20">
          <a:extLst>
            <a:ext uri="{FF2B5EF4-FFF2-40B4-BE49-F238E27FC236}">
              <a16:creationId xmlns:a16="http://schemas.microsoft.com/office/drawing/2014/main" xmlns="" id="{00000000-0008-0000-0700-00001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1</xdr:col>
      <xdr:colOff>0</xdr:colOff>
      <xdr:row>168</xdr:row>
      <xdr:rowOff>0</xdr:rowOff>
    </xdr:from>
    <xdr:to>
      <xdr:col>2</xdr:col>
      <xdr:colOff>543791</xdr:colOff>
      <xdr:row>181</xdr:row>
      <xdr:rowOff>41564</xdr:rowOff>
    </xdr:to>
    <xdr:graphicFrame macro="">
      <xdr:nvGraphicFramePr>
        <xdr:cNvPr id="22" name="Chart 21">
          <a:extLst>
            <a:ext uri="{FF2B5EF4-FFF2-40B4-BE49-F238E27FC236}">
              <a16:creationId xmlns:a16="http://schemas.microsoft.com/office/drawing/2014/main" xmlns="" id="{00000000-0008-0000-0700-00001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2</xdr:col>
      <xdr:colOff>571500</xdr:colOff>
      <xdr:row>168</xdr:row>
      <xdr:rowOff>0</xdr:rowOff>
    </xdr:from>
    <xdr:to>
      <xdr:col>7</xdr:col>
      <xdr:colOff>284018</xdr:colOff>
      <xdr:row>181</xdr:row>
      <xdr:rowOff>41564</xdr:rowOff>
    </xdr:to>
    <xdr:graphicFrame macro="">
      <xdr:nvGraphicFramePr>
        <xdr:cNvPr id="23" name="Chart 22">
          <a:extLst>
            <a:ext uri="{FF2B5EF4-FFF2-40B4-BE49-F238E27FC236}">
              <a16:creationId xmlns:a16="http://schemas.microsoft.com/office/drawing/2014/main" xmlns="" id="{00000000-0008-0000-07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7</xdr:col>
      <xdr:colOff>311728</xdr:colOff>
      <xdr:row>168</xdr:row>
      <xdr:rowOff>0</xdr:rowOff>
    </xdr:from>
    <xdr:to>
      <xdr:col>15</xdr:col>
      <xdr:colOff>145472</xdr:colOff>
      <xdr:row>181</xdr:row>
      <xdr:rowOff>41564</xdr:rowOff>
    </xdr:to>
    <xdr:graphicFrame macro="">
      <xdr:nvGraphicFramePr>
        <xdr:cNvPr id="24" name="Chart 23">
          <a:extLst>
            <a:ext uri="{FF2B5EF4-FFF2-40B4-BE49-F238E27FC236}">
              <a16:creationId xmlns:a16="http://schemas.microsoft.com/office/drawing/2014/main" xmlns="" id="{00000000-0008-0000-0700-00001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15</xdr:col>
      <xdr:colOff>173182</xdr:colOff>
      <xdr:row>168</xdr:row>
      <xdr:rowOff>0</xdr:rowOff>
    </xdr:from>
    <xdr:to>
      <xdr:col>22</xdr:col>
      <xdr:colOff>6927</xdr:colOff>
      <xdr:row>181</xdr:row>
      <xdr:rowOff>41564</xdr:rowOff>
    </xdr:to>
    <xdr:graphicFrame macro="">
      <xdr:nvGraphicFramePr>
        <xdr:cNvPr id="25" name="Chart 24">
          <a:extLst>
            <a:ext uri="{FF2B5EF4-FFF2-40B4-BE49-F238E27FC236}">
              <a16:creationId xmlns:a16="http://schemas.microsoft.com/office/drawing/2014/main" xmlns="" id="{00000000-0008-0000-07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22</xdr:col>
      <xdr:colOff>34637</xdr:colOff>
      <xdr:row>168</xdr:row>
      <xdr:rowOff>0</xdr:rowOff>
    </xdr:from>
    <xdr:to>
      <xdr:col>28</xdr:col>
      <xdr:colOff>284018</xdr:colOff>
      <xdr:row>181</xdr:row>
      <xdr:rowOff>41564</xdr:rowOff>
    </xdr:to>
    <xdr:graphicFrame macro="">
      <xdr:nvGraphicFramePr>
        <xdr:cNvPr id="26" name="Chart 25">
          <a:extLst>
            <a:ext uri="{FF2B5EF4-FFF2-40B4-BE49-F238E27FC236}">
              <a16:creationId xmlns:a16="http://schemas.microsoft.com/office/drawing/2014/main" xmlns="" id="{00000000-0008-0000-0700-00001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twoCellAnchor>
    <xdr:from>
      <xdr:col>28</xdr:col>
      <xdr:colOff>219075</xdr:colOff>
      <xdr:row>97</xdr:row>
      <xdr:rowOff>180975</xdr:rowOff>
    </xdr:from>
    <xdr:to>
      <xdr:col>31</xdr:col>
      <xdr:colOff>649431</xdr:colOff>
      <xdr:row>111</xdr:row>
      <xdr:rowOff>22514</xdr:rowOff>
    </xdr:to>
    <xdr:graphicFrame macro="">
      <xdr:nvGraphicFramePr>
        <xdr:cNvPr id="27" name="Chart 26">
          <a:extLst>
            <a:ext uri="{FF2B5EF4-FFF2-40B4-BE49-F238E27FC236}">
              <a16:creationId xmlns:a16="http://schemas.microsoft.com/office/drawing/2014/main" xmlns="" id="{00000000-0008-0000-0700-00001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6"/>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25</xdr:row>
      <xdr:rowOff>0</xdr:rowOff>
    </xdr:from>
    <xdr:to>
      <xdr:col>2</xdr:col>
      <xdr:colOff>543791</xdr:colOff>
      <xdr:row>38</xdr:row>
      <xdr:rowOff>41564</xdr:rowOff>
    </xdr:to>
    <xdr:graphicFrame macro="">
      <xdr:nvGraphicFramePr>
        <xdr:cNvPr id="2" name="Chart 1">
          <a:extLst>
            <a:ext uri="{FF2B5EF4-FFF2-40B4-BE49-F238E27FC236}">
              <a16:creationId xmlns:a16="http://schemas.microsoft.com/office/drawing/2014/main" xmlns="" id="{93F180BE-077A-4F10-903D-C10D24EB079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571500</xdr:colOff>
      <xdr:row>25</xdr:row>
      <xdr:rowOff>0</xdr:rowOff>
    </xdr:from>
    <xdr:to>
      <xdr:col>7</xdr:col>
      <xdr:colOff>284018</xdr:colOff>
      <xdr:row>38</xdr:row>
      <xdr:rowOff>41564</xdr:rowOff>
    </xdr:to>
    <xdr:graphicFrame macro="">
      <xdr:nvGraphicFramePr>
        <xdr:cNvPr id="3" name="Chart 2">
          <a:extLst>
            <a:ext uri="{FF2B5EF4-FFF2-40B4-BE49-F238E27FC236}">
              <a16:creationId xmlns:a16="http://schemas.microsoft.com/office/drawing/2014/main" xmlns="" id="{E2654CD7-07B1-4DA4-A507-6335450090C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311728</xdr:colOff>
      <xdr:row>25</xdr:row>
      <xdr:rowOff>0</xdr:rowOff>
    </xdr:from>
    <xdr:to>
      <xdr:col>15</xdr:col>
      <xdr:colOff>145472</xdr:colOff>
      <xdr:row>38</xdr:row>
      <xdr:rowOff>41564</xdr:rowOff>
    </xdr:to>
    <xdr:graphicFrame macro="">
      <xdr:nvGraphicFramePr>
        <xdr:cNvPr id="4" name="Chart 3">
          <a:extLst>
            <a:ext uri="{FF2B5EF4-FFF2-40B4-BE49-F238E27FC236}">
              <a16:creationId xmlns:a16="http://schemas.microsoft.com/office/drawing/2014/main" xmlns="" id="{915BA987-68E0-4BC2-91C5-D4CFDFCFE6E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173182</xdr:colOff>
      <xdr:row>25</xdr:row>
      <xdr:rowOff>0</xdr:rowOff>
    </xdr:from>
    <xdr:to>
      <xdr:col>22</xdr:col>
      <xdr:colOff>6927</xdr:colOff>
      <xdr:row>38</xdr:row>
      <xdr:rowOff>41564</xdr:rowOff>
    </xdr:to>
    <xdr:graphicFrame macro="">
      <xdr:nvGraphicFramePr>
        <xdr:cNvPr id="5" name="Chart 4">
          <a:extLst>
            <a:ext uri="{FF2B5EF4-FFF2-40B4-BE49-F238E27FC236}">
              <a16:creationId xmlns:a16="http://schemas.microsoft.com/office/drawing/2014/main" xmlns="" id="{9A93F585-C380-4A5F-945C-27F2BE463EB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22</xdr:col>
      <xdr:colOff>34637</xdr:colOff>
      <xdr:row>25</xdr:row>
      <xdr:rowOff>0</xdr:rowOff>
    </xdr:from>
    <xdr:to>
      <xdr:col>28</xdr:col>
      <xdr:colOff>284018</xdr:colOff>
      <xdr:row>38</xdr:row>
      <xdr:rowOff>41564</xdr:rowOff>
    </xdr:to>
    <xdr:graphicFrame macro="">
      <xdr:nvGraphicFramePr>
        <xdr:cNvPr id="6" name="Chart 5">
          <a:extLst>
            <a:ext uri="{FF2B5EF4-FFF2-40B4-BE49-F238E27FC236}">
              <a16:creationId xmlns:a16="http://schemas.microsoft.com/office/drawing/2014/main" xmlns="" id="{4DC3255D-C15A-4A91-A8AD-C2D853A7FCA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0</xdr:colOff>
      <xdr:row>60</xdr:row>
      <xdr:rowOff>0</xdr:rowOff>
    </xdr:from>
    <xdr:to>
      <xdr:col>2</xdr:col>
      <xdr:colOff>543791</xdr:colOff>
      <xdr:row>73</xdr:row>
      <xdr:rowOff>41564</xdr:rowOff>
    </xdr:to>
    <xdr:graphicFrame macro="">
      <xdr:nvGraphicFramePr>
        <xdr:cNvPr id="7" name="Chart 6">
          <a:extLst>
            <a:ext uri="{FF2B5EF4-FFF2-40B4-BE49-F238E27FC236}">
              <a16:creationId xmlns:a16="http://schemas.microsoft.com/office/drawing/2014/main" xmlns="" id="{2A9F090E-085A-470D-876F-B68B5DE83CB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571500</xdr:colOff>
      <xdr:row>60</xdr:row>
      <xdr:rowOff>0</xdr:rowOff>
    </xdr:from>
    <xdr:to>
      <xdr:col>7</xdr:col>
      <xdr:colOff>284018</xdr:colOff>
      <xdr:row>73</xdr:row>
      <xdr:rowOff>41564</xdr:rowOff>
    </xdr:to>
    <xdr:graphicFrame macro="">
      <xdr:nvGraphicFramePr>
        <xdr:cNvPr id="8" name="Chart 7">
          <a:extLst>
            <a:ext uri="{FF2B5EF4-FFF2-40B4-BE49-F238E27FC236}">
              <a16:creationId xmlns:a16="http://schemas.microsoft.com/office/drawing/2014/main" xmlns="" id="{791BBEBE-E4F9-4350-BFC2-C5E265D4DE4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7</xdr:col>
      <xdr:colOff>311728</xdr:colOff>
      <xdr:row>60</xdr:row>
      <xdr:rowOff>0</xdr:rowOff>
    </xdr:from>
    <xdr:to>
      <xdr:col>15</xdr:col>
      <xdr:colOff>145472</xdr:colOff>
      <xdr:row>73</xdr:row>
      <xdr:rowOff>41564</xdr:rowOff>
    </xdr:to>
    <xdr:graphicFrame macro="">
      <xdr:nvGraphicFramePr>
        <xdr:cNvPr id="9" name="Chart 8">
          <a:extLst>
            <a:ext uri="{FF2B5EF4-FFF2-40B4-BE49-F238E27FC236}">
              <a16:creationId xmlns:a16="http://schemas.microsoft.com/office/drawing/2014/main" xmlns="" id="{54CC9AC7-632A-4B5F-B683-0BF22468985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15</xdr:col>
      <xdr:colOff>173182</xdr:colOff>
      <xdr:row>60</xdr:row>
      <xdr:rowOff>0</xdr:rowOff>
    </xdr:from>
    <xdr:to>
      <xdr:col>22</xdr:col>
      <xdr:colOff>6927</xdr:colOff>
      <xdr:row>73</xdr:row>
      <xdr:rowOff>41564</xdr:rowOff>
    </xdr:to>
    <xdr:graphicFrame macro="">
      <xdr:nvGraphicFramePr>
        <xdr:cNvPr id="10" name="Chart 9">
          <a:extLst>
            <a:ext uri="{FF2B5EF4-FFF2-40B4-BE49-F238E27FC236}">
              <a16:creationId xmlns:a16="http://schemas.microsoft.com/office/drawing/2014/main" xmlns="" id="{3F745DA9-3D8B-483A-A483-9882D204FA8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22</xdr:col>
      <xdr:colOff>34637</xdr:colOff>
      <xdr:row>60</xdr:row>
      <xdr:rowOff>0</xdr:rowOff>
    </xdr:from>
    <xdr:to>
      <xdr:col>28</xdr:col>
      <xdr:colOff>284018</xdr:colOff>
      <xdr:row>73</xdr:row>
      <xdr:rowOff>41564</xdr:rowOff>
    </xdr:to>
    <xdr:graphicFrame macro="">
      <xdr:nvGraphicFramePr>
        <xdr:cNvPr id="11" name="Chart 10">
          <a:extLst>
            <a:ext uri="{FF2B5EF4-FFF2-40B4-BE49-F238E27FC236}">
              <a16:creationId xmlns:a16="http://schemas.microsoft.com/office/drawing/2014/main" xmlns="" id="{A5A5499D-E77C-45CF-A1E2-2C7AF3A1586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xdr:col>
      <xdr:colOff>0</xdr:colOff>
      <xdr:row>98</xdr:row>
      <xdr:rowOff>0</xdr:rowOff>
    </xdr:from>
    <xdr:to>
      <xdr:col>2</xdr:col>
      <xdr:colOff>543791</xdr:colOff>
      <xdr:row>111</xdr:row>
      <xdr:rowOff>41564</xdr:rowOff>
    </xdr:to>
    <xdr:graphicFrame macro="">
      <xdr:nvGraphicFramePr>
        <xdr:cNvPr id="12" name="Chart 11">
          <a:extLst>
            <a:ext uri="{FF2B5EF4-FFF2-40B4-BE49-F238E27FC236}">
              <a16:creationId xmlns:a16="http://schemas.microsoft.com/office/drawing/2014/main" xmlns="" id="{E1B95452-C5EB-425A-9662-D0F2A6E3A92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2</xdr:col>
      <xdr:colOff>571500</xdr:colOff>
      <xdr:row>98</xdr:row>
      <xdr:rowOff>0</xdr:rowOff>
    </xdr:from>
    <xdr:to>
      <xdr:col>7</xdr:col>
      <xdr:colOff>284018</xdr:colOff>
      <xdr:row>111</xdr:row>
      <xdr:rowOff>41564</xdr:rowOff>
    </xdr:to>
    <xdr:graphicFrame macro="">
      <xdr:nvGraphicFramePr>
        <xdr:cNvPr id="13" name="Chart 12">
          <a:extLst>
            <a:ext uri="{FF2B5EF4-FFF2-40B4-BE49-F238E27FC236}">
              <a16:creationId xmlns:a16="http://schemas.microsoft.com/office/drawing/2014/main" xmlns="" id="{D4B71A6E-5E59-46E7-B267-654F95ADCFE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7</xdr:col>
      <xdr:colOff>311728</xdr:colOff>
      <xdr:row>98</xdr:row>
      <xdr:rowOff>0</xdr:rowOff>
    </xdr:from>
    <xdr:to>
      <xdr:col>15</xdr:col>
      <xdr:colOff>145472</xdr:colOff>
      <xdr:row>111</xdr:row>
      <xdr:rowOff>41564</xdr:rowOff>
    </xdr:to>
    <xdr:graphicFrame macro="">
      <xdr:nvGraphicFramePr>
        <xdr:cNvPr id="14" name="Chart 13">
          <a:extLst>
            <a:ext uri="{FF2B5EF4-FFF2-40B4-BE49-F238E27FC236}">
              <a16:creationId xmlns:a16="http://schemas.microsoft.com/office/drawing/2014/main" xmlns="" id="{B6CB8868-BF4B-46A8-955F-6B2324E5D3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15</xdr:col>
      <xdr:colOff>173182</xdr:colOff>
      <xdr:row>98</xdr:row>
      <xdr:rowOff>0</xdr:rowOff>
    </xdr:from>
    <xdr:to>
      <xdr:col>22</xdr:col>
      <xdr:colOff>6927</xdr:colOff>
      <xdr:row>111</xdr:row>
      <xdr:rowOff>41564</xdr:rowOff>
    </xdr:to>
    <xdr:graphicFrame macro="">
      <xdr:nvGraphicFramePr>
        <xdr:cNvPr id="15" name="Chart 14">
          <a:extLst>
            <a:ext uri="{FF2B5EF4-FFF2-40B4-BE49-F238E27FC236}">
              <a16:creationId xmlns:a16="http://schemas.microsoft.com/office/drawing/2014/main" xmlns="" id="{41A73EE5-1141-4C8E-88FB-20E97AA1BAF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22</xdr:col>
      <xdr:colOff>34637</xdr:colOff>
      <xdr:row>98</xdr:row>
      <xdr:rowOff>0</xdr:rowOff>
    </xdr:from>
    <xdr:to>
      <xdr:col>28</xdr:col>
      <xdr:colOff>284018</xdr:colOff>
      <xdr:row>111</xdr:row>
      <xdr:rowOff>41564</xdr:rowOff>
    </xdr:to>
    <xdr:graphicFrame macro="">
      <xdr:nvGraphicFramePr>
        <xdr:cNvPr id="16" name="Chart 15">
          <a:extLst>
            <a:ext uri="{FF2B5EF4-FFF2-40B4-BE49-F238E27FC236}">
              <a16:creationId xmlns:a16="http://schemas.microsoft.com/office/drawing/2014/main" xmlns="" id="{3158046B-8387-4355-9AF6-84AB2B77998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1</xdr:col>
      <xdr:colOff>0</xdr:colOff>
      <xdr:row>133</xdr:row>
      <xdr:rowOff>0</xdr:rowOff>
    </xdr:from>
    <xdr:to>
      <xdr:col>2</xdr:col>
      <xdr:colOff>543791</xdr:colOff>
      <xdr:row>146</xdr:row>
      <xdr:rowOff>41564</xdr:rowOff>
    </xdr:to>
    <xdr:graphicFrame macro="">
      <xdr:nvGraphicFramePr>
        <xdr:cNvPr id="17" name="Chart 16">
          <a:extLst>
            <a:ext uri="{FF2B5EF4-FFF2-40B4-BE49-F238E27FC236}">
              <a16:creationId xmlns:a16="http://schemas.microsoft.com/office/drawing/2014/main" xmlns="" id="{2C66A9BE-742A-408D-98EE-36CB4087442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2</xdr:col>
      <xdr:colOff>571500</xdr:colOff>
      <xdr:row>133</xdr:row>
      <xdr:rowOff>0</xdr:rowOff>
    </xdr:from>
    <xdr:to>
      <xdr:col>7</xdr:col>
      <xdr:colOff>284018</xdr:colOff>
      <xdr:row>146</xdr:row>
      <xdr:rowOff>41564</xdr:rowOff>
    </xdr:to>
    <xdr:graphicFrame macro="">
      <xdr:nvGraphicFramePr>
        <xdr:cNvPr id="18" name="Chart 17">
          <a:extLst>
            <a:ext uri="{FF2B5EF4-FFF2-40B4-BE49-F238E27FC236}">
              <a16:creationId xmlns:a16="http://schemas.microsoft.com/office/drawing/2014/main" xmlns="" id="{1C293AC2-3BF8-4B75-9A7A-91941D8DECA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7</xdr:col>
      <xdr:colOff>311728</xdr:colOff>
      <xdr:row>133</xdr:row>
      <xdr:rowOff>0</xdr:rowOff>
    </xdr:from>
    <xdr:to>
      <xdr:col>15</xdr:col>
      <xdr:colOff>145472</xdr:colOff>
      <xdr:row>146</xdr:row>
      <xdr:rowOff>41564</xdr:rowOff>
    </xdr:to>
    <xdr:graphicFrame macro="">
      <xdr:nvGraphicFramePr>
        <xdr:cNvPr id="19" name="Chart 18">
          <a:extLst>
            <a:ext uri="{FF2B5EF4-FFF2-40B4-BE49-F238E27FC236}">
              <a16:creationId xmlns:a16="http://schemas.microsoft.com/office/drawing/2014/main" xmlns="" id="{E7330634-2686-4122-8245-524FA5D6636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15</xdr:col>
      <xdr:colOff>173182</xdr:colOff>
      <xdr:row>133</xdr:row>
      <xdr:rowOff>0</xdr:rowOff>
    </xdr:from>
    <xdr:to>
      <xdr:col>22</xdr:col>
      <xdr:colOff>6927</xdr:colOff>
      <xdr:row>146</xdr:row>
      <xdr:rowOff>41564</xdr:rowOff>
    </xdr:to>
    <xdr:graphicFrame macro="">
      <xdr:nvGraphicFramePr>
        <xdr:cNvPr id="20" name="Chart 19">
          <a:extLst>
            <a:ext uri="{FF2B5EF4-FFF2-40B4-BE49-F238E27FC236}">
              <a16:creationId xmlns:a16="http://schemas.microsoft.com/office/drawing/2014/main" xmlns="" id="{44B62239-796D-4A77-9C31-5E12373E48E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22</xdr:col>
      <xdr:colOff>34637</xdr:colOff>
      <xdr:row>133</xdr:row>
      <xdr:rowOff>0</xdr:rowOff>
    </xdr:from>
    <xdr:to>
      <xdr:col>28</xdr:col>
      <xdr:colOff>284018</xdr:colOff>
      <xdr:row>146</xdr:row>
      <xdr:rowOff>41564</xdr:rowOff>
    </xdr:to>
    <xdr:graphicFrame macro="">
      <xdr:nvGraphicFramePr>
        <xdr:cNvPr id="21" name="Chart 20">
          <a:extLst>
            <a:ext uri="{FF2B5EF4-FFF2-40B4-BE49-F238E27FC236}">
              <a16:creationId xmlns:a16="http://schemas.microsoft.com/office/drawing/2014/main" xmlns="" id="{CA2A532A-7496-4476-87F0-032C0FECC82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1</xdr:col>
      <xdr:colOff>0</xdr:colOff>
      <xdr:row>168</xdr:row>
      <xdr:rowOff>0</xdr:rowOff>
    </xdr:from>
    <xdr:to>
      <xdr:col>2</xdr:col>
      <xdr:colOff>543791</xdr:colOff>
      <xdr:row>181</xdr:row>
      <xdr:rowOff>41564</xdr:rowOff>
    </xdr:to>
    <xdr:graphicFrame macro="">
      <xdr:nvGraphicFramePr>
        <xdr:cNvPr id="22" name="Chart 21">
          <a:extLst>
            <a:ext uri="{FF2B5EF4-FFF2-40B4-BE49-F238E27FC236}">
              <a16:creationId xmlns:a16="http://schemas.microsoft.com/office/drawing/2014/main" xmlns="" id="{773CECB5-A43A-4BC3-816F-49394CCB615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2</xdr:col>
      <xdr:colOff>571500</xdr:colOff>
      <xdr:row>168</xdr:row>
      <xdr:rowOff>0</xdr:rowOff>
    </xdr:from>
    <xdr:to>
      <xdr:col>7</xdr:col>
      <xdr:colOff>284018</xdr:colOff>
      <xdr:row>181</xdr:row>
      <xdr:rowOff>41564</xdr:rowOff>
    </xdr:to>
    <xdr:graphicFrame macro="">
      <xdr:nvGraphicFramePr>
        <xdr:cNvPr id="23" name="Chart 22">
          <a:extLst>
            <a:ext uri="{FF2B5EF4-FFF2-40B4-BE49-F238E27FC236}">
              <a16:creationId xmlns:a16="http://schemas.microsoft.com/office/drawing/2014/main" xmlns="" id="{1D368A41-89E6-4BAB-BD1C-540DD98B968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7</xdr:col>
      <xdr:colOff>311728</xdr:colOff>
      <xdr:row>168</xdr:row>
      <xdr:rowOff>0</xdr:rowOff>
    </xdr:from>
    <xdr:to>
      <xdr:col>15</xdr:col>
      <xdr:colOff>145472</xdr:colOff>
      <xdr:row>181</xdr:row>
      <xdr:rowOff>41564</xdr:rowOff>
    </xdr:to>
    <xdr:graphicFrame macro="">
      <xdr:nvGraphicFramePr>
        <xdr:cNvPr id="24" name="Chart 23">
          <a:extLst>
            <a:ext uri="{FF2B5EF4-FFF2-40B4-BE49-F238E27FC236}">
              <a16:creationId xmlns:a16="http://schemas.microsoft.com/office/drawing/2014/main" xmlns="" id="{BD43EF42-A3DA-4054-B9E7-97BE991DBB4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15</xdr:col>
      <xdr:colOff>173182</xdr:colOff>
      <xdr:row>168</xdr:row>
      <xdr:rowOff>0</xdr:rowOff>
    </xdr:from>
    <xdr:to>
      <xdr:col>22</xdr:col>
      <xdr:colOff>6927</xdr:colOff>
      <xdr:row>181</xdr:row>
      <xdr:rowOff>41564</xdr:rowOff>
    </xdr:to>
    <xdr:graphicFrame macro="">
      <xdr:nvGraphicFramePr>
        <xdr:cNvPr id="25" name="Chart 24">
          <a:extLst>
            <a:ext uri="{FF2B5EF4-FFF2-40B4-BE49-F238E27FC236}">
              <a16:creationId xmlns:a16="http://schemas.microsoft.com/office/drawing/2014/main" xmlns="" id="{EA4E1881-A3DE-4D69-B1BC-BFDB13B53B2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22</xdr:col>
      <xdr:colOff>34637</xdr:colOff>
      <xdr:row>168</xdr:row>
      <xdr:rowOff>0</xdr:rowOff>
    </xdr:from>
    <xdr:to>
      <xdr:col>28</xdr:col>
      <xdr:colOff>284018</xdr:colOff>
      <xdr:row>181</xdr:row>
      <xdr:rowOff>41564</xdr:rowOff>
    </xdr:to>
    <xdr:graphicFrame macro="">
      <xdr:nvGraphicFramePr>
        <xdr:cNvPr id="26" name="Chart 25">
          <a:extLst>
            <a:ext uri="{FF2B5EF4-FFF2-40B4-BE49-F238E27FC236}">
              <a16:creationId xmlns:a16="http://schemas.microsoft.com/office/drawing/2014/main" xmlns="" id="{0E1546EF-1A2B-4250-BD3B-3626CFBF371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twoCellAnchor>
    <xdr:from>
      <xdr:col>28</xdr:col>
      <xdr:colOff>219075</xdr:colOff>
      <xdr:row>97</xdr:row>
      <xdr:rowOff>180975</xdr:rowOff>
    </xdr:from>
    <xdr:to>
      <xdr:col>31</xdr:col>
      <xdr:colOff>649431</xdr:colOff>
      <xdr:row>111</xdr:row>
      <xdr:rowOff>22514</xdr:rowOff>
    </xdr:to>
    <xdr:graphicFrame macro="">
      <xdr:nvGraphicFramePr>
        <xdr:cNvPr id="27" name="Chart 26">
          <a:extLst>
            <a:ext uri="{FF2B5EF4-FFF2-40B4-BE49-F238E27FC236}">
              <a16:creationId xmlns:a16="http://schemas.microsoft.com/office/drawing/2014/main" xmlns="" id="{3A809AE7-F20D-4C7E-917D-45DE7B252BC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6"/>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25</xdr:row>
      <xdr:rowOff>0</xdr:rowOff>
    </xdr:from>
    <xdr:to>
      <xdr:col>2</xdr:col>
      <xdr:colOff>543791</xdr:colOff>
      <xdr:row>38</xdr:row>
      <xdr:rowOff>41564</xdr:rowOff>
    </xdr:to>
    <xdr:graphicFrame macro="">
      <xdr:nvGraphicFramePr>
        <xdr:cNvPr id="2" name="Chart 1">
          <a:extLst>
            <a:ext uri="{FF2B5EF4-FFF2-40B4-BE49-F238E27FC236}">
              <a16:creationId xmlns:a16="http://schemas.microsoft.com/office/drawing/2014/main" xmlns="" id="{EAECD71D-3516-4952-9BD8-72CA6147E69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571500</xdr:colOff>
      <xdr:row>25</xdr:row>
      <xdr:rowOff>0</xdr:rowOff>
    </xdr:from>
    <xdr:to>
      <xdr:col>7</xdr:col>
      <xdr:colOff>284018</xdr:colOff>
      <xdr:row>38</xdr:row>
      <xdr:rowOff>41564</xdr:rowOff>
    </xdr:to>
    <xdr:graphicFrame macro="">
      <xdr:nvGraphicFramePr>
        <xdr:cNvPr id="3" name="Chart 2">
          <a:extLst>
            <a:ext uri="{FF2B5EF4-FFF2-40B4-BE49-F238E27FC236}">
              <a16:creationId xmlns:a16="http://schemas.microsoft.com/office/drawing/2014/main" xmlns="" id="{D25AE00F-6409-4705-B54A-C9F61F9F47F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311728</xdr:colOff>
      <xdr:row>25</xdr:row>
      <xdr:rowOff>0</xdr:rowOff>
    </xdr:from>
    <xdr:to>
      <xdr:col>15</xdr:col>
      <xdr:colOff>145472</xdr:colOff>
      <xdr:row>38</xdr:row>
      <xdr:rowOff>41564</xdr:rowOff>
    </xdr:to>
    <xdr:graphicFrame macro="">
      <xdr:nvGraphicFramePr>
        <xdr:cNvPr id="4" name="Chart 3">
          <a:extLst>
            <a:ext uri="{FF2B5EF4-FFF2-40B4-BE49-F238E27FC236}">
              <a16:creationId xmlns:a16="http://schemas.microsoft.com/office/drawing/2014/main" xmlns="" id="{3602C7A1-B46E-4E61-BFAF-AAC41EA98DC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173182</xdr:colOff>
      <xdr:row>25</xdr:row>
      <xdr:rowOff>0</xdr:rowOff>
    </xdr:from>
    <xdr:to>
      <xdr:col>22</xdr:col>
      <xdr:colOff>6927</xdr:colOff>
      <xdr:row>38</xdr:row>
      <xdr:rowOff>41564</xdr:rowOff>
    </xdr:to>
    <xdr:graphicFrame macro="">
      <xdr:nvGraphicFramePr>
        <xdr:cNvPr id="5" name="Chart 4">
          <a:extLst>
            <a:ext uri="{FF2B5EF4-FFF2-40B4-BE49-F238E27FC236}">
              <a16:creationId xmlns:a16="http://schemas.microsoft.com/office/drawing/2014/main" xmlns="" id="{728717A0-472A-4B00-ADA5-D1002DA382F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22</xdr:col>
      <xdr:colOff>34637</xdr:colOff>
      <xdr:row>25</xdr:row>
      <xdr:rowOff>0</xdr:rowOff>
    </xdr:from>
    <xdr:to>
      <xdr:col>28</xdr:col>
      <xdr:colOff>284018</xdr:colOff>
      <xdr:row>38</xdr:row>
      <xdr:rowOff>41564</xdr:rowOff>
    </xdr:to>
    <xdr:graphicFrame macro="">
      <xdr:nvGraphicFramePr>
        <xdr:cNvPr id="6" name="Chart 5">
          <a:extLst>
            <a:ext uri="{FF2B5EF4-FFF2-40B4-BE49-F238E27FC236}">
              <a16:creationId xmlns:a16="http://schemas.microsoft.com/office/drawing/2014/main" xmlns="" id="{6AF73E67-4814-41B4-8D59-29B0207C97B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0</xdr:colOff>
      <xdr:row>60</xdr:row>
      <xdr:rowOff>0</xdr:rowOff>
    </xdr:from>
    <xdr:to>
      <xdr:col>2</xdr:col>
      <xdr:colOff>543791</xdr:colOff>
      <xdr:row>73</xdr:row>
      <xdr:rowOff>41564</xdr:rowOff>
    </xdr:to>
    <xdr:graphicFrame macro="">
      <xdr:nvGraphicFramePr>
        <xdr:cNvPr id="7" name="Chart 6">
          <a:extLst>
            <a:ext uri="{FF2B5EF4-FFF2-40B4-BE49-F238E27FC236}">
              <a16:creationId xmlns:a16="http://schemas.microsoft.com/office/drawing/2014/main" xmlns="" id="{67228ED4-6151-454B-84C8-C0043ACF391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571500</xdr:colOff>
      <xdr:row>60</xdr:row>
      <xdr:rowOff>0</xdr:rowOff>
    </xdr:from>
    <xdr:to>
      <xdr:col>7</xdr:col>
      <xdr:colOff>284018</xdr:colOff>
      <xdr:row>73</xdr:row>
      <xdr:rowOff>41564</xdr:rowOff>
    </xdr:to>
    <xdr:graphicFrame macro="">
      <xdr:nvGraphicFramePr>
        <xdr:cNvPr id="8" name="Chart 7">
          <a:extLst>
            <a:ext uri="{FF2B5EF4-FFF2-40B4-BE49-F238E27FC236}">
              <a16:creationId xmlns:a16="http://schemas.microsoft.com/office/drawing/2014/main" xmlns="" id="{6C8E73CB-BB55-4B78-A1F1-AC0EAA9A9DF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7</xdr:col>
      <xdr:colOff>311728</xdr:colOff>
      <xdr:row>60</xdr:row>
      <xdr:rowOff>0</xdr:rowOff>
    </xdr:from>
    <xdr:to>
      <xdr:col>15</xdr:col>
      <xdr:colOff>145472</xdr:colOff>
      <xdr:row>73</xdr:row>
      <xdr:rowOff>41564</xdr:rowOff>
    </xdr:to>
    <xdr:graphicFrame macro="">
      <xdr:nvGraphicFramePr>
        <xdr:cNvPr id="9" name="Chart 8">
          <a:extLst>
            <a:ext uri="{FF2B5EF4-FFF2-40B4-BE49-F238E27FC236}">
              <a16:creationId xmlns:a16="http://schemas.microsoft.com/office/drawing/2014/main" xmlns="" id="{092C9A8B-6292-4F27-8515-2C8B5828931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15</xdr:col>
      <xdr:colOff>173182</xdr:colOff>
      <xdr:row>60</xdr:row>
      <xdr:rowOff>0</xdr:rowOff>
    </xdr:from>
    <xdr:to>
      <xdr:col>22</xdr:col>
      <xdr:colOff>6927</xdr:colOff>
      <xdr:row>73</xdr:row>
      <xdr:rowOff>41564</xdr:rowOff>
    </xdr:to>
    <xdr:graphicFrame macro="">
      <xdr:nvGraphicFramePr>
        <xdr:cNvPr id="10" name="Chart 9">
          <a:extLst>
            <a:ext uri="{FF2B5EF4-FFF2-40B4-BE49-F238E27FC236}">
              <a16:creationId xmlns:a16="http://schemas.microsoft.com/office/drawing/2014/main" xmlns="" id="{328DDF9C-2235-40E3-8B70-3A5A737B78F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22</xdr:col>
      <xdr:colOff>34637</xdr:colOff>
      <xdr:row>60</xdr:row>
      <xdr:rowOff>0</xdr:rowOff>
    </xdr:from>
    <xdr:to>
      <xdr:col>28</xdr:col>
      <xdr:colOff>284018</xdr:colOff>
      <xdr:row>73</xdr:row>
      <xdr:rowOff>41564</xdr:rowOff>
    </xdr:to>
    <xdr:graphicFrame macro="">
      <xdr:nvGraphicFramePr>
        <xdr:cNvPr id="11" name="Chart 10">
          <a:extLst>
            <a:ext uri="{FF2B5EF4-FFF2-40B4-BE49-F238E27FC236}">
              <a16:creationId xmlns:a16="http://schemas.microsoft.com/office/drawing/2014/main" xmlns="" id="{C716536C-C5AE-450D-ABFE-3E5F9C86021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xdr:col>
      <xdr:colOff>0</xdr:colOff>
      <xdr:row>98</xdr:row>
      <xdr:rowOff>0</xdr:rowOff>
    </xdr:from>
    <xdr:to>
      <xdr:col>2</xdr:col>
      <xdr:colOff>543791</xdr:colOff>
      <xdr:row>111</xdr:row>
      <xdr:rowOff>41564</xdr:rowOff>
    </xdr:to>
    <xdr:graphicFrame macro="">
      <xdr:nvGraphicFramePr>
        <xdr:cNvPr id="12" name="Chart 11">
          <a:extLst>
            <a:ext uri="{FF2B5EF4-FFF2-40B4-BE49-F238E27FC236}">
              <a16:creationId xmlns:a16="http://schemas.microsoft.com/office/drawing/2014/main" xmlns="" id="{FAECE1AF-2DC0-414D-856D-A0756AA2A1B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2</xdr:col>
      <xdr:colOff>571500</xdr:colOff>
      <xdr:row>98</xdr:row>
      <xdr:rowOff>0</xdr:rowOff>
    </xdr:from>
    <xdr:to>
      <xdr:col>7</xdr:col>
      <xdr:colOff>284018</xdr:colOff>
      <xdr:row>111</xdr:row>
      <xdr:rowOff>41564</xdr:rowOff>
    </xdr:to>
    <xdr:graphicFrame macro="">
      <xdr:nvGraphicFramePr>
        <xdr:cNvPr id="13" name="Chart 12">
          <a:extLst>
            <a:ext uri="{FF2B5EF4-FFF2-40B4-BE49-F238E27FC236}">
              <a16:creationId xmlns:a16="http://schemas.microsoft.com/office/drawing/2014/main" xmlns="" id="{C3022A4B-4758-46BA-A3E4-F2B6EF0FE5A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7</xdr:col>
      <xdr:colOff>311728</xdr:colOff>
      <xdr:row>98</xdr:row>
      <xdr:rowOff>0</xdr:rowOff>
    </xdr:from>
    <xdr:to>
      <xdr:col>15</xdr:col>
      <xdr:colOff>145472</xdr:colOff>
      <xdr:row>111</xdr:row>
      <xdr:rowOff>41564</xdr:rowOff>
    </xdr:to>
    <xdr:graphicFrame macro="">
      <xdr:nvGraphicFramePr>
        <xdr:cNvPr id="14" name="Chart 13">
          <a:extLst>
            <a:ext uri="{FF2B5EF4-FFF2-40B4-BE49-F238E27FC236}">
              <a16:creationId xmlns:a16="http://schemas.microsoft.com/office/drawing/2014/main" xmlns="" id="{52D042BA-2BD4-4BD8-9D85-070893049BB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15</xdr:col>
      <xdr:colOff>173182</xdr:colOff>
      <xdr:row>98</xdr:row>
      <xdr:rowOff>0</xdr:rowOff>
    </xdr:from>
    <xdr:to>
      <xdr:col>22</xdr:col>
      <xdr:colOff>6927</xdr:colOff>
      <xdr:row>111</xdr:row>
      <xdr:rowOff>41564</xdr:rowOff>
    </xdr:to>
    <xdr:graphicFrame macro="">
      <xdr:nvGraphicFramePr>
        <xdr:cNvPr id="15" name="Chart 14">
          <a:extLst>
            <a:ext uri="{FF2B5EF4-FFF2-40B4-BE49-F238E27FC236}">
              <a16:creationId xmlns:a16="http://schemas.microsoft.com/office/drawing/2014/main" xmlns="" id="{695171D8-D043-4E62-B1DF-11B5FEE888D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22</xdr:col>
      <xdr:colOff>34637</xdr:colOff>
      <xdr:row>98</xdr:row>
      <xdr:rowOff>0</xdr:rowOff>
    </xdr:from>
    <xdr:to>
      <xdr:col>28</xdr:col>
      <xdr:colOff>284018</xdr:colOff>
      <xdr:row>111</xdr:row>
      <xdr:rowOff>41564</xdr:rowOff>
    </xdr:to>
    <xdr:graphicFrame macro="">
      <xdr:nvGraphicFramePr>
        <xdr:cNvPr id="16" name="Chart 15">
          <a:extLst>
            <a:ext uri="{FF2B5EF4-FFF2-40B4-BE49-F238E27FC236}">
              <a16:creationId xmlns:a16="http://schemas.microsoft.com/office/drawing/2014/main" xmlns="" id="{5CA76FD1-C681-44F4-9F56-9E2A18141C3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1</xdr:col>
      <xdr:colOff>0</xdr:colOff>
      <xdr:row>133</xdr:row>
      <xdr:rowOff>0</xdr:rowOff>
    </xdr:from>
    <xdr:to>
      <xdr:col>2</xdr:col>
      <xdr:colOff>543791</xdr:colOff>
      <xdr:row>146</xdr:row>
      <xdr:rowOff>41564</xdr:rowOff>
    </xdr:to>
    <xdr:graphicFrame macro="">
      <xdr:nvGraphicFramePr>
        <xdr:cNvPr id="17" name="Chart 16">
          <a:extLst>
            <a:ext uri="{FF2B5EF4-FFF2-40B4-BE49-F238E27FC236}">
              <a16:creationId xmlns:a16="http://schemas.microsoft.com/office/drawing/2014/main" xmlns="" id="{AD0EA204-A324-46DC-8F85-BB71BF1AA35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2</xdr:col>
      <xdr:colOff>571500</xdr:colOff>
      <xdr:row>133</xdr:row>
      <xdr:rowOff>0</xdr:rowOff>
    </xdr:from>
    <xdr:to>
      <xdr:col>7</xdr:col>
      <xdr:colOff>284018</xdr:colOff>
      <xdr:row>146</xdr:row>
      <xdr:rowOff>41564</xdr:rowOff>
    </xdr:to>
    <xdr:graphicFrame macro="">
      <xdr:nvGraphicFramePr>
        <xdr:cNvPr id="18" name="Chart 17">
          <a:extLst>
            <a:ext uri="{FF2B5EF4-FFF2-40B4-BE49-F238E27FC236}">
              <a16:creationId xmlns:a16="http://schemas.microsoft.com/office/drawing/2014/main" xmlns="" id="{BC9510AB-EB2B-4064-A272-D2281B1FFF6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7</xdr:col>
      <xdr:colOff>311728</xdr:colOff>
      <xdr:row>133</xdr:row>
      <xdr:rowOff>0</xdr:rowOff>
    </xdr:from>
    <xdr:to>
      <xdr:col>15</xdr:col>
      <xdr:colOff>145472</xdr:colOff>
      <xdr:row>146</xdr:row>
      <xdr:rowOff>41564</xdr:rowOff>
    </xdr:to>
    <xdr:graphicFrame macro="">
      <xdr:nvGraphicFramePr>
        <xdr:cNvPr id="19" name="Chart 18">
          <a:extLst>
            <a:ext uri="{FF2B5EF4-FFF2-40B4-BE49-F238E27FC236}">
              <a16:creationId xmlns:a16="http://schemas.microsoft.com/office/drawing/2014/main" xmlns="" id="{40DC60F4-932F-4DDC-BF83-6828DF6538E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15</xdr:col>
      <xdr:colOff>173182</xdr:colOff>
      <xdr:row>133</xdr:row>
      <xdr:rowOff>0</xdr:rowOff>
    </xdr:from>
    <xdr:to>
      <xdr:col>22</xdr:col>
      <xdr:colOff>6927</xdr:colOff>
      <xdr:row>146</xdr:row>
      <xdr:rowOff>41564</xdr:rowOff>
    </xdr:to>
    <xdr:graphicFrame macro="">
      <xdr:nvGraphicFramePr>
        <xdr:cNvPr id="20" name="Chart 19">
          <a:extLst>
            <a:ext uri="{FF2B5EF4-FFF2-40B4-BE49-F238E27FC236}">
              <a16:creationId xmlns:a16="http://schemas.microsoft.com/office/drawing/2014/main" xmlns="" id="{A1395051-841D-4268-A43F-36B003DC054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22</xdr:col>
      <xdr:colOff>34637</xdr:colOff>
      <xdr:row>133</xdr:row>
      <xdr:rowOff>0</xdr:rowOff>
    </xdr:from>
    <xdr:to>
      <xdr:col>28</xdr:col>
      <xdr:colOff>284018</xdr:colOff>
      <xdr:row>146</xdr:row>
      <xdr:rowOff>41564</xdr:rowOff>
    </xdr:to>
    <xdr:graphicFrame macro="">
      <xdr:nvGraphicFramePr>
        <xdr:cNvPr id="21" name="Chart 20">
          <a:extLst>
            <a:ext uri="{FF2B5EF4-FFF2-40B4-BE49-F238E27FC236}">
              <a16:creationId xmlns:a16="http://schemas.microsoft.com/office/drawing/2014/main" xmlns="" id="{126FB2F6-65E7-4439-A6EA-C4007E0E42E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1</xdr:col>
      <xdr:colOff>0</xdr:colOff>
      <xdr:row>168</xdr:row>
      <xdr:rowOff>0</xdr:rowOff>
    </xdr:from>
    <xdr:to>
      <xdr:col>2</xdr:col>
      <xdr:colOff>543791</xdr:colOff>
      <xdr:row>181</xdr:row>
      <xdr:rowOff>41564</xdr:rowOff>
    </xdr:to>
    <xdr:graphicFrame macro="">
      <xdr:nvGraphicFramePr>
        <xdr:cNvPr id="22" name="Chart 21">
          <a:extLst>
            <a:ext uri="{FF2B5EF4-FFF2-40B4-BE49-F238E27FC236}">
              <a16:creationId xmlns:a16="http://schemas.microsoft.com/office/drawing/2014/main" xmlns="" id="{957541B4-CF64-4A8C-B315-142D62AD2A7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2</xdr:col>
      <xdr:colOff>571500</xdr:colOff>
      <xdr:row>168</xdr:row>
      <xdr:rowOff>0</xdr:rowOff>
    </xdr:from>
    <xdr:to>
      <xdr:col>7</xdr:col>
      <xdr:colOff>284018</xdr:colOff>
      <xdr:row>181</xdr:row>
      <xdr:rowOff>41564</xdr:rowOff>
    </xdr:to>
    <xdr:graphicFrame macro="">
      <xdr:nvGraphicFramePr>
        <xdr:cNvPr id="23" name="Chart 22">
          <a:extLst>
            <a:ext uri="{FF2B5EF4-FFF2-40B4-BE49-F238E27FC236}">
              <a16:creationId xmlns:a16="http://schemas.microsoft.com/office/drawing/2014/main" xmlns="" id="{55A18A5E-CF9E-48F5-B5D4-1CAC933D5E7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7</xdr:col>
      <xdr:colOff>311728</xdr:colOff>
      <xdr:row>168</xdr:row>
      <xdr:rowOff>0</xdr:rowOff>
    </xdr:from>
    <xdr:to>
      <xdr:col>15</xdr:col>
      <xdr:colOff>145472</xdr:colOff>
      <xdr:row>181</xdr:row>
      <xdr:rowOff>41564</xdr:rowOff>
    </xdr:to>
    <xdr:graphicFrame macro="">
      <xdr:nvGraphicFramePr>
        <xdr:cNvPr id="24" name="Chart 23">
          <a:extLst>
            <a:ext uri="{FF2B5EF4-FFF2-40B4-BE49-F238E27FC236}">
              <a16:creationId xmlns:a16="http://schemas.microsoft.com/office/drawing/2014/main" xmlns="" id="{1CCA0876-927D-47B0-9349-EE75FE74E5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15</xdr:col>
      <xdr:colOff>173182</xdr:colOff>
      <xdr:row>168</xdr:row>
      <xdr:rowOff>0</xdr:rowOff>
    </xdr:from>
    <xdr:to>
      <xdr:col>22</xdr:col>
      <xdr:colOff>6927</xdr:colOff>
      <xdr:row>181</xdr:row>
      <xdr:rowOff>41564</xdr:rowOff>
    </xdr:to>
    <xdr:graphicFrame macro="">
      <xdr:nvGraphicFramePr>
        <xdr:cNvPr id="25" name="Chart 24">
          <a:extLst>
            <a:ext uri="{FF2B5EF4-FFF2-40B4-BE49-F238E27FC236}">
              <a16:creationId xmlns:a16="http://schemas.microsoft.com/office/drawing/2014/main" xmlns="" id="{B9BAA9E1-1990-41BD-B875-C05F977462F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22</xdr:col>
      <xdr:colOff>34637</xdr:colOff>
      <xdr:row>168</xdr:row>
      <xdr:rowOff>0</xdr:rowOff>
    </xdr:from>
    <xdr:to>
      <xdr:col>28</xdr:col>
      <xdr:colOff>284018</xdr:colOff>
      <xdr:row>181</xdr:row>
      <xdr:rowOff>41564</xdr:rowOff>
    </xdr:to>
    <xdr:graphicFrame macro="">
      <xdr:nvGraphicFramePr>
        <xdr:cNvPr id="26" name="Chart 25">
          <a:extLst>
            <a:ext uri="{FF2B5EF4-FFF2-40B4-BE49-F238E27FC236}">
              <a16:creationId xmlns:a16="http://schemas.microsoft.com/office/drawing/2014/main" xmlns="" id="{95BC323C-E054-40D2-9005-B3B01D74A10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twoCellAnchor>
    <xdr:from>
      <xdr:col>28</xdr:col>
      <xdr:colOff>219075</xdr:colOff>
      <xdr:row>97</xdr:row>
      <xdr:rowOff>180975</xdr:rowOff>
    </xdr:from>
    <xdr:to>
      <xdr:col>31</xdr:col>
      <xdr:colOff>649431</xdr:colOff>
      <xdr:row>111</xdr:row>
      <xdr:rowOff>22514</xdr:rowOff>
    </xdr:to>
    <xdr:graphicFrame macro="">
      <xdr:nvGraphicFramePr>
        <xdr:cNvPr id="27" name="Chart 26">
          <a:extLst>
            <a:ext uri="{FF2B5EF4-FFF2-40B4-BE49-F238E27FC236}">
              <a16:creationId xmlns:a16="http://schemas.microsoft.com/office/drawing/2014/main" xmlns="" id="{4ABA2C8D-0A9A-49F1-883C-DC8D9C48746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6"/>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25</xdr:row>
      <xdr:rowOff>0</xdr:rowOff>
    </xdr:from>
    <xdr:to>
      <xdr:col>2</xdr:col>
      <xdr:colOff>543791</xdr:colOff>
      <xdr:row>38</xdr:row>
      <xdr:rowOff>41564</xdr:rowOff>
    </xdr:to>
    <xdr:graphicFrame macro="">
      <xdr:nvGraphicFramePr>
        <xdr:cNvPr id="2" name="Chart 1">
          <a:extLst>
            <a:ext uri="{FF2B5EF4-FFF2-40B4-BE49-F238E27FC236}">
              <a16:creationId xmlns:a16="http://schemas.microsoft.com/office/drawing/2014/main" xmlns="" id="{64161256-3CF1-4132-9FF0-2C15ED63DB9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571500</xdr:colOff>
      <xdr:row>25</xdr:row>
      <xdr:rowOff>0</xdr:rowOff>
    </xdr:from>
    <xdr:to>
      <xdr:col>7</xdr:col>
      <xdr:colOff>284018</xdr:colOff>
      <xdr:row>38</xdr:row>
      <xdr:rowOff>41564</xdr:rowOff>
    </xdr:to>
    <xdr:graphicFrame macro="">
      <xdr:nvGraphicFramePr>
        <xdr:cNvPr id="3" name="Chart 2">
          <a:extLst>
            <a:ext uri="{FF2B5EF4-FFF2-40B4-BE49-F238E27FC236}">
              <a16:creationId xmlns:a16="http://schemas.microsoft.com/office/drawing/2014/main" xmlns="" id="{F51075C5-A42C-4724-8758-0BBE304927C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311728</xdr:colOff>
      <xdr:row>25</xdr:row>
      <xdr:rowOff>0</xdr:rowOff>
    </xdr:from>
    <xdr:to>
      <xdr:col>15</xdr:col>
      <xdr:colOff>145472</xdr:colOff>
      <xdr:row>38</xdr:row>
      <xdr:rowOff>41564</xdr:rowOff>
    </xdr:to>
    <xdr:graphicFrame macro="">
      <xdr:nvGraphicFramePr>
        <xdr:cNvPr id="4" name="Chart 3">
          <a:extLst>
            <a:ext uri="{FF2B5EF4-FFF2-40B4-BE49-F238E27FC236}">
              <a16:creationId xmlns:a16="http://schemas.microsoft.com/office/drawing/2014/main" xmlns="" id="{32D935D2-0594-4D79-A3F9-32E33E14F3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173182</xdr:colOff>
      <xdr:row>25</xdr:row>
      <xdr:rowOff>0</xdr:rowOff>
    </xdr:from>
    <xdr:to>
      <xdr:col>22</xdr:col>
      <xdr:colOff>6927</xdr:colOff>
      <xdr:row>38</xdr:row>
      <xdr:rowOff>41564</xdr:rowOff>
    </xdr:to>
    <xdr:graphicFrame macro="">
      <xdr:nvGraphicFramePr>
        <xdr:cNvPr id="5" name="Chart 4">
          <a:extLst>
            <a:ext uri="{FF2B5EF4-FFF2-40B4-BE49-F238E27FC236}">
              <a16:creationId xmlns:a16="http://schemas.microsoft.com/office/drawing/2014/main" xmlns="" id="{4F8A1408-0CF4-4F9B-BFDA-649D9DC8D88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22</xdr:col>
      <xdr:colOff>34637</xdr:colOff>
      <xdr:row>25</xdr:row>
      <xdr:rowOff>0</xdr:rowOff>
    </xdr:from>
    <xdr:to>
      <xdr:col>28</xdr:col>
      <xdr:colOff>284018</xdr:colOff>
      <xdr:row>38</xdr:row>
      <xdr:rowOff>41564</xdr:rowOff>
    </xdr:to>
    <xdr:graphicFrame macro="">
      <xdr:nvGraphicFramePr>
        <xdr:cNvPr id="6" name="Chart 5">
          <a:extLst>
            <a:ext uri="{FF2B5EF4-FFF2-40B4-BE49-F238E27FC236}">
              <a16:creationId xmlns:a16="http://schemas.microsoft.com/office/drawing/2014/main" xmlns="" id="{50E0FD73-C215-4806-88B4-15A40DF5329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0</xdr:colOff>
      <xdr:row>60</xdr:row>
      <xdr:rowOff>0</xdr:rowOff>
    </xdr:from>
    <xdr:to>
      <xdr:col>2</xdr:col>
      <xdr:colOff>543791</xdr:colOff>
      <xdr:row>73</xdr:row>
      <xdr:rowOff>41564</xdr:rowOff>
    </xdr:to>
    <xdr:graphicFrame macro="">
      <xdr:nvGraphicFramePr>
        <xdr:cNvPr id="7" name="Chart 6">
          <a:extLst>
            <a:ext uri="{FF2B5EF4-FFF2-40B4-BE49-F238E27FC236}">
              <a16:creationId xmlns:a16="http://schemas.microsoft.com/office/drawing/2014/main" xmlns="" id="{5F456168-67E1-4EC1-859A-8236DA328A4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571500</xdr:colOff>
      <xdr:row>60</xdr:row>
      <xdr:rowOff>0</xdr:rowOff>
    </xdr:from>
    <xdr:to>
      <xdr:col>7</xdr:col>
      <xdr:colOff>284018</xdr:colOff>
      <xdr:row>73</xdr:row>
      <xdr:rowOff>41564</xdr:rowOff>
    </xdr:to>
    <xdr:graphicFrame macro="">
      <xdr:nvGraphicFramePr>
        <xdr:cNvPr id="8" name="Chart 7">
          <a:extLst>
            <a:ext uri="{FF2B5EF4-FFF2-40B4-BE49-F238E27FC236}">
              <a16:creationId xmlns:a16="http://schemas.microsoft.com/office/drawing/2014/main" xmlns="" id="{BCCFE311-2CB2-4467-A5D3-B6C9478F99E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7</xdr:col>
      <xdr:colOff>311728</xdr:colOff>
      <xdr:row>60</xdr:row>
      <xdr:rowOff>0</xdr:rowOff>
    </xdr:from>
    <xdr:to>
      <xdr:col>15</xdr:col>
      <xdr:colOff>145472</xdr:colOff>
      <xdr:row>73</xdr:row>
      <xdr:rowOff>41564</xdr:rowOff>
    </xdr:to>
    <xdr:graphicFrame macro="">
      <xdr:nvGraphicFramePr>
        <xdr:cNvPr id="9" name="Chart 8">
          <a:extLst>
            <a:ext uri="{FF2B5EF4-FFF2-40B4-BE49-F238E27FC236}">
              <a16:creationId xmlns:a16="http://schemas.microsoft.com/office/drawing/2014/main" xmlns="" id="{34CC3EB9-9D14-455E-A36E-4F8415CCD51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15</xdr:col>
      <xdr:colOff>173182</xdr:colOff>
      <xdr:row>60</xdr:row>
      <xdr:rowOff>0</xdr:rowOff>
    </xdr:from>
    <xdr:to>
      <xdr:col>22</xdr:col>
      <xdr:colOff>6927</xdr:colOff>
      <xdr:row>73</xdr:row>
      <xdr:rowOff>41564</xdr:rowOff>
    </xdr:to>
    <xdr:graphicFrame macro="">
      <xdr:nvGraphicFramePr>
        <xdr:cNvPr id="10" name="Chart 9">
          <a:extLst>
            <a:ext uri="{FF2B5EF4-FFF2-40B4-BE49-F238E27FC236}">
              <a16:creationId xmlns:a16="http://schemas.microsoft.com/office/drawing/2014/main" xmlns="" id="{5AF5027E-889C-475A-BE53-3BF19127A7E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22</xdr:col>
      <xdr:colOff>34637</xdr:colOff>
      <xdr:row>60</xdr:row>
      <xdr:rowOff>0</xdr:rowOff>
    </xdr:from>
    <xdr:to>
      <xdr:col>28</xdr:col>
      <xdr:colOff>284018</xdr:colOff>
      <xdr:row>73</xdr:row>
      <xdr:rowOff>41564</xdr:rowOff>
    </xdr:to>
    <xdr:graphicFrame macro="">
      <xdr:nvGraphicFramePr>
        <xdr:cNvPr id="11" name="Chart 10">
          <a:extLst>
            <a:ext uri="{FF2B5EF4-FFF2-40B4-BE49-F238E27FC236}">
              <a16:creationId xmlns:a16="http://schemas.microsoft.com/office/drawing/2014/main" xmlns="" id="{71332521-9944-4D41-A13A-D6C58A98917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xdr:col>
      <xdr:colOff>0</xdr:colOff>
      <xdr:row>98</xdr:row>
      <xdr:rowOff>0</xdr:rowOff>
    </xdr:from>
    <xdr:to>
      <xdr:col>2</xdr:col>
      <xdr:colOff>543791</xdr:colOff>
      <xdr:row>111</xdr:row>
      <xdr:rowOff>41564</xdr:rowOff>
    </xdr:to>
    <xdr:graphicFrame macro="">
      <xdr:nvGraphicFramePr>
        <xdr:cNvPr id="12" name="Chart 11">
          <a:extLst>
            <a:ext uri="{FF2B5EF4-FFF2-40B4-BE49-F238E27FC236}">
              <a16:creationId xmlns:a16="http://schemas.microsoft.com/office/drawing/2014/main" xmlns="" id="{96E0C67B-05A1-4D45-9150-E8B698C38B2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2</xdr:col>
      <xdr:colOff>571500</xdr:colOff>
      <xdr:row>98</xdr:row>
      <xdr:rowOff>0</xdr:rowOff>
    </xdr:from>
    <xdr:to>
      <xdr:col>7</xdr:col>
      <xdr:colOff>284018</xdr:colOff>
      <xdr:row>111</xdr:row>
      <xdr:rowOff>41564</xdr:rowOff>
    </xdr:to>
    <xdr:graphicFrame macro="">
      <xdr:nvGraphicFramePr>
        <xdr:cNvPr id="13" name="Chart 12">
          <a:extLst>
            <a:ext uri="{FF2B5EF4-FFF2-40B4-BE49-F238E27FC236}">
              <a16:creationId xmlns:a16="http://schemas.microsoft.com/office/drawing/2014/main" xmlns="" id="{6DF783C2-DC80-470D-A475-0907FDEB601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7</xdr:col>
      <xdr:colOff>311728</xdr:colOff>
      <xdr:row>98</xdr:row>
      <xdr:rowOff>0</xdr:rowOff>
    </xdr:from>
    <xdr:to>
      <xdr:col>15</xdr:col>
      <xdr:colOff>145472</xdr:colOff>
      <xdr:row>111</xdr:row>
      <xdr:rowOff>41564</xdr:rowOff>
    </xdr:to>
    <xdr:graphicFrame macro="">
      <xdr:nvGraphicFramePr>
        <xdr:cNvPr id="14" name="Chart 13">
          <a:extLst>
            <a:ext uri="{FF2B5EF4-FFF2-40B4-BE49-F238E27FC236}">
              <a16:creationId xmlns:a16="http://schemas.microsoft.com/office/drawing/2014/main" xmlns="" id="{FACCF7D9-B573-4D58-BD1F-BB11464FB3D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15</xdr:col>
      <xdr:colOff>173182</xdr:colOff>
      <xdr:row>98</xdr:row>
      <xdr:rowOff>0</xdr:rowOff>
    </xdr:from>
    <xdr:to>
      <xdr:col>22</xdr:col>
      <xdr:colOff>6927</xdr:colOff>
      <xdr:row>111</xdr:row>
      <xdr:rowOff>41564</xdr:rowOff>
    </xdr:to>
    <xdr:graphicFrame macro="">
      <xdr:nvGraphicFramePr>
        <xdr:cNvPr id="15" name="Chart 14">
          <a:extLst>
            <a:ext uri="{FF2B5EF4-FFF2-40B4-BE49-F238E27FC236}">
              <a16:creationId xmlns:a16="http://schemas.microsoft.com/office/drawing/2014/main" xmlns="" id="{6CD62970-53ED-4555-BDAD-C8AD95D0D6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22</xdr:col>
      <xdr:colOff>34637</xdr:colOff>
      <xdr:row>98</xdr:row>
      <xdr:rowOff>0</xdr:rowOff>
    </xdr:from>
    <xdr:to>
      <xdr:col>28</xdr:col>
      <xdr:colOff>284018</xdr:colOff>
      <xdr:row>111</xdr:row>
      <xdr:rowOff>41564</xdr:rowOff>
    </xdr:to>
    <xdr:graphicFrame macro="">
      <xdr:nvGraphicFramePr>
        <xdr:cNvPr id="16" name="Chart 15">
          <a:extLst>
            <a:ext uri="{FF2B5EF4-FFF2-40B4-BE49-F238E27FC236}">
              <a16:creationId xmlns:a16="http://schemas.microsoft.com/office/drawing/2014/main" xmlns="" id="{5E1AE893-65A5-454C-903F-19CEA34131C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1</xdr:col>
      <xdr:colOff>0</xdr:colOff>
      <xdr:row>133</xdr:row>
      <xdr:rowOff>0</xdr:rowOff>
    </xdr:from>
    <xdr:to>
      <xdr:col>2</xdr:col>
      <xdr:colOff>543791</xdr:colOff>
      <xdr:row>146</xdr:row>
      <xdr:rowOff>41564</xdr:rowOff>
    </xdr:to>
    <xdr:graphicFrame macro="">
      <xdr:nvGraphicFramePr>
        <xdr:cNvPr id="17" name="Chart 16">
          <a:extLst>
            <a:ext uri="{FF2B5EF4-FFF2-40B4-BE49-F238E27FC236}">
              <a16:creationId xmlns:a16="http://schemas.microsoft.com/office/drawing/2014/main" xmlns="" id="{F630E273-FEF9-4B6B-9EA4-20F97357343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2</xdr:col>
      <xdr:colOff>571500</xdr:colOff>
      <xdr:row>133</xdr:row>
      <xdr:rowOff>0</xdr:rowOff>
    </xdr:from>
    <xdr:to>
      <xdr:col>7</xdr:col>
      <xdr:colOff>284018</xdr:colOff>
      <xdr:row>146</xdr:row>
      <xdr:rowOff>41564</xdr:rowOff>
    </xdr:to>
    <xdr:graphicFrame macro="">
      <xdr:nvGraphicFramePr>
        <xdr:cNvPr id="18" name="Chart 17">
          <a:extLst>
            <a:ext uri="{FF2B5EF4-FFF2-40B4-BE49-F238E27FC236}">
              <a16:creationId xmlns:a16="http://schemas.microsoft.com/office/drawing/2014/main" xmlns="" id="{7C088FF9-5673-45E5-9A25-E6CEAFEF3DF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7</xdr:col>
      <xdr:colOff>311728</xdr:colOff>
      <xdr:row>133</xdr:row>
      <xdr:rowOff>0</xdr:rowOff>
    </xdr:from>
    <xdr:to>
      <xdr:col>15</xdr:col>
      <xdr:colOff>145472</xdr:colOff>
      <xdr:row>146</xdr:row>
      <xdr:rowOff>41564</xdr:rowOff>
    </xdr:to>
    <xdr:graphicFrame macro="">
      <xdr:nvGraphicFramePr>
        <xdr:cNvPr id="19" name="Chart 18">
          <a:extLst>
            <a:ext uri="{FF2B5EF4-FFF2-40B4-BE49-F238E27FC236}">
              <a16:creationId xmlns:a16="http://schemas.microsoft.com/office/drawing/2014/main" xmlns="" id="{8E11B3BE-4611-477A-95AD-A425CC8A5FE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15</xdr:col>
      <xdr:colOff>173182</xdr:colOff>
      <xdr:row>133</xdr:row>
      <xdr:rowOff>0</xdr:rowOff>
    </xdr:from>
    <xdr:to>
      <xdr:col>22</xdr:col>
      <xdr:colOff>6927</xdr:colOff>
      <xdr:row>146</xdr:row>
      <xdr:rowOff>41564</xdr:rowOff>
    </xdr:to>
    <xdr:graphicFrame macro="">
      <xdr:nvGraphicFramePr>
        <xdr:cNvPr id="20" name="Chart 19">
          <a:extLst>
            <a:ext uri="{FF2B5EF4-FFF2-40B4-BE49-F238E27FC236}">
              <a16:creationId xmlns:a16="http://schemas.microsoft.com/office/drawing/2014/main" xmlns="" id="{254E9DC2-9463-4436-BCE8-266E2DCA1AB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22</xdr:col>
      <xdr:colOff>34637</xdr:colOff>
      <xdr:row>133</xdr:row>
      <xdr:rowOff>0</xdr:rowOff>
    </xdr:from>
    <xdr:to>
      <xdr:col>28</xdr:col>
      <xdr:colOff>284018</xdr:colOff>
      <xdr:row>146</xdr:row>
      <xdr:rowOff>41564</xdr:rowOff>
    </xdr:to>
    <xdr:graphicFrame macro="">
      <xdr:nvGraphicFramePr>
        <xdr:cNvPr id="21" name="Chart 20">
          <a:extLst>
            <a:ext uri="{FF2B5EF4-FFF2-40B4-BE49-F238E27FC236}">
              <a16:creationId xmlns:a16="http://schemas.microsoft.com/office/drawing/2014/main" xmlns="" id="{A8433571-B76B-4AEB-AB8C-84867986F39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1</xdr:col>
      <xdr:colOff>0</xdr:colOff>
      <xdr:row>168</xdr:row>
      <xdr:rowOff>0</xdr:rowOff>
    </xdr:from>
    <xdr:to>
      <xdr:col>2</xdr:col>
      <xdr:colOff>543791</xdr:colOff>
      <xdr:row>181</xdr:row>
      <xdr:rowOff>41564</xdr:rowOff>
    </xdr:to>
    <xdr:graphicFrame macro="">
      <xdr:nvGraphicFramePr>
        <xdr:cNvPr id="22" name="Chart 21">
          <a:extLst>
            <a:ext uri="{FF2B5EF4-FFF2-40B4-BE49-F238E27FC236}">
              <a16:creationId xmlns:a16="http://schemas.microsoft.com/office/drawing/2014/main" xmlns="" id="{300CA5EB-717D-4D02-A9FD-0A80802559B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2</xdr:col>
      <xdr:colOff>571500</xdr:colOff>
      <xdr:row>168</xdr:row>
      <xdr:rowOff>0</xdr:rowOff>
    </xdr:from>
    <xdr:to>
      <xdr:col>7</xdr:col>
      <xdr:colOff>284018</xdr:colOff>
      <xdr:row>181</xdr:row>
      <xdr:rowOff>41564</xdr:rowOff>
    </xdr:to>
    <xdr:graphicFrame macro="">
      <xdr:nvGraphicFramePr>
        <xdr:cNvPr id="23" name="Chart 22">
          <a:extLst>
            <a:ext uri="{FF2B5EF4-FFF2-40B4-BE49-F238E27FC236}">
              <a16:creationId xmlns:a16="http://schemas.microsoft.com/office/drawing/2014/main" xmlns="" id="{4310E782-1EE5-4FA1-AAEB-9543DAF187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7</xdr:col>
      <xdr:colOff>311728</xdr:colOff>
      <xdr:row>168</xdr:row>
      <xdr:rowOff>0</xdr:rowOff>
    </xdr:from>
    <xdr:to>
      <xdr:col>15</xdr:col>
      <xdr:colOff>145472</xdr:colOff>
      <xdr:row>181</xdr:row>
      <xdr:rowOff>41564</xdr:rowOff>
    </xdr:to>
    <xdr:graphicFrame macro="">
      <xdr:nvGraphicFramePr>
        <xdr:cNvPr id="24" name="Chart 23">
          <a:extLst>
            <a:ext uri="{FF2B5EF4-FFF2-40B4-BE49-F238E27FC236}">
              <a16:creationId xmlns:a16="http://schemas.microsoft.com/office/drawing/2014/main" xmlns="" id="{FDE72588-7DC2-41EF-A63B-7C9ED4C157D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15</xdr:col>
      <xdr:colOff>173182</xdr:colOff>
      <xdr:row>168</xdr:row>
      <xdr:rowOff>0</xdr:rowOff>
    </xdr:from>
    <xdr:to>
      <xdr:col>22</xdr:col>
      <xdr:colOff>6927</xdr:colOff>
      <xdr:row>181</xdr:row>
      <xdr:rowOff>41564</xdr:rowOff>
    </xdr:to>
    <xdr:graphicFrame macro="">
      <xdr:nvGraphicFramePr>
        <xdr:cNvPr id="25" name="Chart 24">
          <a:extLst>
            <a:ext uri="{FF2B5EF4-FFF2-40B4-BE49-F238E27FC236}">
              <a16:creationId xmlns:a16="http://schemas.microsoft.com/office/drawing/2014/main" xmlns="" id="{30A2C219-34C8-41ED-833A-52A73332D84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22</xdr:col>
      <xdr:colOff>34637</xdr:colOff>
      <xdr:row>168</xdr:row>
      <xdr:rowOff>0</xdr:rowOff>
    </xdr:from>
    <xdr:to>
      <xdr:col>28</xdr:col>
      <xdr:colOff>284018</xdr:colOff>
      <xdr:row>181</xdr:row>
      <xdr:rowOff>41564</xdr:rowOff>
    </xdr:to>
    <xdr:graphicFrame macro="">
      <xdr:nvGraphicFramePr>
        <xdr:cNvPr id="26" name="Chart 25">
          <a:extLst>
            <a:ext uri="{FF2B5EF4-FFF2-40B4-BE49-F238E27FC236}">
              <a16:creationId xmlns:a16="http://schemas.microsoft.com/office/drawing/2014/main" xmlns="" id="{56E4DFD8-FECD-4467-A56B-3EC140FF7E3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twoCellAnchor>
    <xdr:from>
      <xdr:col>28</xdr:col>
      <xdr:colOff>219075</xdr:colOff>
      <xdr:row>97</xdr:row>
      <xdr:rowOff>180975</xdr:rowOff>
    </xdr:from>
    <xdr:to>
      <xdr:col>31</xdr:col>
      <xdr:colOff>649431</xdr:colOff>
      <xdr:row>111</xdr:row>
      <xdr:rowOff>22514</xdr:rowOff>
    </xdr:to>
    <xdr:graphicFrame macro="">
      <xdr:nvGraphicFramePr>
        <xdr:cNvPr id="27" name="Chart 26">
          <a:extLst>
            <a:ext uri="{FF2B5EF4-FFF2-40B4-BE49-F238E27FC236}">
              <a16:creationId xmlns:a16="http://schemas.microsoft.com/office/drawing/2014/main" xmlns="" id="{C3809FC3-FEA3-4EAD-95EF-2C1BB1C519F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6"/>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6</xdr:col>
      <xdr:colOff>282353</xdr:colOff>
      <xdr:row>5</xdr:row>
      <xdr:rowOff>13189</xdr:rowOff>
    </xdr:from>
    <xdr:to>
      <xdr:col>6</xdr:col>
      <xdr:colOff>494834</xdr:colOff>
      <xdr:row>5</xdr:row>
      <xdr:rowOff>269631</xdr:rowOff>
    </xdr:to>
    <xdr:sp macro="" textlink="">
      <xdr:nvSpPr>
        <xdr:cNvPr id="2" name="Down Arrow 1">
          <a:extLst>
            <a:ext uri="{FF2B5EF4-FFF2-40B4-BE49-F238E27FC236}">
              <a16:creationId xmlns:a16="http://schemas.microsoft.com/office/drawing/2014/main" xmlns="" id="{00000000-0008-0000-0B00-000002000000}"/>
            </a:ext>
          </a:extLst>
        </xdr:cNvPr>
        <xdr:cNvSpPr/>
      </xdr:nvSpPr>
      <xdr:spPr>
        <a:xfrm>
          <a:off x="8887377" y="1053969"/>
          <a:ext cx="212481" cy="256442"/>
        </a:xfrm>
        <a:prstGeom prst="downArrow">
          <a:avLst/>
        </a:prstGeom>
        <a:solidFill>
          <a:srgbClr val="696EB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8</xdr:col>
      <xdr:colOff>269780</xdr:colOff>
      <xdr:row>5</xdr:row>
      <xdr:rowOff>13938</xdr:rowOff>
    </xdr:from>
    <xdr:to>
      <xdr:col>8</xdr:col>
      <xdr:colOff>482261</xdr:colOff>
      <xdr:row>5</xdr:row>
      <xdr:rowOff>270380</xdr:rowOff>
    </xdr:to>
    <xdr:sp macro="" textlink="">
      <xdr:nvSpPr>
        <xdr:cNvPr id="4" name="Down Arrow 3">
          <a:extLst>
            <a:ext uri="{FF2B5EF4-FFF2-40B4-BE49-F238E27FC236}">
              <a16:creationId xmlns:a16="http://schemas.microsoft.com/office/drawing/2014/main" xmlns="" id="{00000000-0008-0000-0B00-000004000000}"/>
            </a:ext>
          </a:extLst>
        </xdr:cNvPr>
        <xdr:cNvSpPr/>
      </xdr:nvSpPr>
      <xdr:spPr>
        <a:xfrm>
          <a:off x="9808719" y="1054718"/>
          <a:ext cx="212481" cy="256442"/>
        </a:xfrm>
        <a:prstGeom prst="downArrow">
          <a:avLst/>
        </a:prstGeom>
        <a:solidFill>
          <a:srgbClr val="696EB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rob.best/Documents/Carbon%20Free%20Boston/appendix_b_modeling_data_(rev_9)_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eling Data (Rev 6)"/>
      <sheetName val="Modeling Data"/>
      <sheetName val="bEQ Data"/>
      <sheetName val="Notes"/>
      <sheetName val="Mapping"/>
      <sheetName val="90.1-2016 PRM"/>
      <sheetName val="90.1-2010"/>
      <sheetName val="90.1-2007"/>
      <sheetName val="90.1-2001"/>
      <sheetName val="SSPC-90.1"/>
      <sheetName val="CBECS-2003"/>
      <sheetName val="CEUS"/>
      <sheetName val="ECB-CS"/>
      <sheetName val="ACM05"/>
      <sheetName val="NREL41956 (not used)"/>
      <sheetName val="Process and Plug (not used)"/>
      <sheetName val="bEQ"/>
      <sheetName val="Pivots"/>
      <sheetName val="OtherLists"/>
    </sheetNames>
    <sheetDataSet>
      <sheetData sheetId="0"/>
      <sheetData sheetId="1"/>
      <sheetData sheetId="2"/>
      <sheetData sheetId="3"/>
      <sheetData sheetId="4"/>
      <sheetData sheetId="5"/>
      <sheetData sheetId="6"/>
      <sheetData sheetId="7"/>
      <sheetData sheetId="8"/>
      <sheetData sheetId="9">
        <row r="2">
          <cell r="A2" t="str">
            <v>Automotive Facility</v>
          </cell>
          <cell r="B2" t="str">
            <v>J</v>
          </cell>
          <cell r="C2">
            <v>1</v>
          </cell>
          <cell r="D2">
            <v>0.25</v>
          </cell>
          <cell r="E2">
            <v>143</v>
          </cell>
          <cell r="F2">
            <v>375</v>
          </cell>
          <cell r="G2">
            <v>625</v>
          </cell>
          <cell r="H2" t="str">
            <v>Gas Storage</v>
          </cell>
        </row>
        <row r="3">
          <cell r="A3" t="str">
            <v>Convention Center</v>
          </cell>
          <cell r="B3" t="str">
            <v>H</v>
          </cell>
          <cell r="C3">
            <v>0.25</v>
          </cell>
          <cell r="D3">
            <v>0.31</v>
          </cell>
          <cell r="E3">
            <v>20</v>
          </cell>
          <cell r="F3">
            <v>250</v>
          </cell>
          <cell r="G3">
            <v>200</v>
          </cell>
          <cell r="H3" t="str">
            <v>Electric Resistance Storage</v>
          </cell>
        </row>
        <row r="4">
          <cell r="A4" t="str">
            <v>Courthouse</v>
          </cell>
          <cell r="B4" t="str">
            <v>A</v>
          </cell>
          <cell r="C4">
            <v>0.25</v>
          </cell>
          <cell r="D4">
            <v>0.41</v>
          </cell>
          <cell r="E4">
            <v>14</v>
          </cell>
          <cell r="F4">
            <v>250</v>
          </cell>
          <cell r="G4">
            <v>200</v>
          </cell>
          <cell r="H4" t="str">
            <v>Electric Resistance Storage</v>
          </cell>
        </row>
        <row r="5">
          <cell r="A5" t="str">
            <v>Dining: Bar/Lounge/Leisure</v>
          </cell>
          <cell r="B5" t="str">
            <v>B</v>
          </cell>
          <cell r="C5">
            <v>6</v>
          </cell>
          <cell r="D5">
            <v>0.93</v>
          </cell>
          <cell r="E5">
            <v>10</v>
          </cell>
          <cell r="F5">
            <v>275</v>
          </cell>
          <cell r="G5">
            <v>275</v>
          </cell>
          <cell r="H5" t="str">
            <v>Gas Storage</v>
          </cell>
        </row>
        <row r="6">
          <cell r="A6" t="str">
            <v>Dining: Cafeteria/Fast Food</v>
          </cell>
          <cell r="B6" t="str">
            <v>B</v>
          </cell>
          <cell r="C6">
            <v>6</v>
          </cell>
          <cell r="D6">
            <v>0.93</v>
          </cell>
          <cell r="E6">
            <v>10</v>
          </cell>
          <cell r="F6">
            <v>275</v>
          </cell>
          <cell r="G6">
            <v>275</v>
          </cell>
          <cell r="H6" t="str">
            <v>Gas Storage</v>
          </cell>
        </row>
        <row r="7">
          <cell r="A7" t="str">
            <v>Dining: Family</v>
          </cell>
          <cell r="B7" t="str">
            <v>B</v>
          </cell>
          <cell r="C7">
            <v>6</v>
          </cell>
          <cell r="D7">
            <v>0.71</v>
          </cell>
          <cell r="E7">
            <v>14</v>
          </cell>
          <cell r="F7">
            <v>275</v>
          </cell>
          <cell r="G7">
            <v>275</v>
          </cell>
          <cell r="H7" t="str">
            <v>Gas Storage</v>
          </cell>
        </row>
        <row r="8">
          <cell r="A8" t="str">
            <v>Dormitory</v>
          </cell>
          <cell r="B8" t="str">
            <v>D</v>
          </cell>
          <cell r="C8">
            <v>0.6</v>
          </cell>
          <cell r="D8">
            <v>0.11</v>
          </cell>
          <cell r="E8">
            <v>100</v>
          </cell>
          <cell r="F8">
            <v>250</v>
          </cell>
          <cell r="G8">
            <v>200</v>
          </cell>
          <cell r="H8" t="str">
            <v>Gas Storage</v>
          </cell>
        </row>
        <row r="9">
          <cell r="A9" t="str">
            <v>Exercise Center</v>
          </cell>
          <cell r="B9" t="str">
            <v>H</v>
          </cell>
          <cell r="C9">
            <v>0.5</v>
          </cell>
          <cell r="D9">
            <v>0.26</v>
          </cell>
          <cell r="E9">
            <v>100</v>
          </cell>
          <cell r="F9">
            <v>710</v>
          </cell>
          <cell r="G9">
            <v>1090</v>
          </cell>
          <cell r="H9" t="str">
            <v>Gas Storage</v>
          </cell>
        </row>
        <row r="10">
          <cell r="A10" t="str">
            <v>Fire Station</v>
          </cell>
          <cell r="B10" t="str">
            <v>E</v>
          </cell>
          <cell r="C10">
            <v>1.5</v>
          </cell>
          <cell r="D10">
            <v>0.21</v>
          </cell>
          <cell r="E10">
            <v>33</v>
          </cell>
          <cell r="F10">
            <v>250</v>
          </cell>
          <cell r="G10">
            <v>200</v>
          </cell>
          <cell r="H10" t="str">
            <v>Gas Storage</v>
          </cell>
        </row>
        <row r="11">
          <cell r="A11" t="str">
            <v>Gymnasium</v>
          </cell>
          <cell r="B11" t="str">
            <v>I</v>
          </cell>
          <cell r="C11">
            <v>0.5</v>
          </cell>
          <cell r="D11">
            <v>0.3</v>
          </cell>
          <cell r="E11">
            <v>33</v>
          </cell>
          <cell r="F11">
            <v>710</v>
          </cell>
          <cell r="G11">
            <v>1090</v>
          </cell>
          <cell r="H11" t="str">
            <v>Gas Storage</v>
          </cell>
        </row>
        <row r="12">
          <cell r="A12" t="str">
            <v>Health-Care Clinic</v>
          </cell>
          <cell r="B12" t="str">
            <v>E</v>
          </cell>
          <cell r="C12">
            <v>2</v>
          </cell>
          <cell r="D12">
            <v>0.47</v>
          </cell>
          <cell r="E12">
            <v>200</v>
          </cell>
          <cell r="F12">
            <v>250</v>
          </cell>
          <cell r="G12">
            <v>200</v>
          </cell>
          <cell r="H12" t="str">
            <v>Gas Storage</v>
          </cell>
        </row>
        <row r="13">
          <cell r="A13" t="str">
            <v>Hospital</v>
          </cell>
          <cell r="B13" t="str">
            <v>E</v>
          </cell>
          <cell r="C13">
            <v>2</v>
          </cell>
          <cell r="D13">
            <v>0.47</v>
          </cell>
          <cell r="E13">
            <v>200</v>
          </cell>
          <cell r="F13">
            <v>250</v>
          </cell>
          <cell r="G13">
            <v>200</v>
          </cell>
          <cell r="H13" t="str">
            <v>Gas Storage</v>
          </cell>
        </row>
        <row r="14">
          <cell r="A14" t="str">
            <v>Hotel</v>
          </cell>
          <cell r="B14" t="str">
            <v>F</v>
          </cell>
          <cell r="C14">
            <v>1.1100000000000001</v>
          </cell>
          <cell r="D14">
            <v>0.08</v>
          </cell>
          <cell r="E14">
            <v>250</v>
          </cell>
          <cell r="F14">
            <v>250</v>
          </cell>
          <cell r="G14">
            <v>200</v>
          </cell>
          <cell r="H14" t="str">
            <v>Gas Storage</v>
          </cell>
        </row>
        <row r="15">
          <cell r="A15" t="str">
            <v>Laboratory</v>
          </cell>
          <cell r="B15" t="str">
            <v>M</v>
          </cell>
          <cell r="C15">
            <v>3.34</v>
          </cell>
          <cell r="D15">
            <v>0.47</v>
          </cell>
          <cell r="E15">
            <v>200</v>
          </cell>
          <cell r="F15">
            <v>250</v>
          </cell>
          <cell r="G15">
            <v>200</v>
          </cell>
          <cell r="H15" t="str">
            <v>Gas Storage</v>
          </cell>
        </row>
        <row r="16">
          <cell r="A16" t="str">
            <v>Library</v>
          </cell>
          <cell r="B16" t="str">
            <v>C</v>
          </cell>
          <cell r="C16">
            <v>1.5</v>
          </cell>
          <cell r="D16">
            <v>0.11</v>
          </cell>
          <cell r="E16">
            <v>100</v>
          </cell>
          <cell r="F16">
            <v>250</v>
          </cell>
          <cell r="G16">
            <v>200</v>
          </cell>
          <cell r="H16" t="str">
            <v>Electric Resistance Storage</v>
          </cell>
        </row>
        <row r="17">
          <cell r="A17" t="str">
            <v>Manufacturing Facility</v>
          </cell>
          <cell r="B17" t="str">
            <v>J</v>
          </cell>
          <cell r="C17">
            <v>1</v>
          </cell>
          <cell r="D17">
            <v>0.25</v>
          </cell>
          <cell r="E17">
            <v>143</v>
          </cell>
          <cell r="F17">
            <v>580</v>
          </cell>
          <cell r="G17">
            <v>870</v>
          </cell>
          <cell r="H17" t="str">
            <v>Gas Storage</v>
          </cell>
        </row>
        <row r="18">
          <cell r="A18" t="str">
            <v>Motel</v>
          </cell>
          <cell r="B18" t="str">
            <v>F</v>
          </cell>
          <cell r="C18">
            <v>1.1100000000000001</v>
          </cell>
          <cell r="D18">
            <v>0.08</v>
          </cell>
          <cell r="E18">
            <v>250</v>
          </cell>
          <cell r="F18">
            <v>250</v>
          </cell>
          <cell r="G18">
            <v>200</v>
          </cell>
          <cell r="H18" t="str">
            <v>Gas Storage</v>
          </cell>
        </row>
        <row r="19">
          <cell r="A19" t="str">
            <v>Motion Picture Theater</v>
          </cell>
          <cell r="B19" t="str">
            <v>H</v>
          </cell>
          <cell r="C19">
            <v>0.54</v>
          </cell>
          <cell r="D19">
            <v>1.19</v>
          </cell>
          <cell r="E19">
            <v>7</v>
          </cell>
          <cell r="F19">
            <v>225</v>
          </cell>
          <cell r="G19">
            <v>105</v>
          </cell>
          <cell r="H19" t="str">
            <v>Electric Resistance Storage</v>
          </cell>
        </row>
        <row r="20">
          <cell r="A20" t="str">
            <v>Multifamily</v>
          </cell>
          <cell r="B20" t="str">
            <v>D</v>
          </cell>
          <cell r="C20">
            <v>0.62</v>
          </cell>
          <cell r="D20">
            <v>0.06</v>
          </cell>
          <cell r="E20">
            <v>380</v>
          </cell>
          <cell r="F20">
            <v>250</v>
          </cell>
          <cell r="G20">
            <v>200</v>
          </cell>
          <cell r="H20" t="str">
            <v>Gas Storage</v>
          </cell>
        </row>
        <row r="21">
          <cell r="A21" t="str">
            <v>Museum</v>
          </cell>
          <cell r="B21" t="str">
            <v>C</v>
          </cell>
          <cell r="C21">
            <v>1.5</v>
          </cell>
          <cell r="D21">
            <v>0.36</v>
          </cell>
          <cell r="E21">
            <v>25</v>
          </cell>
          <cell r="F21">
            <v>250</v>
          </cell>
          <cell r="G21">
            <v>200</v>
          </cell>
          <cell r="H21" t="str">
            <v>Electric Resistance Storage</v>
          </cell>
        </row>
        <row r="22">
          <cell r="A22" t="str">
            <v>Office</v>
          </cell>
          <cell r="B22" t="str">
            <v>A</v>
          </cell>
          <cell r="C22">
            <v>0.75</v>
          </cell>
          <cell r="D22">
            <v>0.09</v>
          </cell>
          <cell r="E22">
            <v>200</v>
          </cell>
          <cell r="F22">
            <v>250</v>
          </cell>
          <cell r="G22">
            <v>200</v>
          </cell>
          <cell r="H22" t="str">
            <v>Electric Resistance Storage</v>
          </cell>
        </row>
        <row r="23">
          <cell r="A23" t="str">
            <v>Parking Garage</v>
          </cell>
          <cell r="B23" t="str">
            <v>K</v>
          </cell>
          <cell r="C23">
            <v>0</v>
          </cell>
          <cell r="D23">
            <v>0</v>
          </cell>
          <cell r="E23">
            <v>0</v>
          </cell>
          <cell r="F23">
            <v>250</v>
          </cell>
          <cell r="G23">
            <v>200</v>
          </cell>
          <cell r="H23" t="str">
            <v>Electric Resistance Storage</v>
          </cell>
        </row>
        <row r="24">
          <cell r="A24" t="str">
            <v>Penitentiary</v>
          </cell>
          <cell r="B24" t="str">
            <v>F</v>
          </cell>
          <cell r="C24">
            <v>0.5</v>
          </cell>
          <cell r="D24">
            <v>0.25</v>
          </cell>
          <cell r="E24">
            <v>40</v>
          </cell>
          <cell r="F24">
            <v>250</v>
          </cell>
          <cell r="G24">
            <v>200</v>
          </cell>
          <cell r="H24" t="str">
            <v>Gas Storage</v>
          </cell>
        </row>
        <row r="25">
          <cell r="A25" t="str">
            <v>Performing Arts Theater</v>
          </cell>
          <cell r="B25" t="str">
            <v>H</v>
          </cell>
          <cell r="C25">
            <v>0.5</v>
          </cell>
          <cell r="D25">
            <v>0.76</v>
          </cell>
          <cell r="E25">
            <v>14</v>
          </cell>
          <cell r="F25">
            <v>225</v>
          </cell>
          <cell r="G25">
            <v>105</v>
          </cell>
          <cell r="H25" t="str">
            <v>Gas Storage</v>
          </cell>
        </row>
        <row r="26">
          <cell r="A26" t="str">
            <v>Police Station</v>
          </cell>
          <cell r="B26" t="str">
            <v>E</v>
          </cell>
          <cell r="C26">
            <v>1.5</v>
          </cell>
          <cell r="D26">
            <v>0.21</v>
          </cell>
          <cell r="E26">
            <v>33</v>
          </cell>
          <cell r="F26">
            <v>250</v>
          </cell>
          <cell r="G26">
            <v>200</v>
          </cell>
          <cell r="H26" t="str">
            <v>Electric Resistance Storage</v>
          </cell>
        </row>
        <row r="27">
          <cell r="A27" t="str">
            <v>Post Office</v>
          </cell>
          <cell r="B27" t="str">
            <v>A</v>
          </cell>
          <cell r="C27">
            <v>1</v>
          </cell>
          <cell r="D27">
            <v>0.21</v>
          </cell>
          <cell r="E27">
            <v>33</v>
          </cell>
          <cell r="F27">
            <v>250</v>
          </cell>
          <cell r="G27">
            <v>200</v>
          </cell>
          <cell r="H27" t="str">
            <v>Electric Resistance Storage</v>
          </cell>
        </row>
        <row r="28">
          <cell r="A28" t="str">
            <v>Religious Building</v>
          </cell>
          <cell r="B28" t="str">
            <v>H</v>
          </cell>
          <cell r="C28">
            <v>0.96</v>
          </cell>
          <cell r="D28">
            <v>0.66</v>
          </cell>
          <cell r="E28">
            <v>8</v>
          </cell>
          <cell r="F28">
            <v>245</v>
          </cell>
          <cell r="G28">
            <v>155</v>
          </cell>
          <cell r="H28" t="str">
            <v>Electric Resistance Storage</v>
          </cell>
        </row>
        <row r="29">
          <cell r="A29" t="str">
            <v>Retail</v>
          </cell>
          <cell r="B29" t="str">
            <v>C</v>
          </cell>
          <cell r="C29">
            <v>0.3</v>
          </cell>
          <cell r="D29">
            <v>0.23</v>
          </cell>
          <cell r="E29">
            <v>67</v>
          </cell>
          <cell r="F29">
            <v>250</v>
          </cell>
          <cell r="G29">
            <v>200</v>
          </cell>
          <cell r="H29" t="str">
            <v>Electric Resistance Storage</v>
          </cell>
        </row>
        <row r="30">
          <cell r="A30" t="str">
            <v>School/University</v>
          </cell>
          <cell r="B30" t="str">
            <v>G</v>
          </cell>
          <cell r="C30">
            <v>1.39</v>
          </cell>
          <cell r="D30">
            <v>0.47</v>
          </cell>
          <cell r="E30">
            <v>40</v>
          </cell>
          <cell r="F30">
            <v>250</v>
          </cell>
          <cell r="G30">
            <v>200</v>
          </cell>
          <cell r="H30" t="str">
            <v>Gas Storage</v>
          </cell>
        </row>
        <row r="31">
          <cell r="A31" t="str">
            <v>Sports Arena</v>
          </cell>
          <cell r="B31" t="str">
            <v>H</v>
          </cell>
          <cell r="C31">
            <v>1</v>
          </cell>
          <cell r="D31">
            <v>0.3</v>
          </cell>
          <cell r="E31">
            <v>0</v>
          </cell>
          <cell r="F31">
            <v>245</v>
          </cell>
          <cell r="G31">
            <v>105</v>
          </cell>
          <cell r="H31" t="str">
            <v>Gas Storage</v>
          </cell>
        </row>
        <row r="32">
          <cell r="A32" t="str">
            <v>Town Hall</v>
          </cell>
          <cell r="B32" t="str">
            <v>A</v>
          </cell>
          <cell r="C32">
            <v>1</v>
          </cell>
          <cell r="D32">
            <v>0.09</v>
          </cell>
          <cell r="E32">
            <v>200</v>
          </cell>
          <cell r="F32">
            <v>250</v>
          </cell>
          <cell r="G32">
            <v>200</v>
          </cell>
          <cell r="H32" t="str">
            <v>Electric Resistance Storage</v>
          </cell>
        </row>
        <row r="33">
          <cell r="A33" t="str">
            <v>Transportation</v>
          </cell>
          <cell r="B33" t="str">
            <v>E</v>
          </cell>
          <cell r="C33">
            <v>0.5</v>
          </cell>
          <cell r="D33">
            <v>0.81</v>
          </cell>
          <cell r="E33">
            <v>10</v>
          </cell>
          <cell r="F33">
            <v>225</v>
          </cell>
          <cell r="G33">
            <v>105</v>
          </cell>
          <cell r="H33" t="str">
            <v>Electric Resistance Storage</v>
          </cell>
        </row>
        <row r="34">
          <cell r="A34" t="str">
            <v>Warehouse</v>
          </cell>
          <cell r="B34" t="str">
            <v>L</v>
          </cell>
          <cell r="C34">
            <v>0.24</v>
          </cell>
          <cell r="D34">
            <v>0.06</v>
          </cell>
          <cell r="E34">
            <v>0</v>
          </cell>
          <cell r="F34">
            <v>275</v>
          </cell>
          <cell r="G34">
            <v>475</v>
          </cell>
          <cell r="H34" t="str">
            <v>Electric Resistance Storage</v>
          </cell>
        </row>
        <row r="35">
          <cell r="A35" t="str">
            <v>Workshop</v>
          </cell>
          <cell r="B35" t="str">
            <v>J</v>
          </cell>
          <cell r="C35">
            <v>1</v>
          </cell>
          <cell r="D35">
            <v>0.25</v>
          </cell>
          <cell r="E35">
            <v>143</v>
          </cell>
          <cell r="F35">
            <v>635</v>
          </cell>
          <cell r="G35">
            <v>965</v>
          </cell>
          <cell r="H35" t="str">
            <v>Gas Storage</v>
          </cell>
        </row>
        <row r="36">
          <cell r="A36" t="str">
            <v>No default</v>
          </cell>
          <cell r="B36" t="str">
            <v>n. a.</v>
          </cell>
          <cell r="C36" t="str">
            <v>n. a.</v>
          </cell>
          <cell r="D36" t="str">
            <v>n. a.</v>
          </cell>
          <cell r="E36" t="str">
            <v>n. a.</v>
          </cell>
          <cell r="F36" t="str">
            <v>n. a.</v>
          </cell>
          <cell r="G36" t="str">
            <v>n. a.</v>
          </cell>
          <cell r="H36" t="str">
            <v>n. a.</v>
          </cell>
        </row>
        <row r="37">
          <cell r="A37" t="str">
            <v>Use whole building data</v>
          </cell>
          <cell r="B37" t="str">
            <v>UWBD</v>
          </cell>
          <cell r="C37" t="str">
            <v>UWBD</v>
          </cell>
          <cell r="D37" t="str">
            <v>UWBD</v>
          </cell>
          <cell r="E37" t="str">
            <v>UWBD</v>
          </cell>
          <cell r="F37" t="str">
            <v>UWBD</v>
          </cell>
          <cell r="G37" t="str">
            <v>UWBD</v>
          </cell>
          <cell r="H37" t="str">
            <v>UWBD</v>
          </cell>
        </row>
      </sheetData>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0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6.xml"/><Relationship Id="rId1" Type="http://schemas.openxmlformats.org/officeDocument/2006/relationships/printerSettings" Target="../printerSettings/printerSettings8.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disciplines_library/Mechanical%20Services/Technical/Fundamentals/Building%20Energy%20Modeling/BEM%20Squad%20Working%20Folder/BEM%20Toolkit/Filing%20Structure/Loads%20and%20Energy"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pageSetUpPr fitToPage="1"/>
  </sheetPr>
  <dimension ref="A1:M142"/>
  <sheetViews>
    <sheetView showGridLines="0" zoomScaleNormal="100" workbookViewId="0">
      <selection activeCell="C24" sqref="C24:E24"/>
    </sheetView>
  </sheetViews>
  <sheetFormatPr defaultColWidth="9" defaultRowHeight="15.75"/>
  <cols>
    <col min="1" max="1" width="1.25" style="3" customWidth="1"/>
    <col min="2" max="2" width="29.75" style="3" customWidth="1"/>
    <col min="3" max="3" width="15" style="3" customWidth="1"/>
    <col min="4" max="4" width="50.5" style="3" customWidth="1"/>
    <col min="5" max="5" width="29.75" style="3" bestFit="1" customWidth="1"/>
    <col min="6" max="6" width="11.25" style="3" bestFit="1" customWidth="1"/>
    <col min="7" max="7" width="22.5" style="3" customWidth="1"/>
    <col min="8" max="9" width="9" style="3"/>
    <col min="10" max="10" width="40.375" style="3" customWidth="1"/>
    <col min="11" max="11" width="20.625" style="3" customWidth="1"/>
    <col min="12" max="16384" width="9" style="3"/>
  </cols>
  <sheetData>
    <row r="1" spans="2:13" ht="7.5" customHeight="1">
      <c r="B1" s="133"/>
      <c r="C1" s="133"/>
      <c r="D1" s="133"/>
      <c r="E1" s="133"/>
      <c r="F1" s="133"/>
      <c r="G1" s="133"/>
      <c r="H1" s="133"/>
      <c r="I1" s="133"/>
      <c r="J1" s="133"/>
      <c r="K1" s="133"/>
      <c r="L1" s="133"/>
      <c r="M1" s="133"/>
    </row>
    <row r="2" spans="2:13" s="7" customFormat="1" ht="15.75" customHeight="1">
      <c r="B2" s="134" t="s">
        <v>0</v>
      </c>
      <c r="C2" s="184" t="s">
        <v>1</v>
      </c>
      <c r="D2" s="184"/>
      <c r="E2" s="184"/>
      <c r="F2" s="184"/>
      <c r="G2" s="132" t="str">
        <f>Project_Name</f>
        <v>Carbon Free Boston</v>
      </c>
      <c r="H2" s="133"/>
      <c r="I2" s="133"/>
      <c r="J2" s="103" t="s">
        <v>2</v>
      </c>
      <c r="K2" s="133"/>
      <c r="L2" s="133"/>
      <c r="M2" s="133"/>
    </row>
    <row r="3" spans="2:13" s="1" customFormat="1" ht="15.75" customHeight="1">
      <c r="B3" s="131" t="s">
        <v>3</v>
      </c>
      <c r="C3" s="184"/>
      <c r="D3" s="184"/>
      <c r="E3" s="184"/>
      <c r="F3" s="184"/>
      <c r="G3" s="132" t="str">
        <f>Project_Number</f>
        <v>259104-00</v>
      </c>
      <c r="H3" s="133"/>
      <c r="I3" s="133"/>
      <c r="J3" s="104" t="s">
        <v>4</v>
      </c>
      <c r="K3" s="133"/>
      <c r="L3" s="133"/>
      <c r="M3" s="133"/>
    </row>
    <row r="4" spans="2:13" s="1" customFormat="1" ht="15.75" customHeight="1">
      <c r="B4" s="125" t="s">
        <v>5</v>
      </c>
      <c r="C4" s="184"/>
      <c r="D4" s="184"/>
      <c r="E4" s="184"/>
      <c r="F4" s="184"/>
      <c r="G4" s="132"/>
      <c r="H4" s="133"/>
      <c r="I4" s="133"/>
      <c r="J4" s="105" t="s">
        <v>6</v>
      </c>
      <c r="K4" s="133"/>
      <c r="L4" s="133"/>
      <c r="M4" s="133"/>
    </row>
    <row r="5" spans="2:13" s="7" customFormat="1" ht="20.25">
      <c r="B5" s="133"/>
      <c r="C5" s="133"/>
      <c r="D5" s="133"/>
      <c r="E5" s="133"/>
      <c r="F5" s="133"/>
      <c r="G5" s="14"/>
      <c r="H5" s="14"/>
      <c r="I5" s="14"/>
      <c r="J5" s="133"/>
      <c r="K5" s="133"/>
      <c r="L5" s="133"/>
      <c r="M5" s="133"/>
    </row>
    <row r="7" spans="2:13" ht="18.75">
      <c r="B7" s="190" t="s">
        <v>7</v>
      </c>
      <c r="C7" s="190"/>
      <c r="D7" s="190"/>
      <c r="E7" s="190"/>
      <c r="F7" s="191" t="s">
        <v>8</v>
      </c>
      <c r="G7" s="191"/>
      <c r="H7" s="133"/>
      <c r="I7" s="133"/>
      <c r="J7" s="133"/>
      <c r="K7" s="133"/>
      <c r="L7" s="133"/>
      <c r="M7" s="133"/>
    </row>
    <row r="8" spans="2:13" ht="15.75" customHeight="1">
      <c r="B8" s="132" t="s">
        <v>9</v>
      </c>
      <c r="C8" s="186" t="s">
        <v>430</v>
      </c>
      <c r="D8" s="187"/>
      <c r="E8" s="188"/>
      <c r="F8" s="189"/>
      <c r="G8" s="189"/>
      <c r="H8" s="133"/>
      <c r="I8" s="133"/>
      <c r="J8" s="133"/>
      <c r="K8" s="133"/>
      <c r="L8" s="133"/>
      <c r="M8" s="133"/>
    </row>
    <row r="9" spans="2:13" s="1" customFormat="1">
      <c r="B9" s="132" t="s">
        <v>10</v>
      </c>
      <c r="C9" s="186" t="s">
        <v>431</v>
      </c>
      <c r="D9" s="187"/>
      <c r="E9" s="188"/>
      <c r="F9" s="189"/>
      <c r="G9" s="189"/>
      <c r="H9" s="133"/>
      <c r="I9" s="133"/>
      <c r="J9" s="133"/>
      <c r="K9" s="133"/>
      <c r="L9" s="133"/>
      <c r="M9" s="133"/>
    </row>
    <row r="10" spans="2:13">
      <c r="B10" s="132" t="s">
        <v>11</v>
      </c>
      <c r="C10" s="186" t="s">
        <v>432</v>
      </c>
      <c r="D10" s="187"/>
      <c r="E10" s="188"/>
      <c r="F10" s="189"/>
      <c r="G10" s="189"/>
      <c r="H10" s="133"/>
      <c r="I10" s="133"/>
      <c r="J10" s="133"/>
      <c r="K10" s="133"/>
      <c r="L10" s="133"/>
      <c r="M10" s="133"/>
    </row>
    <row r="11" spans="2:13" s="68" customFormat="1">
      <c r="B11" s="132" t="s">
        <v>12</v>
      </c>
      <c r="C11" s="186" t="s">
        <v>433</v>
      </c>
      <c r="D11" s="187"/>
      <c r="E11" s="188"/>
      <c r="F11" s="189"/>
      <c r="G11" s="189"/>
      <c r="H11" s="133"/>
      <c r="I11" s="133"/>
      <c r="J11" s="133"/>
      <c r="K11" s="133"/>
      <c r="L11" s="133"/>
      <c r="M11" s="133"/>
    </row>
    <row r="12" spans="2:13">
      <c r="B12" s="132" t="s">
        <v>13</v>
      </c>
      <c r="C12" s="186" t="s">
        <v>434</v>
      </c>
      <c r="D12" s="187"/>
      <c r="E12" s="188"/>
      <c r="F12" s="189"/>
      <c r="G12" s="189"/>
      <c r="H12" s="133"/>
      <c r="I12" s="133"/>
      <c r="J12" s="133"/>
      <c r="K12" s="133"/>
      <c r="L12" s="133"/>
      <c r="M12" s="133"/>
    </row>
    <row r="13" spans="2:13">
      <c r="B13" s="132" t="s">
        <v>14</v>
      </c>
      <c r="C13" s="192">
        <v>43070</v>
      </c>
      <c r="D13" s="187"/>
      <c r="E13" s="188"/>
      <c r="F13" s="189"/>
      <c r="G13" s="189"/>
      <c r="H13" s="133"/>
      <c r="I13" s="133"/>
      <c r="J13" s="133"/>
      <c r="K13" s="133"/>
      <c r="L13" s="133"/>
      <c r="M13" s="133"/>
    </row>
    <row r="14" spans="2:13">
      <c r="B14" s="132" t="s">
        <v>15</v>
      </c>
      <c r="C14" s="192">
        <v>43313</v>
      </c>
      <c r="D14" s="187"/>
      <c r="E14" s="188"/>
      <c r="F14" s="189"/>
      <c r="G14" s="189"/>
      <c r="H14" s="133"/>
      <c r="I14" s="133"/>
      <c r="J14" s="133"/>
      <c r="K14" s="133"/>
      <c r="L14" s="133"/>
      <c r="M14" s="133"/>
    </row>
    <row r="15" spans="2:13">
      <c r="B15" s="133"/>
      <c r="C15" s="141"/>
      <c r="D15" s="133"/>
      <c r="E15" s="141"/>
      <c r="F15" s="141"/>
      <c r="G15" s="133"/>
      <c r="H15" s="133"/>
      <c r="I15" s="133"/>
      <c r="J15" s="133"/>
      <c r="K15" s="133"/>
      <c r="L15" s="133"/>
      <c r="M15" s="133"/>
    </row>
    <row r="16" spans="2:13" ht="18.75">
      <c r="B16" s="190" t="s">
        <v>16</v>
      </c>
      <c r="C16" s="190"/>
      <c r="D16" s="190"/>
      <c r="E16" s="190"/>
      <c r="F16" s="191" t="s">
        <v>8</v>
      </c>
      <c r="G16" s="191"/>
      <c r="H16" s="133"/>
      <c r="I16" s="133"/>
      <c r="J16" s="133"/>
      <c r="K16" s="133"/>
      <c r="L16" s="133"/>
      <c r="M16" s="133"/>
    </row>
    <row r="17" spans="1:13" ht="15.75" customHeight="1">
      <c r="A17" s="133"/>
      <c r="B17" s="132" t="s">
        <v>17</v>
      </c>
      <c r="C17" s="186" t="s">
        <v>435</v>
      </c>
      <c r="D17" s="187"/>
      <c r="E17" s="188"/>
      <c r="F17" s="189"/>
      <c r="G17" s="189"/>
      <c r="H17" s="133"/>
      <c r="I17" s="133"/>
      <c r="J17" s="133"/>
      <c r="K17" s="133"/>
      <c r="L17" s="133"/>
      <c r="M17" s="133"/>
    </row>
    <row r="18" spans="1:13">
      <c r="A18" s="133"/>
      <c r="B18" s="132" t="s">
        <v>18</v>
      </c>
      <c r="C18" s="186" t="s">
        <v>468</v>
      </c>
      <c r="D18" s="187"/>
      <c r="E18" s="188"/>
      <c r="F18" s="189"/>
      <c r="G18" s="189"/>
      <c r="H18" s="133"/>
      <c r="I18" s="133"/>
      <c r="J18" s="133"/>
      <c r="K18" s="133"/>
      <c r="L18" s="133"/>
      <c r="M18" s="133"/>
    </row>
    <row r="19" spans="1:13" s="109" customFormat="1">
      <c r="A19" s="133"/>
      <c r="B19" s="132" t="s">
        <v>19</v>
      </c>
      <c r="C19" s="150">
        <f>511*2*10.76</f>
        <v>10996.72</v>
      </c>
      <c r="D19" s="135"/>
      <c r="E19" s="136"/>
      <c r="F19" s="189"/>
      <c r="G19" s="189"/>
      <c r="H19" s="133"/>
      <c r="I19" s="133"/>
      <c r="J19" s="133"/>
      <c r="K19" s="133"/>
      <c r="L19" s="133"/>
      <c r="M19" s="133"/>
    </row>
    <row r="20" spans="1:13" s="109" customFormat="1">
      <c r="A20" s="133"/>
      <c r="B20" s="132" t="s">
        <v>20</v>
      </c>
      <c r="C20" s="150">
        <f>511*2*10.76</f>
        <v>10996.72</v>
      </c>
      <c r="D20" s="160"/>
      <c r="E20" s="161"/>
      <c r="F20" s="189"/>
      <c r="G20" s="189"/>
      <c r="H20" s="133"/>
      <c r="I20" s="133"/>
      <c r="J20" s="133"/>
      <c r="K20" s="133"/>
      <c r="L20" s="133"/>
      <c r="M20" s="133"/>
    </row>
    <row r="21" spans="1:13" s="68" customFormat="1">
      <c r="A21" s="133"/>
      <c r="B21" s="132" t="s">
        <v>21</v>
      </c>
      <c r="C21" s="186">
        <v>10996.72</v>
      </c>
      <c r="D21" s="187"/>
      <c r="E21" s="188"/>
      <c r="F21" s="189"/>
      <c r="G21" s="189"/>
      <c r="H21" s="133"/>
      <c r="I21" s="133"/>
      <c r="J21" s="133"/>
      <c r="K21" s="133"/>
      <c r="L21" s="133"/>
      <c r="M21" s="133"/>
    </row>
    <row r="22" spans="1:13" s="109" customFormat="1">
      <c r="A22" s="133"/>
      <c r="B22" s="132" t="s">
        <v>22</v>
      </c>
      <c r="C22" s="150">
        <f>511*2*10.76</f>
        <v>10996.72</v>
      </c>
      <c r="D22" s="160"/>
      <c r="E22" s="161"/>
      <c r="F22" s="189"/>
      <c r="G22" s="189"/>
      <c r="H22" s="133"/>
      <c r="I22" s="133"/>
      <c r="J22" s="133"/>
      <c r="K22" s="133"/>
      <c r="L22" s="133"/>
      <c r="M22" s="133"/>
    </row>
    <row r="23" spans="1:13" ht="15.75" customHeight="1">
      <c r="A23" s="133"/>
      <c r="B23" s="132" t="s">
        <v>23</v>
      </c>
      <c r="C23" s="186"/>
      <c r="D23" s="187"/>
      <c r="E23" s="188"/>
      <c r="F23" s="189"/>
      <c r="G23" s="189"/>
      <c r="H23" s="133"/>
      <c r="I23" s="133"/>
      <c r="J23" s="133"/>
      <c r="K23" s="133"/>
      <c r="L23" s="133"/>
      <c r="M23" s="133"/>
    </row>
    <row r="24" spans="1:13" s="29" customFormat="1">
      <c r="A24" s="133"/>
      <c r="B24" s="132" t="s">
        <v>24</v>
      </c>
      <c r="C24" s="186" t="s">
        <v>298</v>
      </c>
      <c r="D24" s="187"/>
      <c r="E24" s="188"/>
      <c r="F24" s="189"/>
      <c r="G24" s="189"/>
      <c r="H24" s="133"/>
      <c r="I24" s="133"/>
      <c r="J24" s="133"/>
      <c r="K24" s="133"/>
      <c r="L24" s="133"/>
      <c r="M24" s="133"/>
    </row>
    <row r="26" spans="1:13" ht="18.75">
      <c r="A26" s="133"/>
      <c r="B26" s="190" t="s">
        <v>25</v>
      </c>
      <c r="C26" s="190"/>
      <c r="D26" s="190"/>
      <c r="E26" s="190"/>
      <c r="F26" s="191" t="s">
        <v>8</v>
      </c>
      <c r="G26" s="191"/>
      <c r="H26" s="133"/>
      <c r="I26" s="133"/>
      <c r="J26" s="133"/>
      <c r="K26" s="133"/>
      <c r="L26" s="133"/>
      <c r="M26" s="133"/>
    </row>
    <row r="27" spans="1:13" ht="15.75" customHeight="1">
      <c r="A27" s="133"/>
      <c r="B27" s="132" t="s">
        <v>26</v>
      </c>
      <c r="C27" s="186" t="s">
        <v>436</v>
      </c>
      <c r="D27" s="187"/>
      <c r="E27" s="188"/>
      <c r="F27" s="189"/>
      <c r="G27" s="189"/>
      <c r="H27" s="133"/>
      <c r="I27" s="133"/>
      <c r="J27" s="133"/>
      <c r="K27" s="133"/>
      <c r="L27" s="133"/>
      <c r="M27" s="133"/>
    </row>
    <row r="28" spans="1:13">
      <c r="A28" s="133"/>
      <c r="B28" s="132" t="s">
        <v>27</v>
      </c>
      <c r="C28" s="186" t="s">
        <v>298</v>
      </c>
      <c r="D28" s="187"/>
      <c r="E28" s="188"/>
      <c r="F28" s="189"/>
      <c r="G28" s="189"/>
      <c r="H28" s="133"/>
      <c r="I28" s="133"/>
      <c r="J28" s="133"/>
      <c r="K28" s="133"/>
      <c r="L28" s="133"/>
      <c r="M28" s="133"/>
    </row>
    <row r="29" spans="1:13" s="29" customFormat="1">
      <c r="A29" s="133"/>
      <c r="B29" s="133"/>
      <c r="C29" s="133"/>
      <c r="D29" s="133"/>
      <c r="E29" s="133"/>
      <c r="F29" s="133"/>
      <c r="G29" s="133"/>
      <c r="H29" s="133"/>
      <c r="I29" s="133"/>
      <c r="J29" s="133"/>
      <c r="K29" s="133"/>
      <c r="L29" s="133"/>
      <c r="M29" s="133"/>
    </row>
    <row r="30" spans="1:13" ht="18.75">
      <c r="A30" s="133"/>
      <c r="B30" s="190" t="s">
        <v>28</v>
      </c>
      <c r="C30" s="190"/>
      <c r="D30" s="190"/>
      <c r="E30" s="190"/>
      <c r="F30" s="191" t="s">
        <v>8</v>
      </c>
      <c r="G30" s="191"/>
      <c r="H30" s="133"/>
      <c r="I30" s="133"/>
      <c r="J30" s="133"/>
      <c r="K30" s="133"/>
      <c r="L30" s="133"/>
      <c r="M30" s="133"/>
    </row>
    <row r="31" spans="1:13">
      <c r="A31" s="133"/>
      <c r="B31" s="132" t="s">
        <v>29</v>
      </c>
      <c r="C31" s="186" t="s">
        <v>437</v>
      </c>
      <c r="D31" s="187"/>
      <c r="E31" s="188"/>
      <c r="F31" s="189"/>
      <c r="G31" s="189"/>
      <c r="H31" s="133"/>
      <c r="I31" s="133"/>
      <c r="J31" s="133"/>
      <c r="K31" s="133"/>
      <c r="L31" s="133"/>
      <c r="M31" s="133"/>
    </row>
    <row r="32" spans="1:13">
      <c r="A32" s="133"/>
      <c r="B32" s="132" t="s">
        <v>30</v>
      </c>
      <c r="C32" s="186" t="s">
        <v>438</v>
      </c>
      <c r="D32" s="187"/>
      <c r="E32" s="188"/>
      <c r="F32" s="189"/>
      <c r="G32" s="189"/>
      <c r="H32" s="133"/>
      <c r="I32" s="133"/>
      <c r="J32" s="133"/>
      <c r="K32" s="133"/>
      <c r="L32" s="133"/>
      <c r="M32" s="133"/>
    </row>
    <row r="33" spans="1:7" s="76" customFormat="1">
      <c r="A33" s="133"/>
      <c r="B33" s="132" t="s">
        <v>31</v>
      </c>
      <c r="C33" s="186" t="s">
        <v>439</v>
      </c>
      <c r="D33" s="187"/>
      <c r="E33" s="188"/>
      <c r="F33" s="189"/>
      <c r="G33" s="189"/>
    </row>
    <row r="34" spans="1:7" s="76" customFormat="1">
      <c r="A34" s="133"/>
      <c r="B34" s="132" t="s">
        <v>32</v>
      </c>
      <c r="C34" s="186" t="s">
        <v>440</v>
      </c>
      <c r="D34" s="187"/>
      <c r="E34" s="188"/>
      <c r="F34" s="189"/>
      <c r="G34" s="189"/>
    </row>
    <row r="35" spans="1:7">
      <c r="A35" s="133"/>
      <c r="B35" s="132" t="s">
        <v>33</v>
      </c>
      <c r="C35" s="186" t="s">
        <v>441</v>
      </c>
      <c r="D35" s="187"/>
      <c r="E35" s="188"/>
      <c r="F35" s="189"/>
      <c r="G35" s="189"/>
    </row>
    <row r="36" spans="1:7">
      <c r="A36" s="133"/>
      <c r="B36" s="132" t="s">
        <v>34</v>
      </c>
      <c r="C36" s="186" t="s">
        <v>442</v>
      </c>
      <c r="D36" s="187"/>
      <c r="E36" s="188"/>
      <c r="F36" s="189"/>
      <c r="G36" s="189"/>
    </row>
    <row r="37" spans="1:7">
      <c r="A37" s="133"/>
      <c r="B37" s="132" t="s">
        <v>35</v>
      </c>
      <c r="C37" s="186" t="s">
        <v>443</v>
      </c>
      <c r="D37" s="187"/>
      <c r="E37" s="188"/>
      <c r="F37" s="189"/>
      <c r="G37" s="189"/>
    </row>
    <row r="38" spans="1:7" s="75" customFormat="1">
      <c r="A38" s="133"/>
      <c r="B38" s="132" t="s">
        <v>36</v>
      </c>
      <c r="C38" s="197"/>
      <c r="D38" s="198"/>
      <c r="E38" s="199"/>
      <c r="F38" s="193"/>
      <c r="G38" s="194"/>
    </row>
    <row r="39" spans="1:7" s="75" customFormat="1" ht="170.25" customHeight="1">
      <c r="A39" s="133"/>
      <c r="B39" s="132"/>
      <c r="C39" s="200"/>
      <c r="D39" s="201"/>
      <c r="E39" s="202"/>
      <c r="F39" s="195"/>
      <c r="G39" s="196"/>
    </row>
    <row r="41" spans="1:7" ht="18.75">
      <c r="A41" s="133"/>
      <c r="B41" s="190" t="s">
        <v>37</v>
      </c>
      <c r="C41" s="190"/>
      <c r="D41" s="190"/>
      <c r="E41" s="190"/>
      <c r="F41" s="191" t="s">
        <v>8</v>
      </c>
      <c r="G41" s="191"/>
    </row>
    <row r="42" spans="1:7" s="10" customFormat="1" ht="15.75" customHeight="1">
      <c r="A42" s="133"/>
      <c r="B42" s="132" t="s">
        <v>38</v>
      </c>
      <c r="C42" s="186" t="s">
        <v>444</v>
      </c>
      <c r="D42" s="187"/>
      <c r="E42" s="188"/>
      <c r="F42" s="189"/>
      <c r="G42" s="189"/>
    </row>
    <row r="43" spans="1:7" ht="15.75" customHeight="1">
      <c r="A43" s="133"/>
      <c r="B43" s="132" t="s">
        <v>39</v>
      </c>
      <c r="C43" s="186" t="s">
        <v>445</v>
      </c>
      <c r="D43" s="187"/>
      <c r="E43" s="188"/>
      <c r="F43" s="189"/>
      <c r="G43" s="189"/>
    </row>
    <row r="44" spans="1:7" ht="15.75" customHeight="1">
      <c r="A44" s="133"/>
      <c r="B44" s="132" t="s">
        <v>40</v>
      </c>
      <c r="C44" s="186"/>
      <c r="D44" s="187"/>
      <c r="E44" s="188"/>
      <c r="F44" s="189"/>
      <c r="G44" s="189"/>
    </row>
    <row r="45" spans="1:7" ht="15.75" customHeight="1">
      <c r="A45" s="133"/>
      <c r="B45" s="132" t="s">
        <v>41</v>
      </c>
      <c r="C45" s="186"/>
      <c r="D45" s="187"/>
      <c r="E45" s="188"/>
      <c r="F45" s="189"/>
      <c r="G45" s="189"/>
    </row>
    <row r="46" spans="1:7" s="76" customFormat="1" ht="15.75" customHeight="1">
      <c r="A46" s="133"/>
      <c r="B46" s="132" t="s">
        <v>42</v>
      </c>
      <c r="C46" s="186"/>
      <c r="D46" s="187"/>
      <c r="E46" s="188"/>
      <c r="F46" s="189"/>
      <c r="G46" s="189"/>
    </row>
    <row r="47" spans="1:7" ht="15.75" customHeight="1">
      <c r="A47" s="133"/>
      <c r="B47" s="133"/>
      <c r="C47" s="133"/>
      <c r="D47" s="133"/>
      <c r="E47" s="133"/>
      <c r="F47" s="133"/>
      <c r="G47" s="133"/>
    </row>
    <row r="48" spans="1:7" s="10" customFormat="1" ht="15.75" customHeight="1">
      <c r="A48" s="133"/>
      <c r="B48" s="190" t="s">
        <v>43</v>
      </c>
      <c r="C48" s="190"/>
      <c r="D48" s="190"/>
      <c r="E48" s="190"/>
      <c r="F48" s="191" t="s">
        <v>8</v>
      </c>
      <c r="G48" s="191"/>
    </row>
    <row r="49" spans="1:7" ht="15.75" customHeight="1">
      <c r="A49" s="133"/>
      <c r="B49" s="132" t="s">
        <v>44</v>
      </c>
      <c r="C49" s="186"/>
      <c r="D49" s="187"/>
      <c r="E49" s="188"/>
      <c r="F49" s="204"/>
      <c r="G49" s="205"/>
    </row>
    <row r="50" spans="1:7" s="68" customFormat="1" ht="15.75" customHeight="1">
      <c r="A50" s="133"/>
      <c r="B50" s="132" t="s">
        <v>45</v>
      </c>
      <c r="C50" s="186"/>
      <c r="D50" s="187"/>
      <c r="E50" s="188"/>
      <c r="F50" s="204"/>
      <c r="G50" s="205"/>
    </row>
    <row r="51" spans="1:7" ht="15.75" customHeight="1">
      <c r="A51" s="133"/>
      <c r="B51" s="132" t="s">
        <v>46</v>
      </c>
      <c r="C51" s="186"/>
      <c r="D51" s="187"/>
      <c r="E51" s="188"/>
      <c r="F51" s="204"/>
      <c r="G51" s="205"/>
    </row>
    <row r="52" spans="1:7" s="68" customFormat="1" ht="15.75" customHeight="1">
      <c r="A52" s="133"/>
      <c r="B52" s="132" t="s">
        <v>47</v>
      </c>
      <c r="C52" s="186"/>
      <c r="D52" s="187"/>
      <c r="E52" s="188"/>
      <c r="F52" s="204"/>
      <c r="G52" s="205"/>
    </row>
    <row r="53" spans="1:7" s="68" customFormat="1">
      <c r="A53" s="133"/>
      <c r="B53" s="133"/>
      <c r="C53" s="133"/>
      <c r="D53" s="133"/>
      <c r="E53" s="133"/>
      <c r="F53" s="133"/>
      <c r="G53" s="133"/>
    </row>
    <row r="54" spans="1:7" ht="18.75">
      <c r="A54" s="133"/>
      <c r="B54" s="185" t="s">
        <v>48</v>
      </c>
      <c r="C54" s="185"/>
      <c r="D54" s="185"/>
      <c r="E54" s="185"/>
      <c r="F54" s="185"/>
      <c r="G54" s="127"/>
    </row>
    <row r="55" spans="1:7" s="70" customFormat="1" ht="15.75" customHeight="1">
      <c r="A55" s="133"/>
      <c r="B55" s="203" t="s">
        <v>49</v>
      </c>
      <c r="C55" s="203"/>
      <c r="D55" s="203"/>
      <c r="E55" s="203"/>
      <c r="F55" s="203"/>
      <c r="G55" s="203"/>
    </row>
    <row r="56" spans="1:7" ht="18.75">
      <c r="A56" s="10"/>
      <c r="B56" s="11"/>
      <c r="C56" s="11"/>
      <c r="D56" s="11"/>
      <c r="E56" s="11"/>
      <c r="F56" s="11"/>
      <c r="G56" s="10"/>
    </row>
    <row r="57" spans="1:7">
      <c r="A57" s="133"/>
      <c r="B57" s="133"/>
      <c r="C57" s="133" t="s">
        <v>50</v>
      </c>
      <c r="D57" s="133" t="s">
        <v>51</v>
      </c>
      <c r="E57" s="133" t="s">
        <v>52</v>
      </c>
      <c r="F57" s="133" t="s">
        <v>53</v>
      </c>
      <c r="G57" s="141" t="s">
        <v>54</v>
      </c>
    </row>
    <row r="58" spans="1:7" ht="63.75">
      <c r="A58" s="133"/>
      <c r="B58" s="16">
        <v>1</v>
      </c>
      <c r="C58" s="134" t="s">
        <v>55</v>
      </c>
      <c r="D58" s="134" t="s">
        <v>56</v>
      </c>
      <c r="E58" s="106" t="s">
        <v>57</v>
      </c>
      <c r="F58" s="134" t="s">
        <v>58</v>
      </c>
      <c r="G58" s="134" t="s">
        <v>59</v>
      </c>
    </row>
    <row r="59" spans="1:7" ht="25.5">
      <c r="A59" s="133"/>
      <c r="B59" s="16">
        <v>2</v>
      </c>
      <c r="C59" s="134" t="s">
        <v>60</v>
      </c>
      <c r="D59" s="134" t="s">
        <v>61</v>
      </c>
      <c r="E59" s="134" t="s">
        <v>62</v>
      </c>
      <c r="F59" s="134" t="s">
        <v>63</v>
      </c>
      <c r="G59" s="134" t="s">
        <v>59</v>
      </c>
    </row>
    <row r="60" spans="1:7" ht="25.5">
      <c r="A60" s="133"/>
      <c r="B60" s="16">
        <v>3</v>
      </c>
      <c r="C60" s="134" t="s">
        <v>64</v>
      </c>
      <c r="D60" s="134" t="s">
        <v>65</v>
      </c>
      <c r="E60" s="134" t="s">
        <v>62</v>
      </c>
      <c r="F60" s="134" t="s">
        <v>63</v>
      </c>
      <c r="G60" s="134" t="s">
        <v>59</v>
      </c>
    </row>
    <row r="61" spans="1:7" ht="25.5">
      <c r="A61" s="133"/>
      <c r="B61" s="16">
        <v>4</v>
      </c>
      <c r="C61" s="134" t="s">
        <v>66</v>
      </c>
      <c r="D61" s="134" t="s">
        <v>67</v>
      </c>
      <c r="E61" s="134" t="s">
        <v>62</v>
      </c>
      <c r="F61" s="134" t="s">
        <v>68</v>
      </c>
      <c r="G61" s="134" t="s">
        <v>59</v>
      </c>
    </row>
    <row r="62" spans="1:7">
      <c r="A62" s="133"/>
      <c r="B62" s="16">
        <v>5</v>
      </c>
      <c r="C62" s="134" t="s">
        <v>69</v>
      </c>
      <c r="D62" s="134" t="s">
        <v>69</v>
      </c>
      <c r="E62" s="134" t="s">
        <v>69</v>
      </c>
      <c r="F62" s="134" t="s">
        <v>69</v>
      </c>
      <c r="G62" s="134" t="s">
        <v>59</v>
      </c>
    </row>
    <row r="63" spans="1:7">
      <c r="A63" s="133"/>
      <c r="B63" s="16">
        <v>6</v>
      </c>
      <c r="C63" s="134"/>
      <c r="D63" s="134"/>
      <c r="E63" s="134"/>
      <c r="F63" s="134"/>
      <c r="G63" s="134"/>
    </row>
    <row r="64" spans="1:7">
      <c r="A64" s="133"/>
      <c r="B64" s="16">
        <v>7</v>
      </c>
      <c r="C64" s="134"/>
      <c r="D64" s="134"/>
      <c r="E64" s="134"/>
      <c r="F64" s="134"/>
      <c r="G64" s="134"/>
    </row>
    <row r="65" spans="2:7">
      <c r="B65" s="16">
        <v>8</v>
      </c>
      <c r="C65" s="134"/>
      <c r="D65" s="134"/>
      <c r="E65" s="134"/>
      <c r="F65" s="134"/>
      <c r="G65" s="134"/>
    </row>
    <row r="66" spans="2:7">
      <c r="B66" s="16">
        <v>9</v>
      </c>
      <c r="C66" s="134"/>
      <c r="D66" s="134"/>
      <c r="E66" s="134"/>
      <c r="F66" s="134"/>
      <c r="G66" s="134"/>
    </row>
    <row r="67" spans="2:7">
      <c r="B67" s="16">
        <v>10</v>
      </c>
      <c r="C67" s="134"/>
      <c r="D67" s="134"/>
      <c r="E67" s="134"/>
      <c r="F67" s="134"/>
      <c r="G67" s="134"/>
    </row>
    <row r="68" spans="2:7">
      <c r="B68" s="16">
        <v>11</v>
      </c>
      <c r="C68" s="134"/>
      <c r="D68" s="134"/>
      <c r="E68" s="134"/>
      <c r="F68" s="134"/>
      <c r="G68" s="134"/>
    </row>
    <row r="69" spans="2:7">
      <c r="B69" s="16">
        <v>12</v>
      </c>
      <c r="C69" s="134"/>
      <c r="D69" s="134"/>
      <c r="E69" s="134"/>
      <c r="F69" s="134"/>
      <c r="G69" s="134"/>
    </row>
    <row r="70" spans="2:7">
      <c r="B70" s="16">
        <v>13</v>
      </c>
      <c r="C70" s="134"/>
      <c r="D70" s="134"/>
      <c r="E70" s="134"/>
      <c r="F70" s="134"/>
      <c r="G70" s="134"/>
    </row>
    <row r="71" spans="2:7">
      <c r="B71" s="16">
        <v>14</v>
      </c>
      <c r="C71" s="134"/>
      <c r="D71" s="134"/>
      <c r="E71" s="134"/>
      <c r="F71" s="134"/>
      <c r="G71" s="134"/>
    </row>
    <row r="72" spans="2:7">
      <c r="B72" s="16">
        <v>15</v>
      </c>
      <c r="C72" s="134"/>
      <c r="D72" s="134"/>
      <c r="E72" s="134"/>
      <c r="F72" s="134"/>
      <c r="G72" s="134"/>
    </row>
    <row r="75" spans="2:7">
      <c r="B75" s="133"/>
      <c r="C75" s="133"/>
      <c r="D75" s="133"/>
      <c r="E75" s="133"/>
      <c r="F75" s="133"/>
      <c r="G75" s="133"/>
    </row>
    <row r="94" spans="2:2">
      <c r="B94" s="133"/>
    </row>
    <row r="95" spans="2:2">
      <c r="B95" s="133"/>
    </row>
    <row r="96" spans="2:2" s="29" customFormat="1">
      <c r="B96" s="133"/>
    </row>
    <row r="97" spans="2:2">
      <c r="B97" s="133"/>
    </row>
    <row r="98" spans="2:2" s="29" customFormat="1">
      <c r="B98" s="133"/>
    </row>
    <row r="99" spans="2:2">
      <c r="B99" s="133"/>
    </row>
    <row r="100" spans="2:2" s="29" customFormat="1">
      <c r="B100" s="133"/>
    </row>
    <row r="101" spans="2:2" s="29" customFormat="1">
      <c r="B101" s="133"/>
    </row>
    <row r="102" spans="2:2" s="29" customFormat="1">
      <c r="B102" s="133"/>
    </row>
    <row r="103" spans="2:2" s="29" customFormat="1">
      <c r="B103" s="133"/>
    </row>
    <row r="104" spans="2:2">
      <c r="B104" s="133"/>
    </row>
    <row r="105" spans="2:2">
      <c r="B105" s="133"/>
    </row>
    <row r="106" spans="2:2">
      <c r="B106" s="133"/>
    </row>
    <row r="107" spans="2:2">
      <c r="B107" s="133"/>
    </row>
    <row r="108" spans="2:2">
      <c r="B108" s="133"/>
    </row>
    <row r="109" spans="2:2">
      <c r="B109" s="133"/>
    </row>
    <row r="110" spans="2:2" s="29" customFormat="1">
      <c r="B110" s="133"/>
    </row>
    <row r="111" spans="2:2" s="29" customFormat="1">
      <c r="B111" s="133"/>
    </row>
    <row r="112" spans="2:2" s="29" customFormat="1">
      <c r="B112" s="133"/>
    </row>
    <row r="113" spans="2:2">
      <c r="B113" s="133"/>
    </row>
    <row r="114" spans="2:2">
      <c r="B114" s="133"/>
    </row>
    <row r="115" spans="2:2">
      <c r="B115" s="133"/>
    </row>
    <row r="116" spans="2:2">
      <c r="B116" s="133"/>
    </row>
    <row r="117" spans="2:2">
      <c r="B117" s="133"/>
    </row>
    <row r="118" spans="2:2">
      <c r="B118" s="133"/>
    </row>
    <row r="119" spans="2:2">
      <c r="B119" s="133"/>
    </row>
    <row r="120" spans="2:2">
      <c r="B120" s="133"/>
    </row>
    <row r="121" spans="2:2">
      <c r="B121" s="133"/>
    </row>
    <row r="122" spans="2:2">
      <c r="B122" s="133"/>
    </row>
    <row r="123" spans="2:2">
      <c r="B123" s="133"/>
    </row>
    <row r="124" spans="2:2">
      <c r="B124" s="133"/>
    </row>
    <row r="125" spans="2:2">
      <c r="B125" s="133"/>
    </row>
    <row r="126" spans="2:2">
      <c r="B126" s="133"/>
    </row>
    <row r="127" spans="2:2">
      <c r="B127" s="133"/>
    </row>
    <row r="128" spans="2:2">
      <c r="B128" s="133"/>
    </row>
    <row r="129" spans="2:2">
      <c r="B129" s="133"/>
    </row>
    <row r="130" spans="2:2">
      <c r="B130" s="133"/>
    </row>
    <row r="131" spans="2:2">
      <c r="B131" s="133"/>
    </row>
    <row r="132" spans="2:2">
      <c r="B132" s="133"/>
    </row>
    <row r="133" spans="2:2">
      <c r="B133" s="133"/>
    </row>
    <row r="134" spans="2:2">
      <c r="B134" s="133"/>
    </row>
    <row r="135" spans="2:2">
      <c r="B135" s="133"/>
    </row>
    <row r="136" spans="2:2">
      <c r="B136" s="133"/>
    </row>
    <row r="137" spans="2:2">
      <c r="B137" s="133"/>
    </row>
    <row r="138" spans="2:2">
      <c r="B138" s="133"/>
    </row>
    <row r="139" spans="2:2">
      <c r="B139" s="133"/>
    </row>
    <row r="140" spans="2:2">
      <c r="B140" s="133"/>
    </row>
    <row r="141" spans="2:2">
      <c r="B141" s="133"/>
    </row>
    <row r="142" spans="2:2">
      <c r="B142" s="133"/>
    </row>
  </sheetData>
  <mergeCells count="80">
    <mergeCell ref="B55:G55"/>
    <mergeCell ref="C46:E46"/>
    <mergeCell ref="F46:G46"/>
    <mergeCell ref="C52:E52"/>
    <mergeCell ref="F52:G52"/>
    <mergeCell ref="C51:E51"/>
    <mergeCell ref="F51:G51"/>
    <mergeCell ref="C50:E50"/>
    <mergeCell ref="F50:G50"/>
    <mergeCell ref="C49:E49"/>
    <mergeCell ref="F49:G49"/>
    <mergeCell ref="B41:E41"/>
    <mergeCell ref="F41:G41"/>
    <mergeCell ref="B48:E48"/>
    <mergeCell ref="F48:G48"/>
    <mergeCell ref="C43:E43"/>
    <mergeCell ref="F43:G43"/>
    <mergeCell ref="C44:E44"/>
    <mergeCell ref="F44:G44"/>
    <mergeCell ref="C45:E45"/>
    <mergeCell ref="F45:G45"/>
    <mergeCell ref="C42:E42"/>
    <mergeCell ref="F42:G42"/>
    <mergeCell ref="C32:E32"/>
    <mergeCell ref="F32:G32"/>
    <mergeCell ref="F38:G39"/>
    <mergeCell ref="C21:E21"/>
    <mergeCell ref="F21:G21"/>
    <mergeCell ref="C28:E28"/>
    <mergeCell ref="F28:G28"/>
    <mergeCell ref="C38:E39"/>
    <mergeCell ref="C36:E36"/>
    <mergeCell ref="F36:G36"/>
    <mergeCell ref="C37:E37"/>
    <mergeCell ref="F37:G37"/>
    <mergeCell ref="C35:E35"/>
    <mergeCell ref="F35:G35"/>
    <mergeCell ref="C34:E34"/>
    <mergeCell ref="F34:G34"/>
    <mergeCell ref="C33:E33"/>
    <mergeCell ref="F33:G33"/>
    <mergeCell ref="C31:E31"/>
    <mergeCell ref="F31:G31"/>
    <mergeCell ref="B16:E16"/>
    <mergeCell ref="F16:G16"/>
    <mergeCell ref="B26:E26"/>
    <mergeCell ref="F26:G26"/>
    <mergeCell ref="B30:E30"/>
    <mergeCell ref="F30:G30"/>
    <mergeCell ref="C24:E24"/>
    <mergeCell ref="F24:G24"/>
    <mergeCell ref="C27:E27"/>
    <mergeCell ref="F27:G27"/>
    <mergeCell ref="C17:E17"/>
    <mergeCell ref="F17:G17"/>
    <mergeCell ref="F18:G18"/>
    <mergeCell ref="F23:G23"/>
    <mergeCell ref="C13:E13"/>
    <mergeCell ref="F13:G13"/>
    <mergeCell ref="C14:E14"/>
    <mergeCell ref="F14:G14"/>
    <mergeCell ref="F19:G19"/>
    <mergeCell ref="F20:G20"/>
    <mergeCell ref="F22:G22"/>
    <mergeCell ref="C2:F4"/>
    <mergeCell ref="B54:F54"/>
    <mergeCell ref="C8:E8"/>
    <mergeCell ref="F8:G8"/>
    <mergeCell ref="B7:E7"/>
    <mergeCell ref="F7:G7"/>
    <mergeCell ref="C9:E9"/>
    <mergeCell ref="F9:G9"/>
    <mergeCell ref="C10:E10"/>
    <mergeCell ref="F10:G10"/>
    <mergeCell ref="C12:E12"/>
    <mergeCell ref="F12:G12"/>
    <mergeCell ref="C11:E11"/>
    <mergeCell ref="F11:G11"/>
    <mergeCell ref="C23:E23"/>
    <mergeCell ref="C18:E18"/>
  </mergeCells>
  <phoneticPr fontId="55" type="noConversion"/>
  <conditionalFormatting sqref="C8:E14">
    <cfRule type="containsText" dxfId="618" priority="5" operator="containsText" text="Example">
      <formula>NOT(ISERROR(SEARCH("Example",C8)))</formula>
    </cfRule>
  </conditionalFormatting>
  <conditionalFormatting sqref="C17:E24">
    <cfRule type="containsText" dxfId="617" priority="4" operator="containsText" text="Example">
      <formula>NOT(ISERROR(SEARCH("Example",C17)))</formula>
    </cfRule>
  </conditionalFormatting>
  <conditionalFormatting sqref="C27:E28">
    <cfRule type="containsText" dxfId="616" priority="3" operator="containsText" text="Example">
      <formula>NOT(ISERROR(SEARCH("Example",C27)))</formula>
    </cfRule>
  </conditionalFormatting>
  <conditionalFormatting sqref="F8:G9">
    <cfRule type="containsText" dxfId="615" priority="2" operator="containsText" text="Example:">
      <formula>NOT(ISERROR(SEARCH("Example:",F8)))</formula>
    </cfRule>
  </conditionalFormatting>
  <conditionalFormatting sqref="C58:G72">
    <cfRule type="containsText" dxfId="614" priority="1" operator="containsText" text="Example:">
      <formula>NOT(ISERROR(SEARCH("Example:",C58)))</formula>
    </cfRule>
  </conditionalFormatting>
  <pageMargins left="0.7" right="0.7" top="0.75" bottom="0.75" header="0.3" footer="0.3"/>
  <pageSetup scale="52" fitToHeight="0" orientation="landscape" blackAndWhite="1" horizontalDpi="300" verticalDpi="300" r:id="rId1"/>
  <headerFooter>
    <oddHeader>&amp;CEnergy Model Run Summary</oddHeader>
    <oddFooter>&amp;L&amp;Z
&amp;F : &amp;A&amp;RPage &amp;P of &amp;N
Printed &amp;D  Time &amp;T</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sheetPr>
  <dimension ref="B1:AD167"/>
  <sheetViews>
    <sheetView showGridLines="0" zoomScaleNormal="100" workbookViewId="0">
      <selection activeCell="J94" sqref="J94"/>
    </sheetView>
  </sheetViews>
  <sheetFormatPr defaultColWidth="9" defaultRowHeight="15.75"/>
  <cols>
    <col min="1" max="1" width="1.25" style="133" customWidth="1"/>
    <col min="2" max="2" width="28.75" style="133" customWidth="1"/>
    <col min="3" max="3" width="11.875" style="133" customWidth="1"/>
    <col min="4" max="4" width="14.375" style="13" customWidth="1"/>
    <col min="5" max="13" width="4.5" style="133" customWidth="1"/>
    <col min="14" max="28" width="5.5" style="133" customWidth="1"/>
    <col min="29" max="29" width="20.375" style="133" customWidth="1"/>
    <col min="30" max="30" width="1.25" style="133" customWidth="1"/>
    <col min="31" max="16384" width="9" style="133"/>
  </cols>
  <sheetData>
    <row r="1" spans="2:30" ht="7.5" customHeight="1"/>
    <row r="2" spans="2:30" ht="15.75" customHeight="1">
      <c r="B2" s="134" t="str">
        <f>Project!B2</f>
        <v>Input</v>
      </c>
      <c r="C2" s="184" t="s">
        <v>267</v>
      </c>
      <c r="D2" s="184"/>
      <c r="E2" s="184"/>
      <c r="F2" s="184"/>
      <c r="G2" s="184"/>
      <c r="H2" s="184"/>
      <c r="I2" s="184"/>
      <c r="J2" s="184"/>
      <c r="AC2" s="239" t="str">
        <f>Project_Name</f>
        <v>Carbon Free Boston</v>
      </c>
      <c r="AD2" s="239"/>
    </row>
    <row r="3" spans="2:30" ht="15.75" customHeight="1">
      <c r="B3" s="131" t="str">
        <f>Project!B3</f>
        <v>Calculation</v>
      </c>
      <c r="C3" s="184"/>
      <c r="D3" s="184"/>
      <c r="E3" s="184"/>
      <c r="F3" s="184"/>
      <c r="G3" s="184"/>
      <c r="H3" s="184"/>
      <c r="I3" s="184"/>
      <c r="J3" s="184"/>
      <c r="AC3" s="239" t="str">
        <f>Project_Number</f>
        <v>259104-00</v>
      </c>
      <c r="AD3" s="239"/>
    </row>
    <row r="4" spans="2:30">
      <c r="B4" s="125" t="str">
        <f>Project!B4</f>
        <v>Notes</v>
      </c>
      <c r="C4" s="184"/>
      <c r="D4" s="184"/>
      <c r="E4" s="184"/>
      <c r="F4" s="184"/>
      <c r="G4" s="184"/>
      <c r="H4" s="184"/>
      <c r="I4" s="184"/>
      <c r="J4" s="184"/>
    </row>
    <row r="5" spans="2:30" ht="27">
      <c r="D5" s="18"/>
      <c r="E5" s="18"/>
      <c r="F5" s="18"/>
      <c r="G5" s="18"/>
      <c r="H5" s="18"/>
      <c r="I5" s="18"/>
      <c r="J5" s="18"/>
      <c r="K5" s="18"/>
      <c r="L5" s="18"/>
      <c r="M5" s="18"/>
      <c r="N5" s="18"/>
      <c r="O5" s="18"/>
      <c r="P5" s="18"/>
      <c r="Q5" s="18"/>
      <c r="R5" s="18"/>
      <c r="S5" s="18"/>
      <c r="T5" s="18"/>
      <c r="U5" s="18"/>
      <c r="V5" s="18"/>
      <c r="W5" s="18"/>
      <c r="X5" s="18"/>
      <c r="Y5" s="18"/>
      <c r="Z5" s="18"/>
      <c r="AA5" s="18"/>
      <c r="AB5" s="18"/>
    </row>
    <row r="7" spans="2:30" ht="18.75">
      <c r="B7" s="185" t="s">
        <v>214</v>
      </c>
      <c r="C7" s="185"/>
      <c r="D7" s="185"/>
      <c r="E7" s="185"/>
      <c r="F7" s="185"/>
      <c r="G7" s="185"/>
      <c r="H7" s="185"/>
      <c r="I7" s="185"/>
      <c r="J7" s="185"/>
      <c r="K7" s="185"/>
      <c r="L7" s="185"/>
      <c r="M7" s="185"/>
      <c r="N7" s="185"/>
      <c r="O7" s="185"/>
      <c r="P7" s="185"/>
      <c r="Q7" s="185"/>
      <c r="R7" s="185"/>
      <c r="S7" s="185"/>
      <c r="T7" s="185"/>
      <c r="U7" s="185"/>
      <c r="V7" s="185"/>
      <c r="W7" s="185"/>
      <c r="X7" s="185"/>
      <c r="Y7" s="185"/>
      <c r="Z7" s="185"/>
      <c r="AA7" s="185"/>
      <c r="AB7" s="185"/>
      <c r="AC7" s="127" t="s">
        <v>8</v>
      </c>
      <c r="AD7" s="127"/>
    </row>
    <row r="8" spans="2:30" s="10" customFormat="1" ht="5.0999999999999996" customHeight="1">
      <c r="B8" s="11"/>
      <c r="C8" s="11"/>
      <c r="D8" s="11"/>
      <c r="E8" s="11"/>
      <c r="F8" s="11"/>
      <c r="G8" s="12"/>
    </row>
    <row r="9" spans="2:30">
      <c r="B9" s="132"/>
      <c r="C9" s="17" t="s">
        <v>227</v>
      </c>
      <c r="D9" s="17" t="s">
        <v>268</v>
      </c>
      <c r="E9" s="17" t="s">
        <v>269</v>
      </c>
      <c r="F9" s="17" t="s">
        <v>270</v>
      </c>
      <c r="G9" s="17" t="s">
        <v>271</v>
      </c>
      <c r="H9" s="17" t="s">
        <v>272</v>
      </c>
      <c r="I9" s="17" t="s">
        <v>273</v>
      </c>
      <c r="J9" s="17" t="s">
        <v>274</v>
      </c>
      <c r="K9" s="17" t="s">
        <v>275</v>
      </c>
      <c r="L9" s="17" t="s">
        <v>276</v>
      </c>
      <c r="M9" s="17" t="s">
        <v>277</v>
      </c>
      <c r="N9" s="17" t="s">
        <v>278</v>
      </c>
      <c r="O9" s="17" t="s">
        <v>279</v>
      </c>
      <c r="P9" s="17" t="s">
        <v>280</v>
      </c>
      <c r="Q9" s="17" t="s">
        <v>281</v>
      </c>
      <c r="R9" s="17" t="s">
        <v>282</v>
      </c>
      <c r="S9" s="17" t="s">
        <v>283</v>
      </c>
      <c r="T9" s="17" t="s">
        <v>284</v>
      </c>
      <c r="U9" s="17" t="s">
        <v>285</v>
      </c>
      <c r="V9" s="17" t="s">
        <v>286</v>
      </c>
      <c r="W9" s="17" t="s">
        <v>287</v>
      </c>
      <c r="X9" s="17" t="s">
        <v>288</v>
      </c>
      <c r="Y9" s="17" t="s">
        <v>289</v>
      </c>
      <c r="Z9" s="17" t="s">
        <v>290</v>
      </c>
      <c r="AA9" s="17" t="s">
        <v>291</v>
      </c>
      <c r="AB9" s="155">
        <v>0</v>
      </c>
    </row>
    <row r="10" spans="2:30">
      <c r="B10" s="231" t="str">
        <f>$B$7&amp;" - "&amp;C10</f>
        <v>Occupancy - Sleeping Quarters</v>
      </c>
      <c r="C10" s="232" t="s">
        <v>469</v>
      </c>
      <c r="D10" s="16" t="s">
        <v>292</v>
      </c>
      <c r="E10" s="101">
        <v>1</v>
      </c>
      <c r="F10" s="101">
        <v>1</v>
      </c>
      <c r="G10" s="101">
        <v>1</v>
      </c>
      <c r="H10" s="101">
        <v>1</v>
      </c>
      <c r="I10" s="101">
        <v>1</v>
      </c>
      <c r="J10" s="101">
        <v>1</v>
      </c>
      <c r="K10" s="101">
        <v>1</v>
      </c>
      <c r="L10" s="101">
        <v>0.9</v>
      </c>
      <c r="M10" s="101">
        <v>0.4</v>
      </c>
      <c r="N10" s="101">
        <v>0.25</v>
      </c>
      <c r="O10" s="101">
        <v>0.25</v>
      </c>
      <c r="P10" s="101">
        <v>0.25</v>
      </c>
      <c r="Q10" s="101">
        <v>0.25</v>
      </c>
      <c r="R10" s="101">
        <v>0.25</v>
      </c>
      <c r="S10" s="101">
        <v>0.25</v>
      </c>
      <c r="T10" s="101">
        <v>0.25</v>
      </c>
      <c r="U10" s="101">
        <v>0.3</v>
      </c>
      <c r="V10" s="101">
        <v>0.5</v>
      </c>
      <c r="W10" s="101">
        <v>0.9</v>
      </c>
      <c r="X10" s="101">
        <v>0.9</v>
      </c>
      <c r="Y10" s="101">
        <v>0.9</v>
      </c>
      <c r="Z10" s="101">
        <v>1</v>
      </c>
      <c r="AA10" s="101">
        <v>1</v>
      </c>
      <c r="AB10" s="101">
        <v>1</v>
      </c>
      <c r="AC10" s="233" t="s">
        <v>493</v>
      </c>
    </row>
    <row r="11" spans="2:30">
      <c r="B11" s="231"/>
      <c r="C11" s="232"/>
      <c r="D11" s="16" t="s">
        <v>293</v>
      </c>
      <c r="E11" s="101">
        <v>1</v>
      </c>
      <c r="F11" s="101">
        <v>1</v>
      </c>
      <c r="G11" s="101">
        <v>1</v>
      </c>
      <c r="H11" s="101">
        <v>1</v>
      </c>
      <c r="I11" s="101">
        <v>1</v>
      </c>
      <c r="J11" s="101">
        <v>1</v>
      </c>
      <c r="K11" s="101">
        <v>1</v>
      </c>
      <c r="L11" s="101">
        <v>0.9</v>
      </c>
      <c r="M11" s="101">
        <v>0.4</v>
      </c>
      <c r="N11" s="101">
        <v>0.25</v>
      </c>
      <c r="O11" s="101">
        <v>0.25</v>
      </c>
      <c r="P11" s="101">
        <v>0.25</v>
      </c>
      <c r="Q11" s="101">
        <v>0.25</v>
      </c>
      <c r="R11" s="101">
        <v>0.25</v>
      </c>
      <c r="S11" s="101">
        <v>0.25</v>
      </c>
      <c r="T11" s="101">
        <v>0.25</v>
      </c>
      <c r="U11" s="101">
        <v>0.3</v>
      </c>
      <c r="V11" s="101">
        <v>0.5</v>
      </c>
      <c r="W11" s="101">
        <v>0.9</v>
      </c>
      <c r="X11" s="101">
        <v>0.9</v>
      </c>
      <c r="Y11" s="101">
        <v>0.9</v>
      </c>
      <c r="Z11" s="101">
        <v>1</v>
      </c>
      <c r="AA11" s="101">
        <v>1</v>
      </c>
      <c r="AB11" s="101">
        <v>1</v>
      </c>
      <c r="AC11" s="234"/>
    </row>
    <row r="12" spans="2:30">
      <c r="B12" s="231"/>
      <c r="C12" s="232"/>
      <c r="D12" s="16" t="s">
        <v>294</v>
      </c>
      <c r="E12" s="101">
        <v>1</v>
      </c>
      <c r="F12" s="101">
        <v>1</v>
      </c>
      <c r="G12" s="101">
        <v>1</v>
      </c>
      <c r="H12" s="101">
        <v>1</v>
      </c>
      <c r="I12" s="101">
        <v>1</v>
      </c>
      <c r="J12" s="101">
        <v>1</v>
      </c>
      <c r="K12" s="101">
        <v>1</v>
      </c>
      <c r="L12" s="101">
        <v>0.9</v>
      </c>
      <c r="M12" s="101">
        <v>0.4</v>
      </c>
      <c r="N12" s="101">
        <v>0.25</v>
      </c>
      <c r="O12" s="101">
        <v>0.25</v>
      </c>
      <c r="P12" s="101">
        <v>0.25</v>
      </c>
      <c r="Q12" s="101">
        <v>0.25</v>
      </c>
      <c r="R12" s="101">
        <v>0.25</v>
      </c>
      <c r="S12" s="101">
        <v>0.25</v>
      </c>
      <c r="T12" s="101">
        <v>0.25</v>
      </c>
      <c r="U12" s="101">
        <v>0.3</v>
      </c>
      <c r="V12" s="101">
        <v>0.5</v>
      </c>
      <c r="W12" s="101">
        <v>0.9</v>
      </c>
      <c r="X12" s="101">
        <v>0.9</v>
      </c>
      <c r="Y12" s="101">
        <v>0.9</v>
      </c>
      <c r="Z12" s="101">
        <v>1</v>
      </c>
      <c r="AA12" s="101">
        <v>1</v>
      </c>
      <c r="AB12" s="101">
        <v>1</v>
      </c>
      <c r="AC12" s="235"/>
    </row>
    <row r="13" spans="2:30" ht="15.75" customHeight="1">
      <c r="B13" s="231" t="str">
        <f>$B$7&amp;" - "&amp;C13</f>
        <v>Occupancy - Office Core</v>
      </c>
      <c r="C13" s="236" t="s">
        <v>470</v>
      </c>
      <c r="D13" s="16" t="s">
        <v>292</v>
      </c>
      <c r="E13" s="101">
        <v>0.4</v>
      </c>
      <c r="F13" s="101">
        <v>0.4</v>
      </c>
      <c r="G13" s="101">
        <v>0.4</v>
      </c>
      <c r="H13" s="101">
        <v>0.4</v>
      </c>
      <c r="I13" s="101">
        <v>0.4</v>
      </c>
      <c r="J13" s="101">
        <v>0.4</v>
      </c>
      <c r="K13" s="101">
        <v>0.4</v>
      </c>
      <c r="L13" s="101">
        <v>0.5</v>
      </c>
      <c r="M13" s="101">
        <v>0.6</v>
      </c>
      <c r="N13" s="101">
        <v>0.8</v>
      </c>
      <c r="O13" s="101">
        <v>0.8</v>
      </c>
      <c r="P13" s="101">
        <v>0.8</v>
      </c>
      <c r="Q13" s="101">
        <v>0.8</v>
      </c>
      <c r="R13" s="101">
        <v>0.8</v>
      </c>
      <c r="S13" s="101">
        <v>0.8</v>
      </c>
      <c r="T13" s="101">
        <v>0.8</v>
      </c>
      <c r="U13" s="101">
        <v>0.8</v>
      </c>
      <c r="V13" s="101">
        <v>0.6</v>
      </c>
      <c r="W13" s="101">
        <v>0.5</v>
      </c>
      <c r="X13" s="101">
        <v>0.5</v>
      </c>
      <c r="Y13" s="101">
        <v>0.4</v>
      </c>
      <c r="Z13" s="101">
        <v>0.4</v>
      </c>
      <c r="AA13" s="101">
        <v>0.4</v>
      </c>
      <c r="AB13" s="101">
        <v>0.4</v>
      </c>
      <c r="AC13" s="175" t="s">
        <v>493</v>
      </c>
    </row>
    <row r="14" spans="2:30">
      <c r="B14" s="231"/>
      <c r="C14" s="237"/>
      <c r="D14" s="16" t="s">
        <v>293</v>
      </c>
      <c r="E14" s="101">
        <v>0.4</v>
      </c>
      <c r="F14" s="101">
        <v>0.4</v>
      </c>
      <c r="G14" s="101">
        <v>0.4</v>
      </c>
      <c r="H14" s="101">
        <v>0.4</v>
      </c>
      <c r="I14" s="101">
        <v>0.4</v>
      </c>
      <c r="J14" s="101">
        <v>0.4</v>
      </c>
      <c r="K14" s="101">
        <v>0.4</v>
      </c>
      <c r="L14" s="101">
        <v>0.5</v>
      </c>
      <c r="M14" s="101">
        <v>0.6</v>
      </c>
      <c r="N14" s="101">
        <v>0.6</v>
      </c>
      <c r="O14" s="101">
        <v>0.6</v>
      </c>
      <c r="P14" s="101">
        <v>0.6</v>
      </c>
      <c r="Q14" s="101">
        <v>0.6</v>
      </c>
      <c r="R14" s="101">
        <v>0.6</v>
      </c>
      <c r="S14" s="101">
        <v>0.6</v>
      </c>
      <c r="T14" s="101">
        <v>0.6</v>
      </c>
      <c r="U14" s="101">
        <v>0.6</v>
      </c>
      <c r="V14" s="101">
        <v>0.5</v>
      </c>
      <c r="W14" s="101">
        <v>0.5</v>
      </c>
      <c r="X14" s="101">
        <v>0.4</v>
      </c>
      <c r="Y14" s="101">
        <v>0.4</v>
      </c>
      <c r="Z14" s="101">
        <v>0.4</v>
      </c>
      <c r="AA14" s="101">
        <v>0.4</v>
      </c>
      <c r="AB14" s="101">
        <v>0.4</v>
      </c>
      <c r="AC14" s="176"/>
    </row>
    <row r="15" spans="2:30">
      <c r="B15" s="231"/>
      <c r="C15" s="238"/>
      <c r="D15" s="16" t="s">
        <v>294</v>
      </c>
      <c r="E15" s="101">
        <v>0.4</v>
      </c>
      <c r="F15" s="101">
        <v>0.4</v>
      </c>
      <c r="G15" s="101">
        <v>0.4</v>
      </c>
      <c r="H15" s="101">
        <v>0.4</v>
      </c>
      <c r="I15" s="101">
        <v>0.4</v>
      </c>
      <c r="J15" s="101">
        <v>0.4</v>
      </c>
      <c r="K15" s="101">
        <v>0.4</v>
      </c>
      <c r="L15" s="101">
        <v>0.4</v>
      </c>
      <c r="M15" s="101">
        <v>0.6</v>
      </c>
      <c r="N15" s="101">
        <v>0.6</v>
      </c>
      <c r="O15" s="101">
        <v>0.6</v>
      </c>
      <c r="P15" s="101">
        <v>0.6</v>
      </c>
      <c r="Q15" s="101">
        <v>0.6</v>
      </c>
      <c r="R15" s="101">
        <v>0.6</v>
      </c>
      <c r="S15" s="101">
        <v>0.6</v>
      </c>
      <c r="T15" s="101">
        <v>0.6</v>
      </c>
      <c r="U15" s="101">
        <v>0.4</v>
      </c>
      <c r="V15" s="101">
        <v>0.4</v>
      </c>
      <c r="W15" s="101">
        <v>0.4</v>
      </c>
      <c r="X15" s="101">
        <v>0.4</v>
      </c>
      <c r="Y15" s="101">
        <v>0.4</v>
      </c>
      <c r="Z15" s="101">
        <v>0.4</v>
      </c>
      <c r="AA15" s="101">
        <v>0.4</v>
      </c>
      <c r="AB15" s="101">
        <v>0.4</v>
      </c>
      <c r="AC15" s="177"/>
    </row>
    <row r="16" spans="2:30" ht="15.75" customHeight="1">
      <c r="B16" s="231" t="str">
        <f>$B$7&amp;" - "&amp;C16</f>
        <v>Occupancy - Garage</v>
      </c>
      <c r="C16" s="232" t="s">
        <v>492</v>
      </c>
      <c r="D16" s="16" t="s">
        <v>292</v>
      </c>
      <c r="E16" s="101">
        <v>0.1</v>
      </c>
      <c r="F16" s="101">
        <v>0.1</v>
      </c>
      <c r="G16" s="101">
        <v>0.1</v>
      </c>
      <c r="H16" s="101">
        <v>0.1</v>
      </c>
      <c r="I16" s="101">
        <v>0.1</v>
      </c>
      <c r="J16" s="101">
        <v>0.1</v>
      </c>
      <c r="K16" s="101">
        <v>0.1</v>
      </c>
      <c r="L16" s="101">
        <v>0.1</v>
      </c>
      <c r="M16" s="101">
        <v>0.1</v>
      </c>
      <c r="N16" s="101">
        <v>0.1</v>
      </c>
      <c r="O16" s="101">
        <v>0.1</v>
      </c>
      <c r="P16" s="101">
        <v>0.1</v>
      </c>
      <c r="Q16" s="101">
        <v>0.1</v>
      </c>
      <c r="R16" s="101">
        <v>0.1</v>
      </c>
      <c r="S16" s="101">
        <v>0.1</v>
      </c>
      <c r="T16" s="101">
        <v>0.1</v>
      </c>
      <c r="U16" s="101">
        <v>0.1</v>
      </c>
      <c r="V16" s="101">
        <v>0.1</v>
      </c>
      <c r="W16" s="101">
        <v>0.1</v>
      </c>
      <c r="X16" s="101">
        <v>0.1</v>
      </c>
      <c r="Y16" s="101">
        <v>0.1</v>
      </c>
      <c r="Z16" s="101">
        <v>0.1</v>
      </c>
      <c r="AA16" s="101">
        <v>0.1</v>
      </c>
      <c r="AB16" s="101">
        <v>0.1</v>
      </c>
      <c r="AC16" s="233" t="s">
        <v>494</v>
      </c>
    </row>
    <row r="17" spans="2:29">
      <c r="B17" s="231"/>
      <c r="C17" s="232"/>
      <c r="D17" s="16" t="s">
        <v>293</v>
      </c>
      <c r="E17" s="101">
        <v>0.1</v>
      </c>
      <c r="F17" s="101">
        <v>0.1</v>
      </c>
      <c r="G17" s="101">
        <v>0.1</v>
      </c>
      <c r="H17" s="101">
        <v>0.1</v>
      </c>
      <c r="I17" s="101">
        <v>0.1</v>
      </c>
      <c r="J17" s="101">
        <v>0.1</v>
      </c>
      <c r="K17" s="101">
        <v>0.1</v>
      </c>
      <c r="L17" s="101">
        <v>0.1</v>
      </c>
      <c r="M17" s="101">
        <v>0.1</v>
      </c>
      <c r="N17" s="101">
        <v>0.1</v>
      </c>
      <c r="O17" s="101">
        <v>0.1</v>
      </c>
      <c r="P17" s="101">
        <v>0.1</v>
      </c>
      <c r="Q17" s="101">
        <v>0.1</v>
      </c>
      <c r="R17" s="101">
        <v>0.1</v>
      </c>
      <c r="S17" s="101">
        <v>0.1</v>
      </c>
      <c r="T17" s="101">
        <v>0.1</v>
      </c>
      <c r="U17" s="101">
        <v>0.1</v>
      </c>
      <c r="V17" s="101">
        <v>0.1</v>
      </c>
      <c r="W17" s="101">
        <v>0.1</v>
      </c>
      <c r="X17" s="101">
        <v>0.1</v>
      </c>
      <c r="Y17" s="101">
        <v>0.1</v>
      </c>
      <c r="Z17" s="101">
        <v>0.1</v>
      </c>
      <c r="AA17" s="101">
        <v>0.1</v>
      </c>
      <c r="AB17" s="101">
        <v>0.1</v>
      </c>
      <c r="AC17" s="234"/>
    </row>
    <row r="18" spans="2:29">
      <c r="B18" s="231"/>
      <c r="C18" s="232"/>
      <c r="D18" s="16" t="s">
        <v>294</v>
      </c>
      <c r="E18" s="101">
        <v>0.1</v>
      </c>
      <c r="F18" s="101">
        <v>0.1</v>
      </c>
      <c r="G18" s="101">
        <v>0.1</v>
      </c>
      <c r="H18" s="101">
        <v>0.1</v>
      </c>
      <c r="I18" s="101">
        <v>0.1</v>
      </c>
      <c r="J18" s="101">
        <v>0.1</v>
      </c>
      <c r="K18" s="101">
        <v>0.1</v>
      </c>
      <c r="L18" s="101">
        <v>0.1</v>
      </c>
      <c r="M18" s="101">
        <v>0.1</v>
      </c>
      <c r="N18" s="101">
        <v>0.1</v>
      </c>
      <c r="O18" s="101">
        <v>0.1</v>
      </c>
      <c r="P18" s="101">
        <v>0.1</v>
      </c>
      <c r="Q18" s="101">
        <v>0.1</v>
      </c>
      <c r="R18" s="101">
        <v>0.1</v>
      </c>
      <c r="S18" s="101">
        <v>0.1</v>
      </c>
      <c r="T18" s="101">
        <v>0.1</v>
      </c>
      <c r="U18" s="101">
        <v>0.1</v>
      </c>
      <c r="V18" s="101">
        <v>0.1</v>
      </c>
      <c r="W18" s="101">
        <v>0.1</v>
      </c>
      <c r="X18" s="101">
        <v>0.1</v>
      </c>
      <c r="Y18" s="101">
        <v>0.1</v>
      </c>
      <c r="Z18" s="101">
        <v>0.1</v>
      </c>
      <c r="AA18" s="101">
        <v>0.1</v>
      </c>
      <c r="AB18" s="101">
        <v>0.1</v>
      </c>
      <c r="AC18" s="235"/>
    </row>
    <row r="19" spans="2:29">
      <c r="B19" s="231" t="str">
        <f>$B$7&amp;" - "&amp;C19</f>
        <v>Occupancy - Office Perimeter</v>
      </c>
      <c r="C19" s="236" t="s">
        <v>578</v>
      </c>
      <c r="D19" s="16" t="s">
        <v>292</v>
      </c>
      <c r="E19" s="101">
        <v>0.4</v>
      </c>
      <c r="F19" s="101">
        <v>0.4</v>
      </c>
      <c r="G19" s="101">
        <v>0.4</v>
      </c>
      <c r="H19" s="101">
        <v>0.4</v>
      </c>
      <c r="I19" s="101">
        <v>0.4</v>
      </c>
      <c r="J19" s="101">
        <v>0.4</v>
      </c>
      <c r="K19" s="101">
        <v>0.4</v>
      </c>
      <c r="L19" s="101">
        <v>0.5</v>
      </c>
      <c r="M19" s="101">
        <v>0.6</v>
      </c>
      <c r="N19" s="101">
        <v>0.8</v>
      </c>
      <c r="O19" s="101">
        <v>0.8</v>
      </c>
      <c r="P19" s="101">
        <v>0.8</v>
      </c>
      <c r="Q19" s="101">
        <v>0.8</v>
      </c>
      <c r="R19" s="101">
        <v>0.8</v>
      </c>
      <c r="S19" s="101">
        <v>0.8</v>
      </c>
      <c r="T19" s="101">
        <v>0.8</v>
      </c>
      <c r="U19" s="101">
        <v>0.8</v>
      </c>
      <c r="V19" s="101">
        <v>0.6</v>
      </c>
      <c r="W19" s="101">
        <v>0.5</v>
      </c>
      <c r="X19" s="101">
        <v>0.5</v>
      </c>
      <c r="Y19" s="101">
        <v>0.4</v>
      </c>
      <c r="Z19" s="101">
        <v>0.4</v>
      </c>
      <c r="AA19" s="101">
        <v>0.4</v>
      </c>
      <c r="AB19" s="101">
        <v>0.4</v>
      </c>
      <c r="AC19" s="175" t="s">
        <v>493</v>
      </c>
    </row>
    <row r="20" spans="2:29">
      <c r="B20" s="231"/>
      <c r="C20" s="237"/>
      <c r="D20" s="16" t="s">
        <v>293</v>
      </c>
      <c r="E20" s="101">
        <v>0.4</v>
      </c>
      <c r="F20" s="101">
        <v>0.4</v>
      </c>
      <c r="G20" s="101">
        <v>0.4</v>
      </c>
      <c r="H20" s="101">
        <v>0.4</v>
      </c>
      <c r="I20" s="101">
        <v>0.4</v>
      </c>
      <c r="J20" s="101">
        <v>0.4</v>
      </c>
      <c r="K20" s="101">
        <v>0.4</v>
      </c>
      <c r="L20" s="101">
        <v>0.5</v>
      </c>
      <c r="M20" s="101">
        <v>0.6</v>
      </c>
      <c r="N20" s="101">
        <v>0.6</v>
      </c>
      <c r="O20" s="101">
        <v>0.6</v>
      </c>
      <c r="P20" s="101">
        <v>0.6</v>
      </c>
      <c r="Q20" s="101">
        <v>0.6</v>
      </c>
      <c r="R20" s="101">
        <v>0.6</v>
      </c>
      <c r="S20" s="101">
        <v>0.6</v>
      </c>
      <c r="T20" s="101">
        <v>0.6</v>
      </c>
      <c r="U20" s="101">
        <v>0.6</v>
      </c>
      <c r="V20" s="101">
        <v>0.5</v>
      </c>
      <c r="W20" s="101">
        <v>0.5</v>
      </c>
      <c r="X20" s="101">
        <v>0.4</v>
      </c>
      <c r="Y20" s="101">
        <v>0.4</v>
      </c>
      <c r="Z20" s="101">
        <v>0.4</v>
      </c>
      <c r="AA20" s="101">
        <v>0.4</v>
      </c>
      <c r="AB20" s="101">
        <v>0.4</v>
      </c>
      <c r="AC20" s="176"/>
    </row>
    <row r="21" spans="2:29">
      <c r="B21" s="231"/>
      <c r="C21" s="238"/>
      <c r="D21" s="16" t="s">
        <v>294</v>
      </c>
      <c r="E21" s="101">
        <v>0.4</v>
      </c>
      <c r="F21" s="101">
        <v>0.4</v>
      </c>
      <c r="G21" s="101">
        <v>0.4</v>
      </c>
      <c r="H21" s="101">
        <v>0.4</v>
      </c>
      <c r="I21" s="101">
        <v>0.4</v>
      </c>
      <c r="J21" s="101">
        <v>0.4</v>
      </c>
      <c r="K21" s="101">
        <v>0.4</v>
      </c>
      <c r="L21" s="101">
        <v>0.4</v>
      </c>
      <c r="M21" s="101">
        <v>0.6</v>
      </c>
      <c r="N21" s="101">
        <v>0.6</v>
      </c>
      <c r="O21" s="101">
        <v>0.6</v>
      </c>
      <c r="P21" s="101">
        <v>0.6</v>
      </c>
      <c r="Q21" s="101">
        <v>0.6</v>
      </c>
      <c r="R21" s="101">
        <v>0.6</v>
      </c>
      <c r="S21" s="101">
        <v>0.6</v>
      </c>
      <c r="T21" s="101">
        <v>0.6</v>
      </c>
      <c r="U21" s="101">
        <v>0.4</v>
      </c>
      <c r="V21" s="101">
        <v>0.4</v>
      </c>
      <c r="W21" s="101">
        <v>0.4</v>
      </c>
      <c r="X21" s="101">
        <v>0.4</v>
      </c>
      <c r="Y21" s="101">
        <v>0.4</v>
      </c>
      <c r="Z21" s="101">
        <v>0.4</v>
      </c>
      <c r="AA21" s="101">
        <v>0.4</v>
      </c>
      <c r="AB21" s="101">
        <v>0.4</v>
      </c>
      <c r="AC21" s="177"/>
    </row>
    <row r="22" spans="2:29">
      <c r="B22" s="231" t="str">
        <f>$B$7&amp;" - "&amp;C22</f>
        <v xml:space="preserve">Occupancy - </v>
      </c>
      <c r="C22" s="232"/>
      <c r="D22" s="16" t="s">
        <v>292</v>
      </c>
      <c r="E22" s="101"/>
      <c r="F22" s="101"/>
      <c r="G22" s="101"/>
      <c r="H22" s="101"/>
      <c r="I22" s="101"/>
      <c r="J22" s="101"/>
      <c r="K22" s="101"/>
      <c r="L22" s="101"/>
      <c r="M22" s="101"/>
      <c r="N22" s="101"/>
      <c r="O22" s="101"/>
      <c r="P22" s="101"/>
      <c r="Q22" s="101"/>
      <c r="R22" s="101"/>
      <c r="S22" s="101"/>
      <c r="T22" s="101"/>
      <c r="U22" s="101"/>
      <c r="V22" s="101"/>
      <c r="W22" s="101"/>
      <c r="X22" s="101"/>
      <c r="Y22" s="101"/>
      <c r="Z22" s="101"/>
      <c r="AA22" s="101"/>
      <c r="AB22" s="101"/>
      <c r="AC22" s="233"/>
    </row>
    <row r="23" spans="2:29">
      <c r="B23" s="231"/>
      <c r="C23" s="232"/>
      <c r="D23" s="16" t="s">
        <v>293</v>
      </c>
      <c r="E23" s="101"/>
      <c r="F23" s="101"/>
      <c r="G23" s="101"/>
      <c r="H23" s="101"/>
      <c r="I23" s="101"/>
      <c r="J23" s="101"/>
      <c r="K23" s="101"/>
      <c r="L23" s="101"/>
      <c r="M23" s="101"/>
      <c r="N23" s="101"/>
      <c r="O23" s="101"/>
      <c r="P23" s="101"/>
      <c r="Q23" s="101"/>
      <c r="R23" s="101"/>
      <c r="S23" s="101"/>
      <c r="T23" s="101"/>
      <c r="U23" s="101"/>
      <c r="V23" s="101"/>
      <c r="W23" s="101"/>
      <c r="X23" s="101"/>
      <c r="Y23" s="101"/>
      <c r="Z23" s="101"/>
      <c r="AA23" s="101"/>
      <c r="AB23" s="101"/>
      <c r="AC23" s="234"/>
    </row>
    <row r="24" spans="2:29">
      <c r="B24" s="231"/>
      <c r="C24" s="232"/>
      <c r="D24" s="16" t="s">
        <v>294</v>
      </c>
      <c r="E24" s="101"/>
      <c r="F24" s="101"/>
      <c r="G24" s="101"/>
      <c r="H24" s="101"/>
      <c r="I24" s="101"/>
      <c r="J24" s="101"/>
      <c r="K24" s="101"/>
      <c r="L24" s="101"/>
      <c r="M24" s="101"/>
      <c r="N24" s="101"/>
      <c r="O24" s="101"/>
      <c r="P24" s="101"/>
      <c r="Q24" s="101"/>
      <c r="R24" s="101"/>
      <c r="S24" s="101"/>
      <c r="T24" s="101"/>
      <c r="U24" s="101"/>
      <c r="V24" s="101"/>
      <c r="W24" s="101"/>
      <c r="X24" s="101"/>
      <c r="Y24" s="101"/>
      <c r="Z24" s="101"/>
      <c r="AA24" s="101"/>
      <c r="AB24" s="101"/>
      <c r="AC24" s="235"/>
    </row>
    <row r="25" spans="2:29">
      <c r="D25" s="133"/>
    </row>
    <row r="26" spans="2:29">
      <c r="D26" s="133"/>
    </row>
    <row r="27" spans="2:29">
      <c r="D27" s="133"/>
    </row>
    <row r="28" spans="2:29">
      <c r="D28" s="133"/>
    </row>
    <row r="29" spans="2:29">
      <c r="D29" s="133"/>
    </row>
    <row r="30" spans="2:29">
      <c r="D30" s="133"/>
    </row>
    <row r="31" spans="2:29">
      <c r="D31" s="133"/>
    </row>
    <row r="32" spans="2:29">
      <c r="D32" s="133"/>
    </row>
    <row r="33" spans="2:30">
      <c r="D33" s="133"/>
    </row>
    <row r="34" spans="2:30">
      <c r="D34" s="133"/>
    </row>
    <row r="35" spans="2:30">
      <c r="D35" s="133"/>
    </row>
    <row r="36" spans="2:30">
      <c r="D36" s="133"/>
    </row>
    <row r="37" spans="2:30">
      <c r="D37" s="133"/>
    </row>
    <row r="38" spans="2:30">
      <c r="D38" s="133"/>
    </row>
    <row r="39" spans="2:30">
      <c r="D39" s="133"/>
    </row>
    <row r="40" spans="2:30">
      <c r="D40" s="133"/>
    </row>
    <row r="42" spans="2:30" ht="18.75">
      <c r="B42" s="185" t="s">
        <v>295</v>
      </c>
      <c r="C42" s="185"/>
      <c r="D42" s="185"/>
      <c r="E42" s="185"/>
      <c r="F42" s="185"/>
      <c r="G42" s="185"/>
      <c r="H42" s="185"/>
      <c r="I42" s="185"/>
      <c r="J42" s="185"/>
      <c r="K42" s="185"/>
      <c r="L42" s="185"/>
      <c r="M42" s="185"/>
      <c r="N42" s="185"/>
      <c r="O42" s="185"/>
      <c r="P42" s="185"/>
      <c r="Q42" s="185"/>
      <c r="R42" s="185"/>
      <c r="S42" s="185"/>
      <c r="T42" s="185"/>
      <c r="U42" s="185"/>
      <c r="V42" s="185"/>
      <c r="W42" s="185"/>
      <c r="X42" s="185"/>
      <c r="Y42" s="185"/>
      <c r="Z42" s="185"/>
      <c r="AA42" s="185"/>
      <c r="AB42" s="185"/>
      <c r="AC42" s="127" t="s">
        <v>8</v>
      </c>
      <c r="AD42" s="127"/>
    </row>
    <row r="43" spans="2:30" s="10" customFormat="1" ht="5.0999999999999996" customHeight="1">
      <c r="B43" s="11"/>
      <c r="C43" s="11"/>
      <c r="D43" s="11"/>
      <c r="E43" s="11"/>
      <c r="F43" s="11"/>
      <c r="G43" s="12"/>
    </row>
    <row r="44" spans="2:30">
      <c r="B44" s="132"/>
      <c r="C44" s="17" t="s">
        <v>227</v>
      </c>
      <c r="D44" s="17" t="s">
        <v>268</v>
      </c>
      <c r="E44" s="17" t="s">
        <v>269</v>
      </c>
      <c r="F44" s="17" t="s">
        <v>270</v>
      </c>
      <c r="G44" s="17" t="s">
        <v>271</v>
      </c>
      <c r="H44" s="17" t="s">
        <v>272</v>
      </c>
      <c r="I44" s="17" t="s">
        <v>273</v>
      </c>
      <c r="J44" s="17" t="s">
        <v>274</v>
      </c>
      <c r="K44" s="17" t="s">
        <v>275</v>
      </c>
      <c r="L44" s="17" t="s">
        <v>276</v>
      </c>
      <c r="M44" s="17" t="s">
        <v>277</v>
      </c>
      <c r="N44" s="17" t="s">
        <v>278</v>
      </c>
      <c r="O44" s="17" t="s">
        <v>279</v>
      </c>
      <c r="P44" s="17" t="s">
        <v>280</v>
      </c>
      <c r="Q44" s="17" t="s">
        <v>281</v>
      </c>
      <c r="R44" s="17" t="s">
        <v>282</v>
      </c>
      <c r="S44" s="17" t="s">
        <v>283</v>
      </c>
      <c r="T44" s="17" t="s">
        <v>284</v>
      </c>
      <c r="U44" s="17" t="s">
        <v>285</v>
      </c>
      <c r="V44" s="17" t="s">
        <v>286</v>
      </c>
      <c r="W44" s="17" t="s">
        <v>287</v>
      </c>
      <c r="X44" s="17" t="s">
        <v>288</v>
      </c>
      <c r="Y44" s="17" t="s">
        <v>289</v>
      </c>
      <c r="Z44" s="17" t="s">
        <v>290</v>
      </c>
      <c r="AA44" s="17" t="s">
        <v>291</v>
      </c>
      <c r="AB44" s="155">
        <v>0</v>
      </c>
    </row>
    <row r="45" spans="2:30" ht="15.75" customHeight="1">
      <c r="B45" s="231" t="str">
        <f>$B$42&amp;" - "&amp;C45</f>
        <v>Lighting - Sleeping Quarters</v>
      </c>
      <c r="C45" s="232" t="s">
        <v>469</v>
      </c>
      <c r="D45" s="16" t="s">
        <v>292</v>
      </c>
      <c r="E45" s="101">
        <v>0.1</v>
      </c>
      <c r="F45" s="101">
        <v>0.1</v>
      </c>
      <c r="G45" s="101">
        <v>0.1</v>
      </c>
      <c r="H45" s="101">
        <v>0.1</v>
      </c>
      <c r="I45" s="101">
        <v>0.2</v>
      </c>
      <c r="J45" s="101">
        <v>0.4</v>
      </c>
      <c r="K45" s="101">
        <v>0.4</v>
      </c>
      <c r="L45" s="101">
        <v>0.4</v>
      </c>
      <c r="M45" s="101">
        <v>0.2</v>
      </c>
      <c r="N45" s="101">
        <v>0.1</v>
      </c>
      <c r="O45" s="101">
        <v>0.1</v>
      </c>
      <c r="P45" s="101">
        <v>0.1</v>
      </c>
      <c r="Q45" s="101">
        <v>0.1</v>
      </c>
      <c r="R45" s="101">
        <v>0.1</v>
      </c>
      <c r="S45" s="101">
        <v>0.1</v>
      </c>
      <c r="T45" s="101">
        <v>0.2</v>
      </c>
      <c r="U45" s="101">
        <v>0.4</v>
      </c>
      <c r="V45" s="101">
        <v>0.6</v>
      </c>
      <c r="W45" s="101">
        <v>0.8</v>
      </c>
      <c r="X45" s="101">
        <v>1</v>
      </c>
      <c r="Y45" s="101">
        <v>1</v>
      </c>
      <c r="Z45" s="101">
        <v>0.7</v>
      </c>
      <c r="AA45" s="101">
        <v>0.4</v>
      </c>
      <c r="AB45" s="101">
        <v>0.2</v>
      </c>
      <c r="AC45" s="233" t="s">
        <v>493</v>
      </c>
    </row>
    <row r="46" spans="2:30">
      <c r="B46" s="231"/>
      <c r="C46" s="232"/>
      <c r="D46" s="16" t="s">
        <v>293</v>
      </c>
      <c r="E46" s="101">
        <v>0.1</v>
      </c>
      <c r="F46" s="101">
        <v>0.1</v>
      </c>
      <c r="G46" s="101">
        <v>0.1</v>
      </c>
      <c r="H46" s="101">
        <v>0.1</v>
      </c>
      <c r="I46" s="101">
        <v>0.2</v>
      </c>
      <c r="J46" s="101">
        <v>0.4</v>
      </c>
      <c r="K46" s="101">
        <v>0.4</v>
      </c>
      <c r="L46" s="101">
        <v>0.4</v>
      </c>
      <c r="M46" s="101">
        <v>0.2</v>
      </c>
      <c r="N46" s="101">
        <v>0.1</v>
      </c>
      <c r="O46" s="101">
        <v>0.1</v>
      </c>
      <c r="P46" s="101">
        <v>0.1</v>
      </c>
      <c r="Q46" s="101">
        <v>0.1</v>
      </c>
      <c r="R46" s="101">
        <v>0.1</v>
      </c>
      <c r="S46" s="101">
        <v>0.1</v>
      </c>
      <c r="T46" s="101">
        <v>0.2</v>
      </c>
      <c r="U46" s="101">
        <v>0.4</v>
      </c>
      <c r="V46" s="101">
        <v>0.6</v>
      </c>
      <c r="W46" s="101">
        <v>0.8</v>
      </c>
      <c r="X46" s="101">
        <v>1</v>
      </c>
      <c r="Y46" s="101">
        <v>1</v>
      </c>
      <c r="Z46" s="101">
        <v>0.7</v>
      </c>
      <c r="AA46" s="101">
        <v>0.4</v>
      </c>
      <c r="AB46" s="101">
        <v>0.2</v>
      </c>
      <c r="AC46" s="234"/>
    </row>
    <row r="47" spans="2:30">
      <c r="B47" s="231"/>
      <c r="C47" s="232"/>
      <c r="D47" s="16" t="s">
        <v>294</v>
      </c>
      <c r="E47" s="101">
        <v>0.1</v>
      </c>
      <c r="F47" s="101">
        <v>0.1</v>
      </c>
      <c r="G47" s="101">
        <v>0.1</v>
      </c>
      <c r="H47" s="101">
        <v>0.1</v>
      </c>
      <c r="I47" s="101">
        <v>0.2</v>
      </c>
      <c r="J47" s="101">
        <v>0.4</v>
      </c>
      <c r="K47" s="101">
        <v>0.4</v>
      </c>
      <c r="L47" s="101">
        <v>0.4</v>
      </c>
      <c r="M47" s="101">
        <v>0.2</v>
      </c>
      <c r="N47" s="101">
        <v>0.1</v>
      </c>
      <c r="O47" s="101">
        <v>0.1</v>
      </c>
      <c r="P47" s="101">
        <v>0.1</v>
      </c>
      <c r="Q47" s="101">
        <v>0.1</v>
      </c>
      <c r="R47" s="101">
        <v>0.1</v>
      </c>
      <c r="S47" s="101">
        <v>0.1</v>
      </c>
      <c r="T47" s="101">
        <v>0.2</v>
      </c>
      <c r="U47" s="101">
        <v>0.4</v>
      </c>
      <c r="V47" s="101">
        <v>0.6</v>
      </c>
      <c r="W47" s="101">
        <v>0.8</v>
      </c>
      <c r="X47" s="101">
        <v>1</v>
      </c>
      <c r="Y47" s="101">
        <v>1</v>
      </c>
      <c r="Z47" s="101">
        <v>0.7</v>
      </c>
      <c r="AA47" s="101">
        <v>0.4</v>
      </c>
      <c r="AB47" s="101">
        <v>0.2</v>
      </c>
      <c r="AC47" s="235"/>
    </row>
    <row r="48" spans="2:30">
      <c r="B48" s="231" t="str">
        <f>$B$42&amp;" - "&amp;C48</f>
        <v>Lighting - Office Core</v>
      </c>
      <c r="C48" s="236" t="s">
        <v>470</v>
      </c>
      <c r="D48" s="16" t="s">
        <v>292</v>
      </c>
      <c r="E48" s="101">
        <v>0.5</v>
      </c>
      <c r="F48" s="101">
        <v>0.5</v>
      </c>
      <c r="G48" s="101">
        <v>0.5</v>
      </c>
      <c r="H48" s="101">
        <v>0.5</v>
      </c>
      <c r="I48" s="101">
        <v>0.5</v>
      </c>
      <c r="J48" s="101">
        <v>0.5</v>
      </c>
      <c r="K48" s="101">
        <v>0.5</v>
      </c>
      <c r="L48" s="101">
        <v>0.5</v>
      </c>
      <c r="M48" s="101">
        <v>0.9</v>
      </c>
      <c r="N48" s="101">
        <v>0.9</v>
      </c>
      <c r="O48" s="101">
        <v>0.9</v>
      </c>
      <c r="P48" s="101">
        <v>0.9</v>
      </c>
      <c r="Q48" s="101">
        <v>0.9</v>
      </c>
      <c r="R48" s="101">
        <v>0.9</v>
      </c>
      <c r="S48" s="101">
        <v>0.9</v>
      </c>
      <c r="T48" s="101">
        <v>0.9</v>
      </c>
      <c r="U48" s="101">
        <v>0.5</v>
      </c>
      <c r="V48" s="101">
        <v>0.5</v>
      </c>
      <c r="W48" s="101">
        <v>0.5</v>
      </c>
      <c r="X48" s="101">
        <v>0.5</v>
      </c>
      <c r="Y48" s="101">
        <v>0.5</v>
      </c>
      <c r="Z48" s="101">
        <v>0.5</v>
      </c>
      <c r="AA48" s="101">
        <v>0.5</v>
      </c>
      <c r="AB48" s="101">
        <v>0.5</v>
      </c>
      <c r="AC48" s="233" t="s">
        <v>493</v>
      </c>
    </row>
    <row r="49" spans="2:29">
      <c r="B49" s="231"/>
      <c r="C49" s="237"/>
      <c r="D49" s="16" t="s">
        <v>293</v>
      </c>
      <c r="E49" s="101">
        <v>0.5</v>
      </c>
      <c r="F49" s="101">
        <v>0.5</v>
      </c>
      <c r="G49" s="101">
        <v>0.5</v>
      </c>
      <c r="H49" s="101">
        <v>0.5</v>
      </c>
      <c r="I49" s="101">
        <v>0.5</v>
      </c>
      <c r="J49" s="101">
        <v>0.5</v>
      </c>
      <c r="K49" s="101">
        <v>0.5</v>
      </c>
      <c r="L49" s="101">
        <v>0.5</v>
      </c>
      <c r="M49" s="101">
        <v>0.8</v>
      </c>
      <c r="N49" s="101">
        <v>0.8</v>
      </c>
      <c r="O49" s="101">
        <v>0.8</v>
      </c>
      <c r="P49" s="101">
        <v>0.8</v>
      </c>
      <c r="Q49" s="101">
        <v>0.8</v>
      </c>
      <c r="R49" s="101">
        <v>0.8</v>
      </c>
      <c r="S49" s="101">
        <v>0.8</v>
      </c>
      <c r="T49" s="101">
        <v>0.8</v>
      </c>
      <c r="U49" s="101">
        <v>0.8</v>
      </c>
      <c r="V49" s="101">
        <v>0.8</v>
      </c>
      <c r="W49" s="101">
        <v>0.5</v>
      </c>
      <c r="X49" s="101">
        <v>0.5</v>
      </c>
      <c r="Y49" s="101">
        <v>0.5</v>
      </c>
      <c r="Z49" s="101">
        <v>0.5</v>
      </c>
      <c r="AA49" s="101">
        <v>0.5</v>
      </c>
      <c r="AB49" s="101">
        <v>0.5</v>
      </c>
      <c r="AC49" s="234"/>
    </row>
    <row r="50" spans="2:29">
      <c r="B50" s="231"/>
      <c r="C50" s="238"/>
      <c r="D50" s="16" t="s">
        <v>294</v>
      </c>
      <c r="E50" s="101">
        <v>0.5</v>
      </c>
      <c r="F50" s="101">
        <v>0.5</v>
      </c>
      <c r="G50" s="101">
        <v>0.5</v>
      </c>
      <c r="H50" s="101">
        <v>0.5</v>
      </c>
      <c r="I50" s="101">
        <v>0.5</v>
      </c>
      <c r="J50" s="101">
        <v>0.5</v>
      </c>
      <c r="K50" s="101">
        <v>0.5</v>
      </c>
      <c r="L50" s="101">
        <v>0.5</v>
      </c>
      <c r="M50" s="101">
        <v>0.7</v>
      </c>
      <c r="N50" s="101">
        <v>0.7</v>
      </c>
      <c r="O50" s="101">
        <v>0.7</v>
      </c>
      <c r="P50" s="101">
        <v>0.7</v>
      </c>
      <c r="Q50" s="101">
        <v>0.7</v>
      </c>
      <c r="R50" s="101">
        <v>0.7</v>
      </c>
      <c r="S50" s="101">
        <v>0.7</v>
      </c>
      <c r="T50" s="101">
        <v>0.7</v>
      </c>
      <c r="U50" s="101">
        <v>0.5</v>
      </c>
      <c r="V50" s="101">
        <v>0.5</v>
      </c>
      <c r="W50" s="101">
        <v>0.5</v>
      </c>
      <c r="X50" s="101">
        <v>0.5</v>
      </c>
      <c r="Y50" s="101">
        <v>0.5</v>
      </c>
      <c r="Z50" s="101">
        <v>0.5</v>
      </c>
      <c r="AA50" s="101">
        <v>0.5</v>
      </c>
      <c r="AB50" s="101">
        <v>0.5</v>
      </c>
      <c r="AC50" s="235"/>
    </row>
    <row r="51" spans="2:29">
      <c r="B51" s="231" t="str">
        <f>$B$42&amp;" - "&amp;C51</f>
        <v>Lighting - Garage</v>
      </c>
      <c r="C51" s="232" t="s">
        <v>492</v>
      </c>
      <c r="D51" s="16" t="s">
        <v>292</v>
      </c>
      <c r="E51" s="101">
        <v>0.5</v>
      </c>
      <c r="F51" s="101">
        <v>0.5</v>
      </c>
      <c r="G51" s="101">
        <v>0.5</v>
      </c>
      <c r="H51" s="101">
        <v>0.5</v>
      </c>
      <c r="I51" s="101">
        <v>0.5</v>
      </c>
      <c r="J51" s="101">
        <v>0.5</v>
      </c>
      <c r="K51" s="101">
        <v>0.5</v>
      </c>
      <c r="L51" s="101">
        <v>0.5</v>
      </c>
      <c r="M51" s="101">
        <v>0.9</v>
      </c>
      <c r="N51" s="101">
        <v>0.9</v>
      </c>
      <c r="O51" s="101">
        <v>0.9</v>
      </c>
      <c r="P51" s="101">
        <v>0.9</v>
      </c>
      <c r="Q51" s="101">
        <v>0.9</v>
      </c>
      <c r="R51" s="101">
        <v>0.9</v>
      </c>
      <c r="S51" s="101">
        <v>0.9</v>
      </c>
      <c r="T51" s="101">
        <v>0.9</v>
      </c>
      <c r="U51" s="101">
        <v>0.5</v>
      </c>
      <c r="V51" s="101">
        <v>0.5</v>
      </c>
      <c r="W51" s="101">
        <v>0.5</v>
      </c>
      <c r="X51" s="101">
        <v>0.5</v>
      </c>
      <c r="Y51" s="101">
        <v>0.5</v>
      </c>
      <c r="Z51" s="101">
        <v>0.5</v>
      </c>
      <c r="AA51" s="101">
        <v>0.5</v>
      </c>
      <c r="AB51" s="101">
        <v>0.5</v>
      </c>
      <c r="AC51" s="233" t="s">
        <v>493</v>
      </c>
    </row>
    <row r="52" spans="2:29">
      <c r="B52" s="231"/>
      <c r="C52" s="232"/>
      <c r="D52" s="16" t="s">
        <v>293</v>
      </c>
      <c r="E52" s="101">
        <v>0.5</v>
      </c>
      <c r="F52" s="101">
        <v>0.5</v>
      </c>
      <c r="G52" s="101">
        <v>0.5</v>
      </c>
      <c r="H52" s="101">
        <v>0.5</v>
      </c>
      <c r="I52" s="101">
        <v>0.5</v>
      </c>
      <c r="J52" s="101">
        <v>0.5</v>
      </c>
      <c r="K52" s="101">
        <v>0.5</v>
      </c>
      <c r="L52" s="101">
        <v>0.5</v>
      </c>
      <c r="M52" s="101">
        <v>0.8</v>
      </c>
      <c r="N52" s="101">
        <v>0.8</v>
      </c>
      <c r="O52" s="101">
        <v>0.8</v>
      </c>
      <c r="P52" s="101">
        <v>0.8</v>
      </c>
      <c r="Q52" s="101">
        <v>0.8</v>
      </c>
      <c r="R52" s="101">
        <v>0.8</v>
      </c>
      <c r="S52" s="101">
        <v>0.8</v>
      </c>
      <c r="T52" s="101">
        <v>0.8</v>
      </c>
      <c r="U52" s="101">
        <v>0.8</v>
      </c>
      <c r="V52" s="101">
        <v>0.8</v>
      </c>
      <c r="W52" s="101">
        <v>0.5</v>
      </c>
      <c r="X52" s="101">
        <v>0.5</v>
      </c>
      <c r="Y52" s="101">
        <v>0.5</v>
      </c>
      <c r="Z52" s="101">
        <v>0.5</v>
      </c>
      <c r="AA52" s="101">
        <v>0.5</v>
      </c>
      <c r="AB52" s="101">
        <v>0.5</v>
      </c>
      <c r="AC52" s="234"/>
    </row>
    <row r="53" spans="2:29">
      <c r="B53" s="231"/>
      <c r="C53" s="232"/>
      <c r="D53" s="16" t="s">
        <v>294</v>
      </c>
      <c r="E53" s="101">
        <v>0.5</v>
      </c>
      <c r="F53" s="101">
        <v>0.5</v>
      </c>
      <c r="G53" s="101">
        <v>0.5</v>
      </c>
      <c r="H53" s="101">
        <v>0.5</v>
      </c>
      <c r="I53" s="101">
        <v>0.5</v>
      </c>
      <c r="J53" s="101">
        <v>0.5</v>
      </c>
      <c r="K53" s="101">
        <v>0.5</v>
      </c>
      <c r="L53" s="101">
        <v>0.5</v>
      </c>
      <c r="M53" s="101">
        <v>0.7</v>
      </c>
      <c r="N53" s="101">
        <v>0.7</v>
      </c>
      <c r="O53" s="101">
        <v>0.7</v>
      </c>
      <c r="P53" s="101">
        <v>0.7</v>
      </c>
      <c r="Q53" s="101">
        <v>0.7</v>
      </c>
      <c r="R53" s="101">
        <v>0.7</v>
      </c>
      <c r="S53" s="101">
        <v>0.7</v>
      </c>
      <c r="T53" s="101">
        <v>0.7</v>
      </c>
      <c r="U53" s="101">
        <v>0.5</v>
      </c>
      <c r="V53" s="101">
        <v>0.5</v>
      </c>
      <c r="W53" s="101">
        <v>0.5</v>
      </c>
      <c r="X53" s="101">
        <v>0.5</v>
      </c>
      <c r="Y53" s="101">
        <v>0.5</v>
      </c>
      <c r="Z53" s="101">
        <v>0.5</v>
      </c>
      <c r="AA53" s="101">
        <v>0.5</v>
      </c>
      <c r="AB53" s="101">
        <v>0.5</v>
      </c>
      <c r="AC53" s="235"/>
    </row>
    <row r="54" spans="2:29">
      <c r="B54" s="231" t="str">
        <f>$B$42&amp;" - "&amp;C54</f>
        <v>Lighting - Office Perimeter</v>
      </c>
      <c r="C54" s="236" t="s">
        <v>578</v>
      </c>
      <c r="D54" s="16" t="s">
        <v>292</v>
      </c>
      <c r="E54" s="101">
        <v>0.5</v>
      </c>
      <c r="F54" s="101">
        <v>0.5</v>
      </c>
      <c r="G54" s="101">
        <v>0.5</v>
      </c>
      <c r="H54" s="101">
        <v>0.5</v>
      </c>
      <c r="I54" s="101">
        <v>0.5</v>
      </c>
      <c r="J54" s="101">
        <v>0.5</v>
      </c>
      <c r="K54" s="101">
        <v>0.5</v>
      </c>
      <c r="L54" s="101">
        <v>0.5</v>
      </c>
      <c r="M54" s="101">
        <v>0.9</v>
      </c>
      <c r="N54" s="101">
        <v>0.9</v>
      </c>
      <c r="O54" s="101">
        <v>0.9</v>
      </c>
      <c r="P54" s="101">
        <v>0.9</v>
      </c>
      <c r="Q54" s="101">
        <v>0.9</v>
      </c>
      <c r="R54" s="101">
        <v>0.9</v>
      </c>
      <c r="S54" s="101">
        <v>0.9</v>
      </c>
      <c r="T54" s="101">
        <v>0.9</v>
      </c>
      <c r="U54" s="101">
        <v>0.5</v>
      </c>
      <c r="V54" s="101">
        <v>0.5</v>
      </c>
      <c r="W54" s="101">
        <v>0.5</v>
      </c>
      <c r="X54" s="101">
        <v>0.5</v>
      </c>
      <c r="Y54" s="101">
        <v>0.5</v>
      </c>
      <c r="Z54" s="101">
        <v>0.5</v>
      </c>
      <c r="AA54" s="101">
        <v>0.5</v>
      </c>
      <c r="AB54" s="101">
        <v>0.5</v>
      </c>
      <c r="AC54" s="233" t="s">
        <v>493</v>
      </c>
    </row>
    <row r="55" spans="2:29">
      <c r="B55" s="231"/>
      <c r="C55" s="237"/>
      <c r="D55" s="16" t="s">
        <v>293</v>
      </c>
      <c r="E55" s="101">
        <v>0.5</v>
      </c>
      <c r="F55" s="101">
        <v>0.5</v>
      </c>
      <c r="G55" s="101">
        <v>0.5</v>
      </c>
      <c r="H55" s="101">
        <v>0.5</v>
      </c>
      <c r="I55" s="101">
        <v>0.5</v>
      </c>
      <c r="J55" s="101">
        <v>0.5</v>
      </c>
      <c r="K55" s="101">
        <v>0.5</v>
      </c>
      <c r="L55" s="101">
        <v>0.5</v>
      </c>
      <c r="M55" s="101">
        <v>0.8</v>
      </c>
      <c r="N55" s="101">
        <v>0.8</v>
      </c>
      <c r="O55" s="101">
        <v>0.8</v>
      </c>
      <c r="P55" s="101">
        <v>0.8</v>
      </c>
      <c r="Q55" s="101">
        <v>0.8</v>
      </c>
      <c r="R55" s="101">
        <v>0.8</v>
      </c>
      <c r="S55" s="101">
        <v>0.8</v>
      </c>
      <c r="T55" s="101">
        <v>0.8</v>
      </c>
      <c r="U55" s="101">
        <v>0.8</v>
      </c>
      <c r="V55" s="101">
        <v>0.8</v>
      </c>
      <c r="W55" s="101">
        <v>0.5</v>
      </c>
      <c r="X55" s="101">
        <v>0.5</v>
      </c>
      <c r="Y55" s="101">
        <v>0.5</v>
      </c>
      <c r="Z55" s="101">
        <v>0.5</v>
      </c>
      <c r="AA55" s="101">
        <v>0.5</v>
      </c>
      <c r="AB55" s="101">
        <v>0.5</v>
      </c>
      <c r="AC55" s="234"/>
    </row>
    <row r="56" spans="2:29">
      <c r="B56" s="231"/>
      <c r="C56" s="238"/>
      <c r="D56" s="16" t="s">
        <v>294</v>
      </c>
      <c r="E56" s="101">
        <v>0.5</v>
      </c>
      <c r="F56" s="101">
        <v>0.5</v>
      </c>
      <c r="G56" s="101">
        <v>0.5</v>
      </c>
      <c r="H56" s="101">
        <v>0.5</v>
      </c>
      <c r="I56" s="101">
        <v>0.5</v>
      </c>
      <c r="J56" s="101">
        <v>0.5</v>
      </c>
      <c r="K56" s="101">
        <v>0.5</v>
      </c>
      <c r="L56" s="101">
        <v>0.5</v>
      </c>
      <c r="M56" s="101">
        <v>0.7</v>
      </c>
      <c r="N56" s="101">
        <v>0.7</v>
      </c>
      <c r="O56" s="101">
        <v>0.7</v>
      </c>
      <c r="P56" s="101">
        <v>0.7</v>
      </c>
      <c r="Q56" s="101">
        <v>0.7</v>
      </c>
      <c r="R56" s="101">
        <v>0.7</v>
      </c>
      <c r="S56" s="101">
        <v>0.7</v>
      </c>
      <c r="T56" s="101">
        <v>0.7</v>
      </c>
      <c r="U56" s="101">
        <v>0.5</v>
      </c>
      <c r="V56" s="101">
        <v>0.5</v>
      </c>
      <c r="W56" s="101">
        <v>0.5</v>
      </c>
      <c r="X56" s="101">
        <v>0.5</v>
      </c>
      <c r="Y56" s="101">
        <v>0.5</v>
      </c>
      <c r="Z56" s="101">
        <v>0.5</v>
      </c>
      <c r="AA56" s="101">
        <v>0.5</v>
      </c>
      <c r="AB56" s="101">
        <v>0.5</v>
      </c>
      <c r="AC56" s="235"/>
    </row>
    <row r="57" spans="2:29">
      <c r="B57" s="231" t="str">
        <f>$B$42&amp;" - "&amp;C57</f>
        <v xml:space="preserve">Lighting - </v>
      </c>
      <c r="C57" s="232"/>
      <c r="D57" s="16" t="s">
        <v>292</v>
      </c>
      <c r="E57" s="101"/>
      <c r="F57" s="101"/>
      <c r="G57" s="101"/>
      <c r="H57" s="101"/>
      <c r="I57" s="101"/>
      <c r="J57" s="101"/>
      <c r="K57" s="101"/>
      <c r="L57" s="101"/>
      <c r="M57" s="101"/>
      <c r="N57" s="101"/>
      <c r="O57" s="101"/>
      <c r="P57" s="101"/>
      <c r="Q57" s="101"/>
      <c r="R57" s="101"/>
      <c r="S57" s="101"/>
      <c r="T57" s="101"/>
      <c r="U57" s="101"/>
      <c r="V57" s="101"/>
      <c r="W57" s="101"/>
      <c r="X57" s="101"/>
      <c r="Y57" s="101"/>
      <c r="Z57" s="101"/>
      <c r="AA57" s="101"/>
      <c r="AB57" s="101"/>
      <c r="AC57" s="233"/>
    </row>
    <row r="58" spans="2:29">
      <c r="B58" s="231"/>
      <c r="C58" s="232"/>
      <c r="D58" s="16" t="s">
        <v>293</v>
      </c>
      <c r="E58" s="101"/>
      <c r="F58" s="101"/>
      <c r="G58" s="101"/>
      <c r="H58" s="101"/>
      <c r="I58" s="101"/>
      <c r="J58" s="101"/>
      <c r="K58" s="101"/>
      <c r="L58" s="101"/>
      <c r="M58" s="101"/>
      <c r="N58" s="101"/>
      <c r="O58" s="101"/>
      <c r="P58" s="101"/>
      <c r="Q58" s="101"/>
      <c r="R58" s="101"/>
      <c r="S58" s="101"/>
      <c r="T58" s="101"/>
      <c r="U58" s="101"/>
      <c r="V58" s="101"/>
      <c r="W58" s="101"/>
      <c r="X58" s="101"/>
      <c r="Y58" s="101"/>
      <c r="Z58" s="101"/>
      <c r="AA58" s="101"/>
      <c r="AB58" s="101"/>
      <c r="AC58" s="234"/>
    </row>
    <row r="59" spans="2:29">
      <c r="B59" s="231"/>
      <c r="C59" s="232"/>
      <c r="D59" s="16" t="s">
        <v>294</v>
      </c>
      <c r="E59" s="101"/>
      <c r="F59" s="101"/>
      <c r="G59" s="101"/>
      <c r="H59" s="101"/>
      <c r="I59" s="101"/>
      <c r="J59" s="101"/>
      <c r="K59" s="101"/>
      <c r="L59" s="101"/>
      <c r="M59" s="101"/>
      <c r="N59" s="101"/>
      <c r="O59" s="101"/>
      <c r="P59" s="101"/>
      <c r="Q59" s="101"/>
      <c r="R59" s="101"/>
      <c r="S59" s="101"/>
      <c r="T59" s="101"/>
      <c r="U59" s="101"/>
      <c r="V59" s="101"/>
      <c r="W59" s="101"/>
      <c r="X59" s="101"/>
      <c r="Y59" s="101"/>
      <c r="Z59" s="101"/>
      <c r="AA59" s="101"/>
      <c r="AB59" s="101"/>
      <c r="AC59" s="235"/>
    </row>
    <row r="60" spans="2:29">
      <c r="D60" s="133"/>
    </row>
    <row r="61" spans="2:29">
      <c r="D61" s="133"/>
    </row>
    <row r="62" spans="2:29">
      <c r="D62" s="133"/>
    </row>
    <row r="63" spans="2:29">
      <c r="D63" s="133"/>
    </row>
    <row r="64" spans="2:29">
      <c r="D64" s="133"/>
    </row>
    <row r="65" spans="2:30">
      <c r="D65" s="133"/>
    </row>
    <row r="66" spans="2:30">
      <c r="D66" s="133"/>
    </row>
    <row r="67" spans="2:30">
      <c r="D67" s="133"/>
    </row>
    <row r="68" spans="2:30">
      <c r="D68" s="133"/>
    </row>
    <row r="69" spans="2:30">
      <c r="D69" s="133"/>
    </row>
    <row r="70" spans="2:30">
      <c r="D70" s="133"/>
    </row>
    <row r="71" spans="2:30">
      <c r="D71" s="133"/>
    </row>
    <row r="72" spans="2:30">
      <c r="D72" s="133"/>
    </row>
    <row r="73" spans="2:30">
      <c r="D73" s="133"/>
    </row>
    <row r="74" spans="2:30">
      <c r="D74" s="133"/>
    </row>
    <row r="75" spans="2:30">
      <c r="D75" s="133"/>
    </row>
    <row r="76" spans="2:30">
      <c r="D76" s="133"/>
    </row>
    <row r="77" spans="2:30" ht="18.75">
      <c r="B77" s="185" t="s">
        <v>296</v>
      </c>
      <c r="C77" s="185"/>
      <c r="D77" s="185"/>
      <c r="E77" s="185"/>
      <c r="F77" s="185"/>
      <c r="G77" s="185"/>
      <c r="H77" s="185"/>
      <c r="I77" s="185"/>
      <c r="J77" s="185"/>
      <c r="K77" s="185"/>
      <c r="L77" s="185"/>
      <c r="M77" s="185"/>
      <c r="N77" s="185"/>
      <c r="O77" s="185"/>
      <c r="P77" s="185"/>
      <c r="Q77" s="185"/>
      <c r="R77" s="185"/>
      <c r="S77" s="185"/>
      <c r="T77" s="185"/>
      <c r="U77" s="185"/>
      <c r="V77" s="185"/>
      <c r="W77" s="185"/>
      <c r="X77" s="185"/>
      <c r="Y77" s="185"/>
      <c r="Z77" s="185"/>
      <c r="AA77" s="185"/>
      <c r="AB77" s="185"/>
      <c r="AC77" s="127" t="s">
        <v>8</v>
      </c>
      <c r="AD77" s="127"/>
    </row>
    <row r="78" spans="2:30" s="10" customFormat="1" ht="5.0999999999999996" customHeight="1">
      <c r="B78" s="11"/>
      <c r="C78" s="11"/>
      <c r="D78" s="11"/>
      <c r="E78" s="11"/>
      <c r="F78" s="11"/>
      <c r="G78" s="12"/>
    </row>
    <row r="79" spans="2:30">
      <c r="B79" s="132"/>
      <c r="C79" s="17" t="s">
        <v>227</v>
      </c>
      <c r="D79" s="17" t="s">
        <v>268</v>
      </c>
      <c r="E79" s="17" t="s">
        <v>269</v>
      </c>
      <c r="F79" s="17" t="s">
        <v>270</v>
      </c>
      <c r="G79" s="17" t="s">
        <v>271</v>
      </c>
      <c r="H79" s="17" t="s">
        <v>272</v>
      </c>
      <c r="I79" s="17" t="s">
        <v>273</v>
      </c>
      <c r="J79" s="17" t="s">
        <v>274</v>
      </c>
      <c r="K79" s="17" t="s">
        <v>275</v>
      </c>
      <c r="L79" s="17" t="s">
        <v>276</v>
      </c>
      <c r="M79" s="17" t="s">
        <v>277</v>
      </c>
      <c r="N79" s="17" t="s">
        <v>278</v>
      </c>
      <c r="O79" s="17" t="s">
        <v>279</v>
      </c>
      <c r="P79" s="17" t="s">
        <v>280</v>
      </c>
      <c r="Q79" s="17" t="s">
        <v>281</v>
      </c>
      <c r="R79" s="17" t="s">
        <v>282</v>
      </c>
      <c r="S79" s="17" t="s">
        <v>283</v>
      </c>
      <c r="T79" s="17" t="s">
        <v>284</v>
      </c>
      <c r="U79" s="17" t="s">
        <v>285</v>
      </c>
      <c r="V79" s="17" t="s">
        <v>286</v>
      </c>
      <c r="W79" s="17" t="s">
        <v>287</v>
      </c>
      <c r="X79" s="17" t="s">
        <v>288</v>
      </c>
      <c r="Y79" s="17" t="s">
        <v>289</v>
      </c>
      <c r="Z79" s="17" t="s">
        <v>290</v>
      </c>
      <c r="AA79" s="17" t="s">
        <v>291</v>
      </c>
      <c r="AB79" s="155">
        <v>0</v>
      </c>
    </row>
    <row r="80" spans="2:30" ht="15.75" customHeight="1">
      <c r="B80" s="231" t="str">
        <f>$B$77&amp;" - "&amp;C80</f>
        <v>Receptacles - Sleeping Quarters</v>
      </c>
      <c r="C80" s="232" t="s">
        <v>469</v>
      </c>
      <c r="D80" s="16" t="s">
        <v>292</v>
      </c>
      <c r="E80" s="101">
        <v>0.5</v>
      </c>
      <c r="F80" s="101">
        <v>0.4</v>
      </c>
      <c r="G80" s="101">
        <v>0.4</v>
      </c>
      <c r="H80" s="101">
        <v>0.4</v>
      </c>
      <c r="I80" s="101">
        <v>0.4</v>
      </c>
      <c r="J80" s="101">
        <v>0.4</v>
      </c>
      <c r="K80" s="101">
        <v>0.5</v>
      </c>
      <c r="L80" s="101">
        <v>0.7</v>
      </c>
      <c r="M80" s="101">
        <v>0.7</v>
      </c>
      <c r="N80" s="101">
        <v>0.7</v>
      </c>
      <c r="O80" s="101">
        <v>0.7</v>
      </c>
      <c r="P80" s="101">
        <v>0.7</v>
      </c>
      <c r="Q80" s="101">
        <v>0.7</v>
      </c>
      <c r="R80" s="101">
        <v>0.7</v>
      </c>
      <c r="S80" s="101">
        <v>0.7</v>
      </c>
      <c r="T80" s="101">
        <v>0.7</v>
      </c>
      <c r="U80" s="101">
        <v>0.8</v>
      </c>
      <c r="V80" s="101">
        <v>1</v>
      </c>
      <c r="W80" s="101">
        <v>1</v>
      </c>
      <c r="X80" s="101">
        <v>0.9</v>
      </c>
      <c r="Y80" s="101">
        <v>0.9</v>
      </c>
      <c r="Z80" s="101">
        <v>0.8</v>
      </c>
      <c r="AA80" s="101">
        <v>0.7</v>
      </c>
      <c r="AB80" s="101">
        <v>0.6</v>
      </c>
      <c r="AC80" s="233" t="s">
        <v>493</v>
      </c>
    </row>
    <row r="81" spans="2:29">
      <c r="B81" s="231"/>
      <c r="C81" s="232"/>
      <c r="D81" s="16" t="s">
        <v>293</v>
      </c>
      <c r="E81" s="101">
        <v>0.5</v>
      </c>
      <c r="F81" s="101">
        <v>0.4</v>
      </c>
      <c r="G81" s="101">
        <v>0.4</v>
      </c>
      <c r="H81" s="101">
        <v>0.4</v>
      </c>
      <c r="I81" s="101">
        <v>0.4</v>
      </c>
      <c r="J81" s="101">
        <v>0.4</v>
      </c>
      <c r="K81" s="101">
        <v>0.5</v>
      </c>
      <c r="L81" s="101">
        <v>0.7</v>
      </c>
      <c r="M81" s="101">
        <v>0.7</v>
      </c>
      <c r="N81" s="101">
        <v>0.7</v>
      </c>
      <c r="O81" s="101">
        <v>0.7</v>
      </c>
      <c r="P81" s="101">
        <v>0.7</v>
      </c>
      <c r="Q81" s="101">
        <v>0.7</v>
      </c>
      <c r="R81" s="101">
        <v>0.7</v>
      </c>
      <c r="S81" s="101">
        <v>0.7</v>
      </c>
      <c r="T81" s="101">
        <v>0.7</v>
      </c>
      <c r="U81" s="101">
        <v>0.8</v>
      </c>
      <c r="V81" s="101">
        <v>1</v>
      </c>
      <c r="W81" s="101">
        <v>1</v>
      </c>
      <c r="X81" s="101">
        <v>0.9</v>
      </c>
      <c r="Y81" s="101">
        <v>0.9</v>
      </c>
      <c r="Z81" s="101">
        <v>0.8</v>
      </c>
      <c r="AA81" s="101">
        <v>0.7</v>
      </c>
      <c r="AB81" s="101">
        <v>0.6</v>
      </c>
      <c r="AC81" s="234"/>
    </row>
    <row r="82" spans="2:29">
      <c r="B82" s="231"/>
      <c r="C82" s="232"/>
      <c r="D82" s="16" t="s">
        <v>294</v>
      </c>
      <c r="E82" s="101">
        <v>0.5</v>
      </c>
      <c r="F82" s="101">
        <v>0.4</v>
      </c>
      <c r="G82" s="101">
        <v>0.4</v>
      </c>
      <c r="H82" s="101">
        <v>0.4</v>
      </c>
      <c r="I82" s="101">
        <v>0.4</v>
      </c>
      <c r="J82" s="101">
        <v>0.4</v>
      </c>
      <c r="K82" s="101">
        <v>0.5</v>
      </c>
      <c r="L82" s="101">
        <v>0.7</v>
      </c>
      <c r="M82" s="101">
        <v>0.7</v>
      </c>
      <c r="N82" s="101">
        <v>0.7</v>
      </c>
      <c r="O82" s="101">
        <v>0.7</v>
      </c>
      <c r="P82" s="101">
        <v>0.7</v>
      </c>
      <c r="Q82" s="101">
        <v>0.7</v>
      </c>
      <c r="R82" s="101">
        <v>0.7</v>
      </c>
      <c r="S82" s="101">
        <v>0.7</v>
      </c>
      <c r="T82" s="101">
        <v>0.7</v>
      </c>
      <c r="U82" s="101">
        <v>0.8</v>
      </c>
      <c r="V82" s="101">
        <v>1</v>
      </c>
      <c r="W82" s="101">
        <v>1</v>
      </c>
      <c r="X82" s="101">
        <v>0.9</v>
      </c>
      <c r="Y82" s="101">
        <v>0.9</v>
      </c>
      <c r="Z82" s="101">
        <v>0.8</v>
      </c>
      <c r="AA82" s="101">
        <v>0.7</v>
      </c>
      <c r="AB82" s="101">
        <v>0.6</v>
      </c>
      <c r="AC82" s="235"/>
    </row>
    <row r="83" spans="2:29" ht="15.75" customHeight="1">
      <c r="B83" s="231" t="str">
        <f>$B$77&amp;" - "&amp;C83</f>
        <v>Receptacles - Office Core</v>
      </c>
      <c r="C83" s="236" t="s">
        <v>470</v>
      </c>
      <c r="D83" s="16" t="s">
        <v>292</v>
      </c>
      <c r="E83" s="101">
        <v>0.4</v>
      </c>
      <c r="F83" s="101">
        <v>0.4</v>
      </c>
      <c r="G83" s="101">
        <v>0.4</v>
      </c>
      <c r="H83" s="101">
        <v>0.4</v>
      </c>
      <c r="I83" s="101">
        <v>0.4</v>
      </c>
      <c r="J83" s="101">
        <v>0.4</v>
      </c>
      <c r="K83" s="101">
        <v>0.4</v>
      </c>
      <c r="L83" s="101">
        <v>0.7</v>
      </c>
      <c r="M83" s="101">
        <v>0.9</v>
      </c>
      <c r="N83" s="101">
        <v>0.9</v>
      </c>
      <c r="O83" s="101">
        <v>0.9</v>
      </c>
      <c r="P83" s="101">
        <v>0.9</v>
      </c>
      <c r="Q83" s="101">
        <v>0.9</v>
      </c>
      <c r="R83" s="101">
        <v>0.9</v>
      </c>
      <c r="S83" s="101">
        <v>0.9</v>
      </c>
      <c r="T83" s="101">
        <v>0.9</v>
      </c>
      <c r="U83" s="101">
        <v>0.6</v>
      </c>
      <c r="V83" s="101">
        <v>0.6</v>
      </c>
      <c r="W83" s="101">
        <v>0.6</v>
      </c>
      <c r="X83" s="101">
        <v>0.6</v>
      </c>
      <c r="Y83" s="101">
        <v>0.6</v>
      </c>
      <c r="Z83" s="101">
        <v>0.6</v>
      </c>
      <c r="AA83" s="101">
        <v>0.6</v>
      </c>
      <c r="AB83" s="101">
        <v>0.4</v>
      </c>
      <c r="AC83" s="233" t="s">
        <v>493</v>
      </c>
    </row>
    <row r="84" spans="2:29">
      <c r="B84" s="231"/>
      <c r="C84" s="237"/>
      <c r="D84" s="16" t="s">
        <v>293</v>
      </c>
      <c r="E84" s="101">
        <v>0.4</v>
      </c>
      <c r="F84" s="101">
        <v>0.4</v>
      </c>
      <c r="G84" s="101">
        <v>0.4</v>
      </c>
      <c r="H84" s="101">
        <v>0.4</v>
      </c>
      <c r="I84" s="101">
        <v>0.4</v>
      </c>
      <c r="J84" s="101">
        <v>0.4</v>
      </c>
      <c r="K84" s="101">
        <v>0.4</v>
      </c>
      <c r="L84" s="101">
        <v>0.5</v>
      </c>
      <c r="M84" s="101">
        <v>0.65</v>
      </c>
      <c r="N84" s="101">
        <v>0.65</v>
      </c>
      <c r="O84" s="101">
        <v>0.65</v>
      </c>
      <c r="P84" s="101">
        <v>0.65</v>
      </c>
      <c r="Q84" s="101">
        <v>0.65</v>
      </c>
      <c r="R84" s="101">
        <v>0.65</v>
      </c>
      <c r="S84" s="101">
        <v>0.65</v>
      </c>
      <c r="T84" s="101">
        <v>0.65</v>
      </c>
      <c r="U84" s="101">
        <v>0.65</v>
      </c>
      <c r="V84" s="101">
        <v>0.65</v>
      </c>
      <c r="W84" s="101">
        <v>0.4</v>
      </c>
      <c r="X84" s="101">
        <v>0.4</v>
      </c>
      <c r="Y84" s="101">
        <v>0.4</v>
      </c>
      <c r="Z84" s="101">
        <v>0.4</v>
      </c>
      <c r="AA84" s="101">
        <v>0.4</v>
      </c>
      <c r="AB84" s="101">
        <v>0.4</v>
      </c>
      <c r="AC84" s="234"/>
    </row>
    <row r="85" spans="2:29">
      <c r="B85" s="231"/>
      <c r="C85" s="238"/>
      <c r="D85" s="16" t="s">
        <v>294</v>
      </c>
      <c r="E85" s="101">
        <v>0.4</v>
      </c>
      <c r="F85" s="101">
        <v>0.4</v>
      </c>
      <c r="G85" s="101">
        <v>0.4</v>
      </c>
      <c r="H85" s="101">
        <v>0.4</v>
      </c>
      <c r="I85" s="101">
        <v>0.4</v>
      </c>
      <c r="J85" s="101">
        <v>0.4</v>
      </c>
      <c r="K85" s="101">
        <v>0.4</v>
      </c>
      <c r="L85" s="101">
        <v>0.4</v>
      </c>
      <c r="M85" s="101">
        <v>0.6</v>
      </c>
      <c r="N85" s="101">
        <v>0.6</v>
      </c>
      <c r="O85" s="101">
        <v>0.6</v>
      </c>
      <c r="P85" s="101">
        <v>0.6</v>
      </c>
      <c r="Q85" s="101">
        <v>0.6</v>
      </c>
      <c r="R85" s="101">
        <v>0.6</v>
      </c>
      <c r="S85" s="101">
        <v>0.6</v>
      </c>
      <c r="T85" s="101">
        <v>0.6</v>
      </c>
      <c r="U85" s="101">
        <v>0.4</v>
      </c>
      <c r="V85" s="101">
        <v>0.4</v>
      </c>
      <c r="W85" s="101">
        <v>0.4</v>
      </c>
      <c r="X85" s="101">
        <v>0.4</v>
      </c>
      <c r="Y85" s="101">
        <v>0.4</v>
      </c>
      <c r="Z85" s="101">
        <v>0.4</v>
      </c>
      <c r="AA85" s="101">
        <v>0.4</v>
      </c>
      <c r="AB85" s="101">
        <v>0.4</v>
      </c>
      <c r="AC85" s="235"/>
    </row>
    <row r="86" spans="2:29" ht="15.75" customHeight="1">
      <c r="B86" s="231" t="str">
        <f>$B$77&amp;" - "&amp;C86</f>
        <v>Receptacles - Garage</v>
      </c>
      <c r="C86" s="232" t="s">
        <v>492</v>
      </c>
      <c r="D86" s="16" t="s">
        <v>292</v>
      </c>
      <c r="E86" s="101">
        <v>0.4</v>
      </c>
      <c r="F86" s="101">
        <v>0.4</v>
      </c>
      <c r="G86" s="101">
        <v>0.4</v>
      </c>
      <c r="H86" s="101">
        <v>0.4</v>
      </c>
      <c r="I86" s="101">
        <v>0.4</v>
      </c>
      <c r="J86" s="101">
        <v>0.4</v>
      </c>
      <c r="K86" s="101">
        <v>0.4</v>
      </c>
      <c r="L86" s="101">
        <v>0.7</v>
      </c>
      <c r="M86" s="101">
        <v>0.9</v>
      </c>
      <c r="N86" s="101">
        <v>0.9</v>
      </c>
      <c r="O86" s="101">
        <v>0.9</v>
      </c>
      <c r="P86" s="101">
        <v>0.9</v>
      </c>
      <c r="Q86" s="101">
        <v>0.9</v>
      </c>
      <c r="R86" s="101">
        <v>0.9</v>
      </c>
      <c r="S86" s="101">
        <v>0.9</v>
      </c>
      <c r="T86" s="101">
        <v>0.9</v>
      </c>
      <c r="U86" s="101">
        <v>0.6</v>
      </c>
      <c r="V86" s="101">
        <v>0.6</v>
      </c>
      <c r="W86" s="101">
        <v>0.6</v>
      </c>
      <c r="X86" s="101">
        <v>0.6</v>
      </c>
      <c r="Y86" s="101">
        <v>0.6</v>
      </c>
      <c r="Z86" s="101">
        <v>0.6</v>
      </c>
      <c r="AA86" s="101">
        <v>0.6</v>
      </c>
      <c r="AB86" s="101">
        <v>0.4</v>
      </c>
      <c r="AC86" s="233" t="s">
        <v>493</v>
      </c>
    </row>
    <row r="87" spans="2:29">
      <c r="B87" s="231"/>
      <c r="C87" s="232"/>
      <c r="D87" s="16" t="s">
        <v>293</v>
      </c>
      <c r="E87" s="101">
        <v>0.4</v>
      </c>
      <c r="F87" s="101">
        <v>0.4</v>
      </c>
      <c r="G87" s="101">
        <v>0.4</v>
      </c>
      <c r="H87" s="101">
        <v>0.4</v>
      </c>
      <c r="I87" s="101">
        <v>0.4</v>
      </c>
      <c r="J87" s="101">
        <v>0.4</v>
      </c>
      <c r="K87" s="101">
        <v>0.4</v>
      </c>
      <c r="L87" s="101">
        <v>0.5</v>
      </c>
      <c r="M87" s="101">
        <v>0.65</v>
      </c>
      <c r="N87" s="101">
        <v>0.65</v>
      </c>
      <c r="O87" s="101">
        <v>0.65</v>
      </c>
      <c r="P87" s="101">
        <v>0.65</v>
      </c>
      <c r="Q87" s="101">
        <v>0.65</v>
      </c>
      <c r="R87" s="101">
        <v>0.65</v>
      </c>
      <c r="S87" s="101">
        <v>0.65</v>
      </c>
      <c r="T87" s="101">
        <v>0.65</v>
      </c>
      <c r="U87" s="101">
        <v>0.65</v>
      </c>
      <c r="V87" s="101">
        <v>0.65</v>
      </c>
      <c r="W87" s="101">
        <v>0.4</v>
      </c>
      <c r="X87" s="101">
        <v>0.4</v>
      </c>
      <c r="Y87" s="101">
        <v>0.4</v>
      </c>
      <c r="Z87" s="101">
        <v>0.4</v>
      </c>
      <c r="AA87" s="101">
        <v>0.4</v>
      </c>
      <c r="AB87" s="101">
        <v>0.4</v>
      </c>
      <c r="AC87" s="234"/>
    </row>
    <row r="88" spans="2:29">
      <c r="B88" s="231"/>
      <c r="C88" s="232"/>
      <c r="D88" s="16" t="s">
        <v>294</v>
      </c>
      <c r="E88" s="101">
        <v>0.4</v>
      </c>
      <c r="F88" s="101">
        <v>0.4</v>
      </c>
      <c r="G88" s="101">
        <v>0.4</v>
      </c>
      <c r="H88" s="101">
        <v>0.4</v>
      </c>
      <c r="I88" s="101">
        <v>0.4</v>
      </c>
      <c r="J88" s="101">
        <v>0.4</v>
      </c>
      <c r="K88" s="101">
        <v>0.4</v>
      </c>
      <c r="L88" s="101">
        <v>0.4</v>
      </c>
      <c r="M88" s="101">
        <v>0.6</v>
      </c>
      <c r="N88" s="101">
        <v>0.6</v>
      </c>
      <c r="O88" s="101">
        <v>0.6</v>
      </c>
      <c r="P88" s="101">
        <v>0.6</v>
      </c>
      <c r="Q88" s="101">
        <v>0.6</v>
      </c>
      <c r="R88" s="101">
        <v>0.6</v>
      </c>
      <c r="S88" s="101">
        <v>0.6</v>
      </c>
      <c r="T88" s="101">
        <v>0.6</v>
      </c>
      <c r="U88" s="101">
        <v>0.4</v>
      </c>
      <c r="V88" s="101">
        <v>0.4</v>
      </c>
      <c r="W88" s="101">
        <v>0.4</v>
      </c>
      <c r="X88" s="101">
        <v>0.4</v>
      </c>
      <c r="Y88" s="101">
        <v>0.4</v>
      </c>
      <c r="Z88" s="101">
        <v>0.4</v>
      </c>
      <c r="AA88" s="101">
        <v>0.4</v>
      </c>
      <c r="AB88" s="101">
        <v>0.4</v>
      </c>
      <c r="AC88" s="235"/>
    </row>
    <row r="89" spans="2:29" ht="15.75" customHeight="1">
      <c r="B89" s="231" t="str">
        <f>$B$77&amp;" - "&amp;C89</f>
        <v>Receptacles - Office Perimeter</v>
      </c>
      <c r="C89" s="236" t="s">
        <v>578</v>
      </c>
      <c r="D89" s="16" t="s">
        <v>292</v>
      </c>
      <c r="E89" s="101">
        <v>0.5</v>
      </c>
      <c r="F89" s="101">
        <v>0.4</v>
      </c>
      <c r="G89" s="101">
        <v>0.4</v>
      </c>
      <c r="H89" s="101">
        <v>0.4</v>
      </c>
      <c r="I89" s="101">
        <v>0.4</v>
      </c>
      <c r="J89" s="101">
        <v>0.4</v>
      </c>
      <c r="K89" s="101">
        <v>0.5</v>
      </c>
      <c r="L89" s="101">
        <v>0.7</v>
      </c>
      <c r="M89" s="101">
        <v>0.7</v>
      </c>
      <c r="N89" s="101">
        <v>0.7</v>
      </c>
      <c r="O89" s="101">
        <v>0.7</v>
      </c>
      <c r="P89" s="101">
        <v>0.7</v>
      </c>
      <c r="Q89" s="101">
        <v>0.7</v>
      </c>
      <c r="R89" s="101">
        <v>0.7</v>
      </c>
      <c r="S89" s="101">
        <v>0.7</v>
      </c>
      <c r="T89" s="101">
        <v>0.7</v>
      </c>
      <c r="U89" s="101">
        <v>0.8</v>
      </c>
      <c r="V89" s="101">
        <v>1</v>
      </c>
      <c r="W89" s="101">
        <v>1</v>
      </c>
      <c r="X89" s="101">
        <v>0.9</v>
      </c>
      <c r="Y89" s="101">
        <v>0.9</v>
      </c>
      <c r="Z89" s="101">
        <v>0.8</v>
      </c>
      <c r="AA89" s="101">
        <v>0.7</v>
      </c>
      <c r="AB89" s="101">
        <v>0.6</v>
      </c>
      <c r="AC89" s="233"/>
    </row>
    <row r="90" spans="2:29">
      <c r="B90" s="231"/>
      <c r="C90" s="237"/>
      <c r="D90" s="16" t="s">
        <v>293</v>
      </c>
      <c r="E90" s="101">
        <v>0.5</v>
      </c>
      <c r="F90" s="101">
        <v>0.4</v>
      </c>
      <c r="G90" s="101">
        <v>0.4</v>
      </c>
      <c r="H90" s="101">
        <v>0.4</v>
      </c>
      <c r="I90" s="101">
        <v>0.4</v>
      </c>
      <c r="J90" s="101">
        <v>0.4</v>
      </c>
      <c r="K90" s="101">
        <v>0.5</v>
      </c>
      <c r="L90" s="101">
        <v>0.7</v>
      </c>
      <c r="M90" s="101">
        <v>0.7</v>
      </c>
      <c r="N90" s="101">
        <v>0.7</v>
      </c>
      <c r="O90" s="101">
        <v>0.7</v>
      </c>
      <c r="P90" s="101">
        <v>0.7</v>
      </c>
      <c r="Q90" s="101">
        <v>0.7</v>
      </c>
      <c r="R90" s="101">
        <v>0.7</v>
      </c>
      <c r="S90" s="101">
        <v>0.7</v>
      </c>
      <c r="T90" s="101">
        <v>0.7</v>
      </c>
      <c r="U90" s="101">
        <v>0.8</v>
      </c>
      <c r="V90" s="101">
        <v>1</v>
      </c>
      <c r="W90" s="101">
        <v>1</v>
      </c>
      <c r="X90" s="101">
        <v>0.9</v>
      </c>
      <c r="Y90" s="101">
        <v>0.9</v>
      </c>
      <c r="Z90" s="101">
        <v>0.8</v>
      </c>
      <c r="AA90" s="101">
        <v>0.7</v>
      </c>
      <c r="AB90" s="101">
        <v>0.6</v>
      </c>
      <c r="AC90" s="234"/>
    </row>
    <row r="91" spans="2:29">
      <c r="B91" s="231"/>
      <c r="C91" s="238"/>
      <c r="D91" s="16" t="s">
        <v>294</v>
      </c>
      <c r="E91" s="101">
        <v>0.5</v>
      </c>
      <c r="F91" s="101">
        <v>0.4</v>
      </c>
      <c r="G91" s="101">
        <v>0.4</v>
      </c>
      <c r="H91" s="101">
        <v>0.4</v>
      </c>
      <c r="I91" s="101">
        <v>0.4</v>
      </c>
      <c r="J91" s="101">
        <v>0.4</v>
      </c>
      <c r="K91" s="101">
        <v>0.5</v>
      </c>
      <c r="L91" s="101">
        <v>0.7</v>
      </c>
      <c r="M91" s="101">
        <v>0.7</v>
      </c>
      <c r="N91" s="101">
        <v>0.7</v>
      </c>
      <c r="O91" s="101">
        <v>0.7</v>
      </c>
      <c r="P91" s="101">
        <v>0.7</v>
      </c>
      <c r="Q91" s="101">
        <v>0.7</v>
      </c>
      <c r="R91" s="101">
        <v>0.7</v>
      </c>
      <c r="S91" s="101">
        <v>0.7</v>
      </c>
      <c r="T91" s="101">
        <v>0.7</v>
      </c>
      <c r="U91" s="101">
        <v>0.8</v>
      </c>
      <c r="V91" s="101">
        <v>1</v>
      </c>
      <c r="W91" s="101">
        <v>1</v>
      </c>
      <c r="X91" s="101">
        <v>0.9</v>
      </c>
      <c r="Y91" s="101">
        <v>0.9</v>
      </c>
      <c r="Z91" s="101">
        <v>0.8</v>
      </c>
      <c r="AA91" s="101">
        <v>0.7</v>
      </c>
      <c r="AB91" s="101">
        <v>0.6</v>
      </c>
      <c r="AC91" s="235"/>
    </row>
    <row r="92" spans="2:29">
      <c r="B92" s="231" t="str">
        <f>$B$77&amp;" - "&amp;C92</f>
        <v xml:space="preserve">Receptacles - </v>
      </c>
      <c r="C92" s="236"/>
      <c r="D92" s="16" t="s">
        <v>292</v>
      </c>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233"/>
    </row>
    <row r="93" spans="2:29">
      <c r="B93" s="231"/>
      <c r="C93" s="237"/>
      <c r="D93" s="16" t="s">
        <v>293</v>
      </c>
      <c r="E93" s="101"/>
      <c r="F93" s="101"/>
      <c r="G93" s="101"/>
      <c r="H93" s="101"/>
      <c r="I93" s="101"/>
      <c r="J93" s="101"/>
      <c r="K93" s="101"/>
      <c r="L93" s="101"/>
      <c r="M93" s="101"/>
      <c r="N93" s="101"/>
      <c r="O93" s="101"/>
      <c r="P93" s="101"/>
      <c r="Q93" s="101"/>
      <c r="R93" s="101"/>
      <c r="S93" s="101"/>
      <c r="T93" s="101"/>
      <c r="U93" s="101"/>
      <c r="V93" s="101"/>
      <c r="W93" s="101"/>
      <c r="X93" s="101"/>
      <c r="Y93" s="101"/>
      <c r="Z93" s="101"/>
      <c r="AA93" s="101"/>
      <c r="AB93" s="101"/>
      <c r="AC93" s="234"/>
    </row>
    <row r="94" spans="2:29">
      <c r="B94" s="231"/>
      <c r="C94" s="238"/>
      <c r="D94" s="16" t="s">
        <v>294</v>
      </c>
      <c r="E94" s="101"/>
      <c r="F94" s="101"/>
      <c r="G94" s="101"/>
      <c r="H94" s="101"/>
      <c r="I94" s="101"/>
      <c r="J94" s="101"/>
      <c r="K94" s="101"/>
      <c r="L94" s="101"/>
      <c r="M94" s="101"/>
      <c r="N94" s="101"/>
      <c r="O94" s="101"/>
      <c r="P94" s="101"/>
      <c r="Q94" s="101"/>
      <c r="R94" s="101"/>
      <c r="S94" s="101"/>
      <c r="T94" s="101"/>
      <c r="U94" s="101"/>
      <c r="V94" s="101"/>
      <c r="W94" s="101"/>
      <c r="X94" s="101"/>
      <c r="Y94" s="101"/>
      <c r="Z94" s="101"/>
      <c r="AA94" s="101"/>
      <c r="AB94" s="101"/>
      <c r="AC94" s="235"/>
    </row>
    <row r="95" spans="2:29">
      <c r="B95" s="231" t="str">
        <f>$B$77&amp;" - "&amp;C95</f>
        <v xml:space="preserve">Receptacles - </v>
      </c>
      <c r="C95" s="232"/>
      <c r="D95" s="16" t="s">
        <v>292</v>
      </c>
      <c r="E95" s="101"/>
      <c r="F95" s="101"/>
      <c r="G95" s="101"/>
      <c r="H95" s="101"/>
      <c r="I95" s="101"/>
      <c r="J95" s="101"/>
      <c r="K95" s="101"/>
      <c r="L95" s="101"/>
      <c r="M95" s="101"/>
      <c r="N95" s="101"/>
      <c r="O95" s="101"/>
      <c r="P95" s="101"/>
      <c r="Q95" s="101"/>
      <c r="R95" s="101"/>
      <c r="S95" s="101"/>
      <c r="T95" s="101"/>
      <c r="U95" s="101"/>
      <c r="V95" s="101"/>
      <c r="W95" s="101"/>
      <c r="X95" s="101"/>
      <c r="Y95" s="101"/>
      <c r="Z95" s="101"/>
      <c r="AA95" s="101"/>
      <c r="AB95" s="101"/>
      <c r="AC95" s="233"/>
    </row>
    <row r="96" spans="2:29">
      <c r="B96" s="231"/>
      <c r="C96" s="232"/>
      <c r="D96" s="16" t="s">
        <v>293</v>
      </c>
      <c r="E96" s="101"/>
      <c r="F96" s="101"/>
      <c r="G96" s="101"/>
      <c r="H96" s="101"/>
      <c r="I96" s="101"/>
      <c r="J96" s="101"/>
      <c r="K96" s="101"/>
      <c r="L96" s="101"/>
      <c r="M96" s="101"/>
      <c r="N96" s="101"/>
      <c r="O96" s="101"/>
      <c r="P96" s="101"/>
      <c r="Q96" s="101"/>
      <c r="R96" s="101"/>
      <c r="S96" s="101"/>
      <c r="T96" s="101"/>
      <c r="U96" s="101"/>
      <c r="V96" s="101"/>
      <c r="W96" s="101"/>
      <c r="X96" s="101"/>
      <c r="Y96" s="101"/>
      <c r="Z96" s="101"/>
      <c r="AA96" s="101"/>
      <c r="AB96" s="101"/>
      <c r="AC96" s="234"/>
    </row>
    <row r="97" spans="2:29">
      <c r="B97" s="231"/>
      <c r="C97" s="232"/>
      <c r="D97" s="16" t="s">
        <v>294</v>
      </c>
      <c r="E97" s="101"/>
      <c r="F97" s="101"/>
      <c r="G97" s="101"/>
      <c r="H97" s="101"/>
      <c r="I97" s="101"/>
      <c r="J97" s="101"/>
      <c r="K97" s="101"/>
      <c r="L97" s="101"/>
      <c r="M97" s="101"/>
      <c r="N97" s="101"/>
      <c r="O97" s="101"/>
      <c r="P97" s="101"/>
      <c r="Q97" s="101"/>
      <c r="R97" s="101"/>
      <c r="S97" s="101"/>
      <c r="T97" s="101"/>
      <c r="U97" s="101"/>
      <c r="V97" s="101"/>
      <c r="W97" s="101"/>
      <c r="X97" s="101"/>
      <c r="Y97" s="101"/>
      <c r="Z97" s="101"/>
      <c r="AA97" s="101"/>
      <c r="AB97" s="101"/>
      <c r="AC97" s="235"/>
    </row>
    <row r="115" spans="2:30" ht="18.75">
      <c r="B115" s="185" t="s">
        <v>297</v>
      </c>
      <c r="C115" s="185"/>
      <c r="D115" s="185"/>
      <c r="E115" s="185"/>
      <c r="F115" s="185"/>
      <c r="G115" s="185"/>
      <c r="H115" s="185"/>
      <c r="I115" s="185"/>
      <c r="J115" s="185"/>
      <c r="K115" s="185"/>
      <c r="L115" s="185"/>
      <c r="M115" s="185"/>
      <c r="N115" s="185"/>
      <c r="O115" s="185"/>
      <c r="P115" s="185"/>
      <c r="Q115" s="185"/>
      <c r="R115" s="185"/>
      <c r="S115" s="185"/>
      <c r="T115" s="185"/>
      <c r="U115" s="185"/>
      <c r="V115" s="185"/>
      <c r="W115" s="185"/>
      <c r="X115" s="185"/>
      <c r="Y115" s="185"/>
      <c r="Z115" s="185"/>
      <c r="AA115" s="185"/>
      <c r="AB115" s="185"/>
      <c r="AC115" s="127" t="s">
        <v>8</v>
      </c>
      <c r="AD115" s="127"/>
    </row>
    <row r="116" spans="2:30" s="10" customFormat="1" ht="5.0999999999999996" customHeight="1">
      <c r="B116" s="11"/>
      <c r="C116" s="11"/>
      <c r="D116" s="11"/>
      <c r="E116" s="11"/>
      <c r="F116" s="11"/>
      <c r="G116" s="12"/>
    </row>
    <row r="117" spans="2:30">
      <c r="B117" s="132"/>
      <c r="C117" s="17" t="s">
        <v>227</v>
      </c>
      <c r="D117" s="17" t="s">
        <v>268</v>
      </c>
      <c r="E117" s="17" t="s">
        <v>269</v>
      </c>
      <c r="F117" s="17" t="s">
        <v>270</v>
      </c>
      <c r="G117" s="17" t="s">
        <v>271</v>
      </c>
      <c r="H117" s="17" t="s">
        <v>272</v>
      </c>
      <c r="I117" s="17" t="s">
        <v>273</v>
      </c>
      <c r="J117" s="17" t="s">
        <v>274</v>
      </c>
      <c r="K117" s="17" t="s">
        <v>275</v>
      </c>
      <c r="L117" s="17" t="s">
        <v>276</v>
      </c>
      <c r="M117" s="17" t="s">
        <v>277</v>
      </c>
      <c r="N117" s="17" t="s">
        <v>278</v>
      </c>
      <c r="O117" s="17" t="s">
        <v>279</v>
      </c>
      <c r="P117" s="17" t="s">
        <v>280</v>
      </c>
      <c r="Q117" s="17" t="s">
        <v>281</v>
      </c>
      <c r="R117" s="17" t="s">
        <v>282</v>
      </c>
      <c r="S117" s="17" t="s">
        <v>283</v>
      </c>
      <c r="T117" s="17" t="s">
        <v>284</v>
      </c>
      <c r="U117" s="17" t="s">
        <v>285</v>
      </c>
      <c r="V117" s="17" t="s">
        <v>286</v>
      </c>
      <c r="W117" s="17" t="s">
        <v>287</v>
      </c>
      <c r="X117" s="17" t="s">
        <v>288</v>
      </c>
      <c r="Y117" s="17" t="s">
        <v>289</v>
      </c>
      <c r="Z117" s="17" t="s">
        <v>290</v>
      </c>
      <c r="AA117" s="17" t="s">
        <v>291</v>
      </c>
      <c r="AB117" s="155">
        <v>0</v>
      </c>
    </row>
    <row r="118" spans="2:30" ht="15.75" customHeight="1">
      <c r="B118" s="231" t="str">
        <f>$B$115&amp;" - "&amp;C118</f>
        <v>Domestic Hot Water - Sleeping Quarters</v>
      </c>
      <c r="C118" s="232" t="s">
        <v>469</v>
      </c>
      <c r="D118" s="16" t="s">
        <v>292</v>
      </c>
      <c r="E118" s="101">
        <v>0</v>
      </c>
      <c r="F118" s="101">
        <v>0</v>
      </c>
      <c r="G118" s="101">
        <v>0</v>
      </c>
      <c r="H118" s="101">
        <v>0.05</v>
      </c>
      <c r="I118" s="101">
        <v>0.05</v>
      </c>
      <c r="J118" s="101">
        <v>0.05</v>
      </c>
      <c r="K118" s="101">
        <v>0.8</v>
      </c>
      <c r="L118" s="101">
        <v>0.7</v>
      </c>
      <c r="M118" s="101">
        <v>0.5</v>
      </c>
      <c r="N118" s="101">
        <v>0.4</v>
      </c>
      <c r="O118" s="101">
        <v>0.25</v>
      </c>
      <c r="P118" s="101">
        <v>0.25</v>
      </c>
      <c r="Q118" s="101">
        <v>0.25</v>
      </c>
      <c r="R118" s="101">
        <v>0.25</v>
      </c>
      <c r="S118" s="101">
        <v>0.5</v>
      </c>
      <c r="T118" s="101">
        <v>0.6</v>
      </c>
      <c r="U118" s="101">
        <v>0.7</v>
      </c>
      <c r="V118" s="101">
        <v>0.7</v>
      </c>
      <c r="W118" s="101">
        <v>0.4</v>
      </c>
      <c r="X118" s="101">
        <v>0.25</v>
      </c>
      <c r="Y118" s="101">
        <v>0.2</v>
      </c>
      <c r="Z118" s="101">
        <v>0.2</v>
      </c>
      <c r="AA118" s="101">
        <v>0.05</v>
      </c>
      <c r="AB118" s="101">
        <v>0.05</v>
      </c>
      <c r="AC118" s="233" t="s">
        <v>493</v>
      </c>
    </row>
    <row r="119" spans="2:30">
      <c r="B119" s="231"/>
      <c r="C119" s="232"/>
      <c r="D119" s="16" t="s">
        <v>293</v>
      </c>
      <c r="E119" s="101">
        <v>0</v>
      </c>
      <c r="F119" s="101">
        <v>0</v>
      </c>
      <c r="G119" s="101">
        <v>0</v>
      </c>
      <c r="H119" s="101">
        <v>0.05</v>
      </c>
      <c r="I119" s="101">
        <v>0.05</v>
      </c>
      <c r="J119" s="101">
        <v>0.05</v>
      </c>
      <c r="K119" s="101">
        <v>0.8</v>
      </c>
      <c r="L119" s="101">
        <v>0.7</v>
      </c>
      <c r="M119" s="101">
        <v>0.5</v>
      </c>
      <c r="N119" s="101">
        <v>0.4</v>
      </c>
      <c r="O119" s="101">
        <v>0.25</v>
      </c>
      <c r="P119" s="101">
        <v>0.25</v>
      </c>
      <c r="Q119" s="101">
        <v>0.25</v>
      </c>
      <c r="R119" s="101">
        <v>0.25</v>
      </c>
      <c r="S119" s="101">
        <v>0.5</v>
      </c>
      <c r="T119" s="101">
        <v>0.6</v>
      </c>
      <c r="U119" s="101">
        <v>0.7</v>
      </c>
      <c r="V119" s="101">
        <v>0.7</v>
      </c>
      <c r="W119" s="101">
        <v>0.4</v>
      </c>
      <c r="X119" s="101">
        <v>0.25</v>
      </c>
      <c r="Y119" s="101">
        <v>0.2</v>
      </c>
      <c r="Z119" s="101">
        <v>0.2</v>
      </c>
      <c r="AA119" s="101">
        <v>0.05</v>
      </c>
      <c r="AB119" s="101">
        <v>0.05</v>
      </c>
      <c r="AC119" s="234"/>
    </row>
    <row r="120" spans="2:30">
      <c r="B120" s="231"/>
      <c r="C120" s="232"/>
      <c r="D120" s="16" t="s">
        <v>294</v>
      </c>
      <c r="E120" s="101">
        <v>0</v>
      </c>
      <c r="F120" s="101">
        <v>0</v>
      </c>
      <c r="G120" s="101">
        <v>0</v>
      </c>
      <c r="H120" s="101">
        <v>0.05</v>
      </c>
      <c r="I120" s="101">
        <v>0.05</v>
      </c>
      <c r="J120" s="101">
        <v>0.05</v>
      </c>
      <c r="K120" s="101">
        <v>0.8</v>
      </c>
      <c r="L120" s="101">
        <v>0.7</v>
      </c>
      <c r="M120" s="101">
        <v>0.5</v>
      </c>
      <c r="N120" s="101">
        <v>0.4</v>
      </c>
      <c r="O120" s="101">
        <v>0.25</v>
      </c>
      <c r="P120" s="101">
        <v>0.25</v>
      </c>
      <c r="Q120" s="101">
        <v>0.25</v>
      </c>
      <c r="R120" s="101">
        <v>0.25</v>
      </c>
      <c r="S120" s="101">
        <v>0.5</v>
      </c>
      <c r="T120" s="101">
        <v>0.6</v>
      </c>
      <c r="U120" s="101">
        <v>0.7</v>
      </c>
      <c r="V120" s="101">
        <v>0.7</v>
      </c>
      <c r="W120" s="101">
        <v>0.4</v>
      </c>
      <c r="X120" s="101">
        <v>0.25</v>
      </c>
      <c r="Y120" s="101">
        <v>0.2</v>
      </c>
      <c r="Z120" s="101">
        <v>0.2</v>
      </c>
      <c r="AA120" s="101">
        <v>0.05</v>
      </c>
      <c r="AB120" s="101">
        <v>0.05</v>
      </c>
      <c r="AC120" s="235"/>
    </row>
    <row r="121" spans="2:30" ht="15.75" customHeight="1">
      <c r="B121" s="231" t="str">
        <f>$B$115&amp;" - "&amp;C121</f>
        <v>Domestic Hot Water - Office Core</v>
      </c>
      <c r="C121" s="236" t="s">
        <v>470</v>
      </c>
      <c r="D121" s="16" t="s">
        <v>292</v>
      </c>
      <c r="E121" s="101">
        <v>0.15</v>
      </c>
      <c r="F121" s="101">
        <v>0.15</v>
      </c>
      <c r="G121" s="101">
        <v>0.15</v>
      </c>
      <c r="H121" s="101">
        <v>0.15</v>
      </c>
      <c r="I121" s="101">
        <v>0.15</v>
      </c>
      <c r="J121" s="101">
        <v>0.15</v>
      </c>
      <c r="K121" s="101">
        <v>0.15</v>
      </c>
      <c r="L121" s="101">
        <v>0.17</v>
      </c>
      <c r="M121" s="101">
        <v>0.57999999999999996</v>
      </c>
      <c r="N121" s="101">
        <v>0.66</v>
      </c>
      <c r="O121" s="101">
        <v>0.78</v>
      </c>
      <c r="P121" s="101">
        <v>0.82</v>
      </c>
      <c r="Q121" s="101">
        <v>0.71</v>
      </c>
      <c r="R121" s="101">
        <v>0.82</v>
      </c>
      <c r="S121" s="101">
        <v>0.78</v>
      </c>
      <c r="T121" s="101">
        <v>0.74</v>
      </c>
      <c r="U121" s="101">
        <v>0.63</v>
      </c>
      <c r="V121" s="101">
        <v>0.41</v>
      </c>
      <c r="W121" s="101">
        <v>0.18</v>
      </c>
      <c r="X121" s="101">
        <v>0.18</v>
      </c>
      <c r="Y121" s="101">
        <v>0.18</v>
      </c>
      <c r="Z121" s="101">
        <v>0.15</v>
      </c>
      <c r="AA121" s="101">
        <v>0.15</v>
      </c>
      <c r="AB121" s="101">
        <v>0.15</v>
      </c>
      <c r="AC121" s="233" t="s">
        <v>493</v>
      </c>
    </row>
    <row r="122" spans="2:30">
      <c r="B122" s="231"/>
      <c r="C122" s="237"/>
      <c r="D122" s="16" t="s">
        <v>293</v>
      </c>
      <c r="E122" s="101">
        <v>0.15</v>
      </c>
      <c r="F122" s="101">
        <v>0.15</v>
      </c>
      <c r="G122" s="101">
        <v>0.15</v>
      </c>
      <c r="H122" s="101">
        <v>0.15</v>
      </c>
      <c r="I122" s="101">
        <v>0.15</v>
      </c>
      <c r="J122" s="101">
        <v>0.15</v>
      </c>
      <c r="K122" s="101">
        <v>0.15</v>
      </c>
      <c r="L122" s="101">
        <v>0.15</v>
      </c>
      <c r="M122" s="101">
        <v>0.2</v>
      </c>
      <c r="N122" s="101">
        <v>0.28000000000000003</v>
      </c>
      <c r="O122" s="101">
        <v>0.3</v>
      </c>
      <c r="P122" s="101">
        <v>0.3</v>
      </c>
      <c r="Q122" s="101">
        <v>0.24</v>
      </c>
      <c r="R122" s="101">
        <v>0.24</v>
      </c>
      <c r="S122" s="101">
        <v>0.23</v>
      </c>
      <c r="T122" s="101">
        <v>0.23</v>
      </c>
      <c r="U122" s="101">
        <v>0.23</v>
      </c>
      <c r="V122" s="101">
        <v>0.15</v>
      </c>
      <c r="W122" s="101">
        <v>0.15</v>
      </c>
      <c r="X122" s="101">
        <v>0.15</v>
      </c>
      <c r="Y122" s="101">
        <v>0.15</v>
      </c>
      <c r="Z122" s="101">
        <v>0.15</v>
      </c>
      <c r="AA122" s="101">
        <v>0.15</v>
      </c>
      <c r="AB122" s="101">
        <v>0.15</v>
      </c>
      <c r="AC122" s="234"/>
    </row>
    <row r="123" spans="2:30">
      <c r="B123" s="231"/>
      <c r="C123" s="238"/>
      <c r="D123" s="16" t="s">
        <v>294</v>
      </c>
      <c r="E123" s="101">
        <v>0.15</v>
      </c>
      <c r="F123" s="101">
        <v>0.15</v>
      </c>
      <c r="G123" s="101">
        <v>0.15</v>
      </c>
      <c r="H123" s="101">
        <v>0.15</v>
      </c>
      <c r="I123" s="101">
        <v>0.15</v>
      </c>
      <c r="J123" s="101">
        <v>0.15</v>
      </c>
      <c r="K123" s="101">
        <v>0.15</v>
      </c>
      <c r="L123" s="101">
        <v>0.15</v>
      </c>
      <c r="M123" s="101">
        <v>0.15</v>
      </c>
      <c r="N123" s="101">
        <v>0.15</v>
      </c>
      <c r="O123" s="101">
        <v>0.15</v>
      </c>
      <c r="P123" s="101">
        <v>0.15</v>
      </c>
      <c r="Q123" s="101">
        <v>0.15</v>
      </c>
      <c r="R123" s="101">
        <v>0.15</v>
      </c>
      <c r="S123" s="101">
        <v>0.15</v>
      </c>
      <c r="T123" s="101">
        <v>0.15</v>
      </c>
      <c r="U123" s="101">
        <v>0.15</v>
      </c>
      <c r="V123" s="101">
        <v>0.15</v>
      </c>
      <c r="W123" s="101">
        <v>0.15</v>
      </c>
      <c r="X123" s="101">
        <v>0.15</v>
      </c>
      <c r="Y123" s="101">
        <v>0.15</v>
      </c>
      <c r="Z123" s="101">
        <v>0.15</v>
      </c>
      <c r="AA123" s="101">
        <v>0.15</v>
      </c>
      <c r="AB123" s="101">
        <v>0.15</v>
      </c>
      <c r="AC123" s="235"/>
    </row>
    <row r="124" spans="2:30">
      <c r="B124" s="231" t="str">
        <f>$B$115&amp;" - "&amp;C124</f>
        <v>Domestic Hot Water - Garage</v>
      </c>
      <c r="C124" s="232" t="s">
        <v>492</v>
      </c>
      <c r="D124" s="16" t="s">
        <v>292</v>
      </c>
      <c r="E124" s="101"/>
      <c r="F124" s="101"/>
      <c r="G124" s="101"/>
      <c r="H124" s="101"/>
      <c r="I124" s="101"/>
      <c r="J124" s="101"/>
      <c r="K124" s="101"/>
      <c r="L124" s="101"/>
      <c r="M124" s="101"/>
      <c r="N124" s="101"/>
      <c r="O124" s="101"/>
      <c r="P124" s="101"/>
      <c r="Q124" s="101"/>
      <c r="R124" s="101"/>
      <c r="S124" s="101"/>
      <c r="T124" s="101"/>
      <c r="U124" s="101"/>
      <c r="V124" s="101"/>
      <c r="W124" s="101"/>
      <c r="X124" s="101"/>
      <c r="Y124" s="101"/>
      <c r="Z124" s="101"/>
      <c r="AA124" s="101"/>
      <c r="AB124" s="101"/>
      <c r="AC124" s="233"/>
    </row>
    <row r="125" spans="2:30">
      <c r="B125" s="231"/>
      <c r="C125" s="232"/>
      <c r="D125" s="16" t="s">
        <v>293</v>
      </c>
      <c r="E125" s="101"/>
      <c r="F125" s="101"/>
      <c r="G125" s="101"/>
      <c r="H125" s="101"/>
      <c r="I125" s="101"/>
      <c r="J125" s="101"/>
      <c r="K125" s="101"/>
      <c r="L125" s="101"/>
      <c r="M125" s="101"/>
      <c r="N125" s="101"/>
      <c r="O125" s="101"/>
      <c r="P125" s="101"/>
      <c r="Q125" s="101"/>
      <c r="R125" s="101"/>
      <c r="S125" s="101"/>
      <c r="T125" s="101"/>
      <c r="U125" s="101"/>
      <c r="V125" s="101"/>
      <c r="W125" s="101"/>
      <c r="X125" s="101"/>
      <c r="Y125" s="101"/>
      <c r="Z125" s="101"/>
      <c r="AA125" s="101"/>
      <c r="AB125" s="101"/>
      <c r="AC125" s="234"/>
    </row>
    <row r="126" spans="2:30">
      <c r="B126" s="231"/>
      <c r="C126" s="232"/>
      <c r="D126" s="16" t="s">
        <v>294</v>
      </c>
      <c r="E126" s="101"/>
      <c r="F126" s="101"/>
      <c r="G126" s="101"/>
      <c r="H126" s="101"/>
      <c r="I126" s="101"/>
      <c r="J126" s="101"/>
      <c r="K126" s="101"/>
      <c r="L126" s="101"/>
      <c r="M126" s="101"/>
      <c r="N126" s="101"/>
      <c r="O126" s="101"/>
      <c r="P126" s="101"/>
      <c r="Q126" s="101"/>
      <c r="R126" s="101"/>
      <c r="S126" s="101"/>
      <c r="T126" s="101"/>
      <c r="U126" s="101"/>
      <c r="V126" s="101"/>
      <c r="W126" s="101"/>
      <c r="X126" s="101"/>
      <c r="Y126" s="101"/>
      <c r="Z126" s="101"/>
      <c r="AA126" s="101"/>
      <c r="AB126" s="101"/>
      <c r="AC126" s="235"/>
    </row>
    <row r="127" spans="2:30">
      <c r="B127" s="231" t="str">
        <f>$B$115&amp;" - "&amp;C127</f>
        <v>Domestic Hot Water - Office Perimeter</v>
      </c>
      <c r="C127" s="236" t="s">
        <v>578</v>
      </c>
      <c r="D127" s="16" t="s">
        <v>292</v>
      </c>
      <c r="E127" s="101">
        <v>0.15</v>
      </c>
      <c r="F127" s="101">
        <v>0.15</v>
      </c>
      <c r="G127" s="101">
        <v>0.15</v>
      </c>
      <c r="H127" s="101">
        <v>0.15</v>
      </c>
      <c r="I127" s="101">
        <v>0.15</v>
      </c>
      <c r="J127" s="101">
        <v>0.15</v>
      </c>
      <c r="K127" s="101">
        <v>0.15</v>
      </c>
      <c r="L127" s="101">
        <v>0.17</v>
      </c>
      <c r="M127" s="101">
        <v>0.57999999999999996</v>
      </c>
      <c r="N127" s="101">
        <v>0.66</v>
      </c>
      <c r="O127" s="101">
        <v>0.78</v>
      </c>
      <c r="P127" s="101">
        <v>0.82</v>
      </c>
      <c r="Q127" s="101">
        <v>0.71</v>
      </c>
      <c r="R127" s="101">
        <v>0.82</v>
      </c>
      <c r="S127" s="101">
        <v>0.78</v>
      </c>
      <c r="T127" s="101">
        <v>0.74</v>
      </c>
      <c r="U127" s="101">
        <v>0.63</v>
      </c>
      <c r="V127" s="101">
        <v>0.41</v>
      </c>
      <c r="W127" s="101">
        <v>0.18</v>
      </c>
      <c r="X127" s="101">
        <v>0.18</v>
      </c>
      <c r="Y127" s="101">
        <v>0.18</v>
      </c>
      <c r="Z127" s="101">
        <v>0.15</v>
      </c>
      <c r="AA127" s="101">
        <v>0.15</v>
      </c>
      <c r="AB127" s="101">
        <v>0.15</v>
      </c>
      <c r="AC127" s="233" t="s">
        <v>493</v>
      </c>
    </row>
    <row r="128" spans="2:30">
      <c r="B128" s="231"/>
      <c r="C128" s="237"/>
      <c r="D128" s="16" t="s">
        <v>293</v>
      </c>
      <c r="E128" s="101">
        <v>0.15</v>
      </c>
      <c r="F128" s="101">
        <v>0.15</v>
      </c>
      <c r="G128" s="101">
        <v>0.15</v>
      </c>
      <c r="H128" s="101">
        <v>0.15</v>
      </c>
      <c r="I128" s="101">
        <v>0.15</v>
      </c>
      <c r="J128" s="101">
        <v>0.15</v>
      </c>
      <c r="K128" s="101">
        <v>0.15</v>
      </c>
      <c r="L128" s="101">
        <v>0.15</v>
      </c>
      <c r="M128" s="101">
        <v>0.2</v>
      </c>
      <c r="N128" s="101">
        <v>0.28000000000000003</v>
      </c>
      <c r="O128" s="101">
        <v>0.3</v>
      </c>
      <c r="P128" s="101">
        <v>0.3</v>
      </c>
      <c r="Q128" s="101">
        <v>0.24</v>
      </c>
      <c r="R128" s="101">
        <v>0.24</v>
      </c>
      <c r="S128" s="101">
        <v>0.23</v>
      </c>
      <c r="T128" s="101">
        <v>0.23</v>
      </c>
      <c r="U128" s="101">
        <v>0.23</v>
      </c>
      <c r="V128" s="101">
        <v>0.15</v>
      </c>
      <c r="W128" s="101">
        <v>0.15</v>
      </c>
      <c r="X128" s="101">
        <v>0.15</v>
      </c>
      <c r="Y128" s="101">
        <v>0.15</v>
      </c>
      <c r="Z128" s="101">
        <v>0.15</v>
      </c>
      <c r="AA128" s="101">
        <v>0.15</v>
      </c>
      <c r="AB128" s="101">
        <v>0.15</v>
      </c>
      <c r="AC128" s="234"/>
    </row>
    <row r="129" spans="2:29">
      <c r="B129" s="231"/>
      <c r="C129" s="238"/>
      <c r="D129" s="16" t="s">
        <v>294</v>
      </c>
      <c r="E129" s="101">
        <v>0.15</v>
      </c>
      <c r="F129" s="101">
        <v>0.15</v>
      </c>
      <c r="G129" s="101">
        <v>0.15</v>
      </c>
      <c r="H129" s="101">
        <v>0.15</v>
      </c>
      <c r="I129" s="101">
        <v>0.15</v>
      </c>
      <c r="J129" s="101">
        <v>0.15</v>
      </c>
      <c r="K129" s="101">
        <v>0.15</v>
      </c>
      <c r="L129" s="101">
        <v>0.15</v>
      </c>
      <c r="M129" s="101">
        <v>0.15</v>
      </c>
      <c r="N129" s="101">
        <v>0.15</v>
      </c>
      <c r="O129" s="101">
        <v>0.15</v>
      </c>
      <c r="P129" s="101">
        <v>0.15</v>
      </c>
      <c r="Q129" s="101">
        <v>0.15</v>
      </c>
      <c r="R129" s="101">
        <v>0.15</v>
      </c>
      <c r="S129" s="101">
        <v>0.15</v>
      </c>
      <c r="T129" s="101">
        <v>0.15</v>
      </c>
      <c r="U129" s="101">
        <v>0.15</v>
      </c>
      <c r="V129" s="101">
        <v>0.15</v>
      </c>
      <c r="W129" s="101">
        <v>0.15</v>
      </c>
      <c r="X129" s="101">
        <v>0.15</v>
      </c>
      <c r="Y129" s="101">
        <v>0.15</v>
      </c>
      <c r="Z129" s="101">
        <v>0.15</v>
      </c>
      <c r="AA129" s="101">
        <v>0.15</v>
      </c>
      <c r="AB129" s="101">
        <v>0.15</v>
      </c>
      <c r="AC129" s="235"/>
    </row>
    <row r="130" spans="2:29">
      <c r="B130" s="231" t="str">
        <f>$B$115&amp;" - "&amp;C130</f>
        <v xml:space="preserve">Domestic Hot Water - </v>
      </c>
      <c r="C130" s="232"/>
      <c r="D130" s="16" t="s">
        <v>292</v>
      </c>
      <c r="E130" s="101"/>
      <c r="F130" s="101"/>
      <c r="G130" s="101"/>
      <c r="H130" s="101"/>
      <c r="I130" s="101"/>
      <c r="J130" s="101"/>
      <c r="K130" s="101"/>
      <c r="L130" s="101"/>
      <c r="M130" s="101"/>
      <c r="N130" s="101"/>
      <c r="O130" s="101"/>
      <c r="P130" s="101"/>
      <c r="Q130" s="101"/>
      <c r="R130" s="101"/>
      <c r="S130" s="101"/>
      <c r="T130" s="101"/>
      <c r="U130" s="101"/>
      <c r="V130" s="101"/>
      <c r="W130" s="101"/>
      <c r="X130" s="101"/>
      <c r="Y130" s="101"/>
      <c r="Z130" s="101"/>
      <c r="AA130" s="101"/>
      <c r="AB130" s="101"/>
      <c r="AC130" s="233"/>
    </row>
    <row r="131" spans="2:29">
      <c r="B131" s="231"/>
      <c r="C131" s="232"/>
      <c r="D131" s="16" t="s">
        <v>293</v>
      </c>
      <c r="E131" s="101"/>
      <c r="F131" s="101"/>
      <c r="G131" s="101"/>
      <c r="H131" s="101"/>
      <c r="I131" s="101"/>
      <c r="J131" s="101"/>
      <c r="K131" s="101"/>
      <c r="L131" s="101"/>
      <c r="M131" s="101"/>
      <c r="N131" s="101"/>
      <c r="O131" s="101"/>
      <c r="P131" s="101"/>
      <c r="Q131" s="101"/>
      <c r="R131" s="101"/>
      <c r="S131" s="101"/>
      <c r="T131" s="101"/>
      <c r="U131" s="101"/>
      <c r="V131" s="101"/>
      <c r="W131" s="101"/>
      <c r="X131" s="101"/>
      <c r="Y131" s="101"/>
      <c r="Z131" s="101"/>
      <c r="AA131" s="101"/>
      <c r="AB131" s="101"/>
      <c r="AC131" s="234"/>
    </row>
    <row r="132" spans="2:29">
      <c r="B132" s="231"/>
      <c r="C132" s="232"/>
      <c r="D132" s="16" t="s">
        <v>294</v>
      </c>
      <c r="E132" s="101"/>
      <c r="F132" s="101"/>
      <c r="G132" s="101"/>
      <c r="H132" s="101"/>
      <c r="I132" s="101"/>
      <c r="J132" s="101"/>
      <c r="K132" s="101"/>
      <c r="L132" s="101"/>
      <c r="M132" s="101"/>
      <c r="N132" s="101"/>
      <c r="O132" s="101"/>
      <c r="P132" s="101"/>
      <c r="Q132" s="101"/>
      <c r="R132" s="101"/>
      <c r="S132" s="101"/>
      <c r="T132" s="101"/>
      <c r="U132" s="101"/>
      <c r="V132" s="101"/>
      <c r="W132" s="101"/>
      <c r="X132" s="101"/>
      <c r="Y132" s="101"/>
      <c r="Z132" s="101"/>
      <c r="AA132" s="101"/>
      <c r="AB132" s="101"/>
      <c r="AC132" s="235"/>
    </row>
    <row r="150" spans="2:30" ht="18.75">
      <c r="B150" s="185" t="s">
        <v>98</v>
      </c>
      <c r="C150" s="185"/>
      <c r="D150" s="185"/>
      <c r="E150" s="185"/>
      <c r="F150" s="185"/>
      <c r="G150" s="185"/>
      <c r="H150" s="185"/>
      <c r="I150" s="185"/>
      <c r="J150" s="185"/>
      <c r="K150" s="185"/>
      <c r="L150" s="185"/>
      <c r="M150" s="185"/>
      <c r="N150" s="185"/>
      <c r="O150" s="185"/>
      <c r="P150" s="185"/>
      <c r="Q150" s="185"/>
      <c r="R150" s="185"/>
      <c r="S150" s="185"/>
      <c r="T150" s="185"/>
      <c r="U150" s="185"/>
      <c r="V150" s="185"/>
      <c r="W150" s="185"/>
      <c r="X150" s="185"/>
      <c r="Y150" s="185"/>
      <c r="Z150" s="185"/>
      <c r="AA150" s="185"/>
      <c r="AB150" s="185"/>
      <c r="AC150" s="127" t="s">
        <v>8</v>
      </c>
      <c r="AD150" s="127"/>
    </row>
    <row r="151" spans="2:30" s="10" customFormat="1" ht="5.0999999999999996" customHeight="1">
      <c r="B151" s="11"/>
      <c r="C151" s="11"/>
      <c r="D151" s="11"/>
      <c r="E151" s="11"/>
      <c r="F151" s="11"/>
      <c r="G151" s="12"/>
    </row>
    <row r="152" spans="2:30">
      <c r="B152" s="132"/>
      <c r="C152" s="17" t="s">
        <v>227</v>
      </c>
      <c r="D152" s="17" t="s">
        <v>268</v>
      </c>
      <c r="E152" s="17" t="s">
        <v>269</v>
      </c>
      <c r="F152" s="17" t="s">
        <v>270</v>
      </c>
      <c r="G152" s="17" t="s">
        <v>271</v>
      </c>
      <c r="H152" s="17" t="s">
        <v>272</v>
      </c>
      <c r="I152" s="17" t="s">
        <v>273</v>
      </c>
      <c r="J152" s="17" t="s">
        <v>274</v>
      </c>
      <c r="K152" s="17" t="s">
        <v>275</v>
      </c>
      <c r="L152" s="17" t="s">
        <v>276</v>
      </c>
      <c r="M152" s="17" t="s">
        <v>277</v>
      </c>
      <c r="N152" s="17" t="s">
        <v>278</v>
      </c>
      <c r="O152" s="17" t="s">
        <v>279</v>
      </c>
      <c r="P152" s="17" t="s">
        <v>280</v>
      </c>
      <c r="Q152" s="17" t="s">
        <v>281</v>
      </c>
      <c r="R152" s="17" t="s">
        <v>282</v>
      </c>
      <c r="S152" s="17" t="s">
        <v>283</v>
      </c>
      <c r="T152" s="17" t="s">
        <v>284</v>
      </c>
      <c r="U152" s="17" t="s">
        <v>285</v>
      </c>
      <c r="V152" s="17" t="s">
        <v>286</v>
      </c>
      <c r="W152" s="17" t="s">
        <v>287</v>
      </c>
      <c r="X152" s="17" t="s">
        <v>288</v>
      </c>
      <c r="Y152" s="17" t="s">
        <v>289</v>
      </c>
      <c r="Z152" s="17" t="s">
        <v>290</v>
      </c>
      <c r="AA152" s="17" t="s">
        <v>291</v>
      </c>
      <c r="AB152" s="155">
        <v>0</v>
      </c>
    </row>
    <row r="153" spans="2:30" ht="15.75" customHeight="1">
      <c r="B153" s="231" t="str">
        <f>$B$150&amp;" - "&amp;C153</f>
        <v>Process Loads - Sleeping Quarters</v>
      </c>
      <c r="C153" s="232" t="s">
        <v>469</v>
      </c>
      <c r="D153" s="16" t="s">
        <v>292</v>
      </c>
      <c r="E153" s="101"/>
      <c r="F153" s="101"/>
      <c r="G153" s="101"/>
      <c r="H153" s="101"/>
      <c r="I153" s="101"/>
      <c r="J153" s="101"/>
      <c r="K153" s="101"/>
      <c r="L153" s="101"/>
      <c r="M153" s="101"/>
      <c r="N153" s="101"/>
      <c r="O153" s="101"/>
      <c r="P153" s="101"/>
      <c r="Q153" s="101"/>
      <c r="R153" s="101"/>
      <c r="S153" s="101"/>
      <c r="T153" s="101"/>
      <c r="U153" s="101"/>
      <c r="V153" s="101"/>
      <c r="W153" s="101"/>
      <c r="X153" s="101"/>
      <c r="Y153" s="101"/>
      <c r="Z153" s="101"/>
      <c r="AA153" s="101"/>
      <c r="AB153" s="101"/>
      <c r="AC153" s="233"/>
    </row>
    <row r="154" spans="2:30">
      <c r="B154" s="231"/>
      <c r="C154" s="232"/>
      <c r="D154" s="16" t="s">
        <v>293</v>
      </c>
      <c r="E154" s="101"/>
      <c r="F154" s="101"/>
      <c r="G154" s="101"/>
      <c r="H154" s="101"/>
      <c r="I154" s="101"/>
      <c r="J154" s="101"/>
      <c r="K154" s="101"/>
      <c r="L154" s="101"/>
      <c r="M154" s="101"/>
      <c r="N154" s="101"/>
      <c r="O154" s="101"/>
      <c r="P154" s="101"/>
      <c r="Q154" s="101"/>
      <c r="R154" s="101"/>
      <c r="S154" s="101"/>
      <c r="T154" s="101"/>
      <c r="U154" s="101"/>
      <c r="V154" s="101"/>
      <c r="W154" s="101"/>
      <c r="X154" s="101"/>
      <c r="Y154" s="101"/>
      <c r="Z154" s="101"/>
      <c r="AA154" s="101"/>
      <c r="AB154" s="101"/>
      <c r="AC154" s="234"/>
    </row>
    <row r="155" spans="2:30">
      <c r="B155" s="231"/>
      <c r="C155" s="232"/>
      <c r="D155" s="16" t="s">
        <v>294</v>
      </c>
      <c r="E155" s="101"/>
      <c r="F155" s="101"/>
      <c r="G155" s="101"/>
      <c r="H155" s="101"/>
      <c r="I155" s="101"/>
      <c r="J155" s="101"/>
      <c r="K155" s="101"/>
      <c r="L155" s="101"/>
      <c r="M155" s="101"/>
      <c r="N155" s="101"/>
      <c r="O155" s="101"/>
      <c r="P155" s="101"/>
      <c r="Q155" s="101"/>
      <c r="R155" s="101"/>
      <c r="S155" s="101"/>
      <c r="T155" s="101"/>
      <c r="U155" s="101"/>
      <c r="V155" s="101"/>
      <c r="W155" s="101"/>
      <c r="X155" s="101"/>
      <c r="Y155" s="101"/>
      <c r="Z155" s="101"/>
      <c r="AA155" s="101"/>
      <c r="AB155" s="101"/>
      <c r="AC155" s="235"/>
    </row>
    <row r="156" spans="2:30">
      <c r="B156" s="231" t="str">
        <f>$B$150&amp;" - "&amp;C156</f>
        <v>Process Loads - Office Core</v>
      </c>
      <c r="C156" s="236" t="s">
        <v>470</v>
      </c>
      <c r="D156" s="16" t="s">
        <v>292</v>
      </c>
      <c r="E156" s="101"/>
      <c r="F156" s="101"/>
      <c r="G156" s="101"/>
      <c r="H156" s="101"/>
      <c r="I156" s="101"/>
      <c r="J156" s="101"/>
      <c r="K156" s="101"/>
      <c r="L156" s="101"/>
      <c r="M156" s="101"/>
      <c r="N156" s="101"/>
      <c r="O156" s="101"/>
      <c r="P156" s="101"/>
      <c r="Q156" s="101"/>
      <c r="R156" s="101"/>
      <c r="S156" s="101"/>
      <c r="T156" s="101"/>
      <c r="U156" s="101"/>
      <c r="V156" s="101"/>
      <c r="W156" s="101"/>
      <c r="X156" s="101"/>
      <c r="Y156" s="101"/>
      <c r="Z156" s="101"/>
      <c r="AA156" s="101"/>
      <c r="AB156" s="101"/>
      <c r="AC156" s="233"/>
    </row>
    <row r="157" spans="2:30">
      <c r="B157" s="231"/>
      <c r="C157" s="237"/>
      <c r="D157" s="16" t="s">
        <v>293</v>
      </c>
      <c r="E157" s="101"/>
      <c r="F157" s="101"/>
      <c r="G157" s="101"/>
      <c r="H157" s="101"/>
      <c r="I157" s="101"/>
      <c r="J157" s="101"/>
      <c r="K157" s="101"/>
      <c r="L157" s="101"/>
      <c r="M157" s="101"/>
      <c r="N157" s="101"/>
      <c r="O157" s="101"/>
      <c r="P157" s="101"/>
      <c r="Q157" s="101"/>
      <c r="R157" s="101"/>
      <c r="S157" s="101"/>
      <c r="T157" s="101"/>
      <c r="U157" s="101"/>
      <c r="V157" s="101"/>
      <c r="W157" s="101"/>
      <c r="X157" s="101"/>
      <c r="Y157" s="101"/>
      <c r="Z157" s="101"/>
      <c r="AA157" s="101"/>
      <c r="AB157" s="101"/>
      <c r="AC157" s="234"/>
    </row>
    <row r="158" spans="2:30">
      <c r="B158" s="231"/>
      <c r="C158" s="238"/>
      <c r="D158" s="16" t="s">
        <v>294</v>
      </c>
      <c r="E158" s="101"/>
      <c r="F158" s="101"/>
      <c r="G158" s="101"/>
      <c r="H158" s="101"/>
      <c r="I158" s="101"/>
      <c r="J158" s="101"/>
      <c r="K158" s="101"/>
      <c r="L158" s="101"/>
      <c r="M158" s="101"/>
      <c r="N158" s="101"/>
      <c r="O158" s="101"/>
      <c r="P158" s="101"/>
      <c r="Q158" s="101"/>
      <c r="R158" s="101"/>
      <c r="S158" s="101"/>
      <c r="T158" s="101"/>
      <c r="U158" s="101"/>
      <c r="V158" s="101"/>
      <c r="W158" s="101"/>
      <c r="X158" s="101"/>
      <c r="Y158" s="101"/>
      <c r="Z158" s="101"/>
      <c r="AA158" s="101"/>
      <c r="AB158" s="101"/>
      <c r="AC158" s="235"/>
    </row>
    <row r="159" spans="2:30">
      <c r="B159" s="231" t="str">
        <f>$B$150&amp;" - "&amp;C159</f>
        <v>Process Loads - Garage</v>
      </c>
      <c r="C159" s="232" t="s">
        <v>492</v>
      </c>
      <c r="D159" s="16" t="s">
        <v>292</v>
      </c>
      <c r="E159" s="101"/>
      <c r="F159" s="101"/>
      <c r="G159" s="101"/>
      <c r="H159" s="101"/>
      <c r="I159" s="101"/>
      <c r="J159" s="101"/>
      <c r="K159" s="101"/>
      <c r="L159" s="101"/>
      <c r="M159" s="101"/>
      <c r="N159" s="101"/>
      <c r="O159" s="101"/>
      <c r="P159" s="101"/>
      <c r="Q159" s="101"/>
      <c r="R159" s="101"/>
      <c r="S159" s="101"/>
      <c r="T159" s="101"/>
      <c r="U159" s="101"/>
      <c r="V159" s="101"/>
      <c r="W159" s="101"/>
      <c r="X159" s="101"/>
      <c r="Y159" s="101"/>
      <c r="Z159" s="101"/>
      <c r="AA159" s="101"/>
      <c r="AB159" s="101"/>
      <c r="AC159" s="233"/>
    </row>
    <row r="160" spans="2:30">
      <c r="B160" s="231"/>
      <c r="C160" s="232"/>
      <c r="D160" s="16" t="s">
        <v>293</v>
      </c>
      <c r="E160" s="101"/>
      <c r="F160" s="101"/>
      <c r="G160" s="101"/>
      <c r="H160" s="101"/>
      <c r="I160" s="101"/>
      <c r="J160" s="101"/>
      <c r="K160" s="101"/>
      <c r="L160" s="101"/>
      <c r="M160" s="101"/>
      <c r="N160" s="101"/>
      <c r="O160" s="101"/>
      <c r="P160" s="101"/>
      <c r="Q160" s="101"/>
      <c r="R160" s="101"/>
      <c r="S160" s="101"/>
      <c r="T160" s="101"/>
      <c r="U160" s="101"/>
      <c r="V160" s="101"/>
      <c r="W160" s="101"/>
      <c r="X160" s="101"/>
      <c r="Y160" s="101"/>
      <c r="Z160" s="101"/>
      <c r="AA160" s="101"/>
      <c r="AB160" s="101"/>
      <c r="AC160" s="234"/>
    </row>
    <row r="161" spans="2:29">
      <c r="B161" s="231"/>
      <c r="C161" s="232"/>
      <c r="D161" s="16" t="s">
        <v>294</v>
      </c>
      <c r="E161" s="101"/>
      <c r="F161" s="101"/>
      <c r="G161" s="101"/>
      <c r="H161" s="101"/>
      <c r="I161" s="101"/>
      <c r="J161" s="101"/>
      <c r="K161" s="101"/>
      <c r="L161" s="101"/>
      <c r="M161" s="101"/>
      <c r="N161" s="101"/>
      <c r="O161" s="101"/>
      <c r="P161" s="101"/>
      <c r="Q161" s="101"/>
      <c r="R161" s="101"/>
      <c r="S161" s="101"/>
      <c r="T161" s="101"/>
      <c r="U161" s="101"/>
      <c r="V161" s="101"/>
      <c r="W161" s="101"/>
      <c r="X161" s="101"/>
      <c r="Y161" s="101"/>
      <c r="Z161" s="101"/>
      <c r="AA161" s="101"/>
      <c r="AB161" s="101"/>
      <c r="AC161" s="235"/>
    </row>
    <row r="162" spans="2:29">
      <c r="B162" s="231" t="str">
        <f>$B$150&amp;" - "&amp;C162</f>
        <v>Process Loads - Office Perimeter</v>
      </c>
      <c r="C162" s="236" t="s">
        <v>578</v>
      </c>
      <c r="D162" s="16" t="s">
        <v>292</v>
      </c>
      <c r="E162" s="101"/>
      <c r="F162" s="101"/>
      <c r="G162" s="101"/>
      <c r="H162" s="101"/>
      <c r="I162" s="101"/>
      <c r="J162" s="101"/>
      <c r="K162" s="101"/>
      <c r="L162" s="101"/>
      <c r="M162" s="101"/>
      <c r="N162" s="101"/>
      <c r="O162" s="101"/>
      <c r="P162" s="101"/>
      <c r="Q162" s="101"/>
      <c r="R162" s="101"/>
      <c r="S162" s="101"/>
      <c r="T162" s="101"/>
      <c r="U162" s="101"/>
      <c r="V162" s="101"/>
      <c r="W162" s="101"/>
      <c r="X162" s="101"/>
      <c r="Y162" s="101"/>
      <c r="Z162" s="101"/>
      <c r="AA162" s="101"/>
      <c r="AB162" s="101"/>
      <c r="AC162" s="233"/>
    </row>
    <row r="163" spans="2:29">
      <c r="B163" s="231"/>
      <c r="C163" s="237"/>
      <c r="D163" s="16" t="s">
        <v>293</v>
      </c>
      <c r="E163" s="101"/>
      <c r="F163" s="101"/>
      <c r="G163" s="101"/>
      <c r="H163" s="101"/>
      <c r="I163" s="101"/>
      <c r="J163" s="101"/>
      <c r="K163" s="101"/>
      <c r="L163" s="101"/>
      <c r="M163" s="101"/>
      <c r="N163" s="101"/>
      <c r="O163" s="101"/>
      <c r="P163" s="101"/>
      <c r="Q163" s="101"/>
      <c r="R163" s="101"/>
      <c r="S163" s="101"/>
      <c r="T163" s="101"/>
      <c r="U163" s="101"/>
      <c r="V163" s="101"/>
      <c r="W163" s="101"/>
      <c r="X163" s="101"/>
      <c r="Y163" s="101"/>
      <c r="Z163" s="101"/>
      <c r="AA163" s="101"/>
      <c r="AB163" s="101"/>
      <c r="AC163" s="234"/>
    </row>
    <row r="164" spans="2:29">
      <c r="B164" s="231"/>
      <c r="C164" s="238"/>
      <c r="D164" s="16" t="s">
        <v>294</v>
      </c>
      <c r="E164" s="101"/>
      <c r="F164" s="101"/>
      <c r="G164" s="101"/>
      <c r="H164" s="101"/>
      <c r="I164" s="101"/>
      <c r="J164" s="101"/>
      <c r="K164" s="101"/>
      <c r="L164" s="101"/>
      <c r="M164" s="101"/>
      <c r="N164" s="101"/>
      <c r="O164" s="101"/>
      <c r="P164" s="101"/>
      <c r="Q164" s="101"/>
      <c r="R164" s="101"/>
      <c r="S164" s="101"/>
      <c r="T164" s="101"/>
      <c r="U164" s="101"/>
      <c r="V164" s="101"/>
      <c r="W164" s="101"/>
      <c r="X164" s="101"/>
      <c r="Y164" s="101"/>
      <c r="Z164" s="101"/>
      <c r="AA164" s="101"/>
      <c r="AB164" s="101"/>
      <c r="AC164" s="235"/>
    </row>
    <row r="165" spans="2:29">
      <c r="B165" s="231" t="str">
        <f>$B$150&amp;" - "&amp;C165</f>
        <v xml:space="preserve">Process Loads - </v>
      </c>
      <c r="C165" s="232"/>
      <c r="D165" s="16" t="s">
        <v>292</v>
      </c>
      <c r="E165" s="101"/>
      <c r="F165" s="101"/>
      <c r="G165" s="101"/>
      <c r="H165" s="101"/>
      <c r="I165" s="101"/>
      <c r="J165" s="101"/>
      <c r="K165" s="101"/>
      <c r="L165" s="101"/>
      <c r="M165" s="101"/>
      <c r="N165" s="101"/>
      <c r="O165" s="101"/>
      <c r="P165" s="101"/>
      <c r="Q165" s="101"/>
      <c r="R165" s="101"/>
      <c r="S165" s="101"/>
      <c r="T165" s="101"/>
      <c r="U165" s="101"/>
      <c r="V165" s="101"/>
      <c r="W165" s="101"/>
      <c r="X165" s="101"/>
      <c r="Y165" s="101"/>
      <c r="Z165" s="101"/>
      <c r="AA165" s="101"/>
      <c r="AB165" s="101"/>
      <c r="AC165" s="233"/>
    </row>
    <row r="166" spans="2:29">
      <c r="B166" s="231"/>
      <c r="C166" s="232"/>
      <c r="D166" s="16" t="s">
        <v>293</v>
      </c>
      <c r="E166" s="101"/>
      <c r="F166" s="101"/>
      <c r="G166" s="101"/>
      <c r="H166" s="101"/>
      <c r="I166" s="101"/>
      <c r="J166" s="101"/>
      <c r="K166" s="101"/>
      <c r="L166" s="101"/>
      <c r="M166" s="101"/>
      <c r="N166" s="101"/>
      <c r="O166" s="101"/>
      <c r="P166" s="101"/>
      <c r="Q166" s="101"/>
      <c r="R166" s="101"/>
      <c r="S166" s="101"/>
      <c r="T166" s="101"/>
      <c r="U166" s="101"/>
      <c r="V166" s="101"/>
      <c r="W166" s="101"/>
      <c r="X166" s="101"/>
      <c r="Y166" s="101"/>
      <c r="Z166" s="101"/>
      <c r="AA166" s="101"/>
      <c r="AB166" s="101"/>
      <c r="AC166" s="234"/>
    </row>
    <row r="167" spans="2:29">
      <c r="B167" s="231"/>
      <c r="C167" s="232"/>
      <c r="D167" s="16" t="s">
        <v>294</v>
      </c>
      <c r="E167" s="101"/>
      <c r="F167" s="101"/>
      <c r="G167" s="101"/>
      <c r="H167" s="101"/>
      <c r="I167" s="101"/>
      <c r="J167" s="101"/>
      <c r="K167" s="101"/>
      <c r="L167" s="101"/>
      <c r="M167" s="101"/>
      <c r="N167" s="101"/>
      <c r="O167" s="101"/>
      <c r="P167" s="101"/>
      <c r="Q167" s="101"/>
      <c r="R167" s="101"/>
      <c r="S167" s="101"/>
      <c r="T167" s="101"/>
      <c r="U167" s="101"/>
      <c r="V167" s="101"/>
      <c r="W167" s="101"/>
      <c r="X167" s="101"/>
      <c r="Y167" s="101"/>
      <c r="Z167" s="101"/>
      <c r="AA167" s="101"/>
      <c r="AB167" s="101"/>
      <c r="AC167" s="235"/>
    </row>
  </sheetData>
  <mergeCells count="84">
    <mergeCell ref="B162:B164"/>
    <mergeCell ref="C162:C164"/>
    <mergeCell ref="AC162:AC164"/>
    <mergeCell ref="B165:B167"/>
    <mergeCell ref="C165:C167"/>
    <mergeCell ref="AC165:AC167"/>
    <mergeCell ref="B156:B158"/>
    <mergeCell ref="C156:C158"/>
    <mergeCell ref="AC156:AC158"/>
    <mergeCell ref="B159:B161"/>
    <mergeCell ref="C159:C161"/>
    <mergeCell ref="AC159:AC161"/>
    <mergeCell ref="B130:B132"/>
    <mergeCell ref="C130:C132"/>
    <mergeCell ref="AC130:AC132"/>
    <mergeCell ref="B150:AB150"/>
    <mergeCell ref="B153:B155"/>
    <mergeCell ref="C153:C155"/>
    <mergeCell ref="AC153:AC155"/>
    <mergeCell ref="B124:B126"/>
    <mergeCell ref="C124:C126"/>
    <mergeCell ref="AC124:AC126"/>
    <mergeCell ref="B127:B129"/>
    <mergeCell ref="C127:C129"/>
    <mergeCell ref="AC127:AC129"/>
    <mergeCell ref="B115:AB115"/>
    <mergeCell ref="B118:B120"/>
    <mergeCell ref="C118:C120"/>
    <mergeCell ref="AC118:AC120"/>
    <mergeCell ref="B121:B123"/>
    <mergeCell ref="C121:C123"/>
    <mergeCell ref="AC121:AC123"/>
    <mergeCell ref="B92:B94"/>
    <mergeCell ref="C92:C94"/>
    <mergeCell ref="AC92:AC94"/>
    <mergeCell ref="B95:B97"/>
    <mergeCell ref="C95:C97"/>
    <mergeCell ref="AC95:AC97"/>
    <mergeCell ref="B86:B88"/>
    <mergeCell ref="C86:C88"/>
    <mergeCell ref="AC86:AC88"/>
    <mergeCell ref="B89:B91"/>
    <mergeCell ref="C89:C91"/>
    <mergeCell ref="AC89:AC91"/>
    <mergeCell ref="B77:AB77"/>
    <mergeCell ref="B80:B82"/>
    <mergeCell ref="C80:C82"/>
    <mergeCell ref="AC80:AC82"/>
    <mergeCell ref="B83:B85"/>
    <mergeCell ref="C83:C85"/>
    <mergeCell ref="AC83:AC85"/>
    <mergeCell ref="B54:B56"/>
    <mergeCell ref="C54:C56"/>
    <mergeCell ref="AC54:AC56"/>
    <mergeCell ref="B57:B59"/>
    <mergeCell ref="C57:C59"/>
    <mergeCell ref="AC57:AC59"/>
    <mergeCell ref="B48:B50"/>
    <mergeCell ref="C48:C50"/>
    <mergeCell ref="AC48:AC50"/>
    <mergeCell ref="B51:B53"/>
    <mergeCell ref="C51:C53"/>
    <mergeCell ref="AC51:AC53"/>
    <mergeCell ref="B22:B24"/>
    <mergeCell ref="C22:C24"/>
    <mergeCell ref="AC22:AC24"/>
    <mergeCell ref="B42:AB42"/>
    <mergeCell ref="B45:B47"/>
    <mergeCell ref="C45:C47"/>
    <mergeCell ref="AC45:AC47"/>
    <mergeCell ref="B19:B21"/>
    <mergeCell ref="C19:C21"/>
    <mergeCell ref="C2:J4"/>
    <mergeCell ref="AC2:AD2"/>
    <mergeCell ref="AC3:AD3"/>
    <mergeCell ref="B7:AB7"/>
    <mergeCell ref="B10:B12"/>
    <mergeCell ref="C10:C12"/>
    <mergeCell ref="AC10:AC12"/>
    <mergeCell ref="B13:B15"/>
    <mergeCell ref="C13:C15"/>
    <mergeCell ref="B16:B18"/>
    <mergeCell ref="C16:C18"/>
    <mergeCell ref="AC16:AC18"/>
  </mergeCells>
  <conditionalFormatting sqref="C10:C12">
    <cfRule type="containsText" dxfId="167" priority="44" operator="containsText" text="Example:">
      <formula>NOT(ISERROR(SEARCH("Example:",C10)))</formula>
    </cfRule>
  </conditionalFormatting>
  <conditionalFormatting sqref="C16:C18 C22:C24">
    <cfRule type="containsText" dxfId="166" priority="43" operator="containsText" text="Example:">
      <formula>NOT(ISERROR(SEARCH("Example:",C16)))</formula>
    </cfRule>
  </conditionalFormatting>
  <conditionalFormatting sqref="C57:C59">
    <cfRule type="containsText" dxfId="165" priority="42" operator="containsText" text="Example:">
      <formula>NOT(ISERROR(SEARCH("Example:",C57)))</formula>
    </cfRule>
  </conditionalFormatting>
  <conditionalFormatting sqref="C92 C95:C97">
    <cfRule type="containsText" dxfId="164" priority="41" operator="containsText" text="Example:">
      <formula>NOT(ISERROR(SEARCH("Example:",C92)))</formula>
    </cfRule>
  </conditionalFormatting>
  <conditionalFormatting sqref="AC10:AC12">
    <cfRule type="containsText" dxfId="163" priority="40" operator="containsText" text="Example">
      <formula>NOT(ISERROR(SEARCH("Example",AC10)))</formula>
    </cfRule>
  </conditionalFormatting>
  <conditionalFormatting sqref="AC22:AC24">
    <cfRule type="containsText" dxfId="162" priority="39" operator="containsText" text="Example">
      <formula>NOT(ISERROR(SEARCH("Example",AC22)))</formula>
    </cfRule>
  </conditionalFormatting>
  <conditionalFormatting sqref="AC57:AC59">
    <cfRule type="containsText" dxfId="161" priority="38" operator="containsText" text="Example">
      <formula>NOT(ISERROR(SEARCH("Example",AC57)))</formula>
    </cfRule>
  </conditionalFormatting>
  <conditionalFormatting sqref="C130:C132">
    <cfRule type="containsText" dxfId="160" priority="37" operator="containsText" text="Example:">
      <formula>NOT(ISERROR(SEARCH("Example:",C130)))</formula>
    </cfRule>
  </conditionalFormatting>
  <conditionalFormatting sqref="AC159:AC161">
    <cfRule type="containsText" dxfId="159" priority="33" operator="containsText" text="Example">
      <formula>NOT(ISERROR(SEARCH("Example",AC159)))</formula>
    </cfRule>
  </conditionalFormatting>
  <conditionalFormatting sqref="AC130:AC132">
    <cfRule type="containsText" dxfId="158" priority="36" operator="containsText" text="Example">
      <formula>NOT(ISERROR(SEARCH("Example",AC130)))</formula>
    </cfRule>
  </conditionalFormatting>
  <conditionalFormatting sqref="C165:C167">
    <cfRule type="containsText" dxfId="157" priority="35" operator="containsText" text="Example:">
      <formula>NOT(ISERROR(SEARCH("Example:",C165)))</formula>
    </cfRule>
  </conditionalFormatting>
  <conditionalFormatting sqref="AC156:AC158">
    <cfRule type="containsText" dxfId="156" priority="34" operator="containsText" text="Example">
      <formula>NOT(ISERROR(SEARCH("Example",AC156)))</formula>
    </cfRule>
  </conditionalFormatting>
  <conditionalFormatting sqref="AC162:AC164">
    <cfRule type="containsText" dxfId="155" priority="32" operator="containsText" text="Example">
      <formula>NOT(ISERROR(SEARCH("Example",AC162)))</formula>
    </cfRule>
  </conditionalFormatting>
  <conditionalFormatting sqref="AC165:AC167">
    <cfRule type="containsText" dxfId="154" priority="31" operator="containsText" text="Example">
      <formula>NOT(ISERROR(SEARCH("Example",AC165)))</formula>
    </cfRule>
  </conditionalFormatting>
  <conditionalFormatting sqref="C13">
    <cfRule type="containsText" dxfId="153" priority="30" operator="containsText" text="Example:">
      <formula>NOT(ISERROR(SEARCH("Example:",C13)))</formula>
    </cfRule>
  </conditionalFormatting>
  <conditionalFormatting sqref="AC45:AC47">
    <cfRule type="containsText" dxfId="152" priority="26" operator="containsText" text="Example">
      <formula>NOT(ISERROR(SEARCH("Example",AC45)))</formula>
    </cfRule>
  </conditionalFormatting>
  <conditionalFormatting sqref="AC153:AC155">
    <cfRule type="containsText" dxfId="151" priority="29" operator="containsText" text="Example">
      <formula>NOT(ISERROR(SEARCH("Example",AC153)))</formula>
    </cfRule>
  </conditionalFormatting>
  <conditionalFormatting sqref="AC118:AC120">
    <cfRule type="containsText" dxfId="150" priority="22" operator="containsText" text="Example">
      <formula>NOT(ISERROR(SEARCH("Example",AC118)))</formula>
    </cfRule>
  </conditionalFormatting>
  <conditionalFormatting sqref="AC89:AC97">
    <cfRule type="containsText" dxfId="149" priority="28" operator="containsText" text="Example">
      <formula>NOT(ISERROR(SEARCH("Example",AC89)))</formula>
    </cfRule>
  </conditionalFormatting>
  <conditionalFormatting sqref="AC13:AC18">
    <cfRule type="containsText" dxfId="148" priority="27" operator="containsText" text="Example">
      <formula>NOT(ISERROR(SEARCH("Example",AC13)))</formula>
    </cfRule>
  </conditionalFormatting>
  <conditionalFormatting sqref="AC48:AC53">
    <cfRule type="containsText" dxfId="147" priority="25" operator="containsText" text="Example">
      <formula>NOT(ISERROR(SEARCH("Example",AC48)))</formula>
    </cfRule>
  </conditionalFormatting>
  <conditionalFormatting sqref="AC80:AC82">
    <cfRule type="containsText" dxfId="146" priority="24" operator="containsText" text="Example">
      <formula>NOT(ISERROR(SEARCH("Example",AC80)))</formula>
    </cfRule>
  </conditionalFormatting>
  <conditionalFormatting sqref="AC83:AC88">
    <cfRule type="containsText" dxfId="145" priority="23" operator="containsText" text="Example">
      <formula>NOT(ISERROR(SEARCH("Example",AC83)))</formula>
    </cfRule>
  </conditionalFormatting>
  <conditionalFormatting sqref="AC121:AC126">
    <cfRule type="containsText" dxfId="144" priority="21" operator="containsText" text="Example">
      <formula>NOT(ISERROR(SEARCH("Example",AC121)))</formula>
    </cfRule>
  </conditionalFormatting>
  <conditionalFormatting sqref="C19">
    <cfRule type="containsText" dxfId="143" priority="20" operator="containsText" text="Example:">
      <formula>NOT(ISERROR(SEARCH("Example:",C19)))</formula>
    </cfRule>
  </conditionalFormatting>
  <conditionalFormatting sqref="AC19:AC21">
    <cfRule type="containsText" dxfId="142" priority="19" operator="containsText" text="Example">
      <formula>NOT(ISERROR(SEARCH("Example",AC19)))</formula>
    </cfRule>
  </conditionalFormatting>
  <conditionalFormatting sqref="C45:C47">
    <cfRule type="containsText" dxfId="141" priority="18" operator="containsText" text="Example:">
      <formula>NOT(ISERROR(SEARCH("Example:",C45)))</formula>
    </cfRule>
  </conditionalFormatting>
  <conditionalFormatting sqref="C51:C53">
    <cfRule type="containsText" dxfId="140" priority="17" operator="containsText" text="Example:">
      <formula>NOT(ISERROR(SEARCH("Example:",C51)))</formula>
    </cfRule>
  </conditionalFormatting>
  <conditionalFormatting sqref="C48">
    <cfRule type="containsText" dxfId="139" priority="16" operator="containsText" text="Example:">
      <formula>NOT(ISERROR(SEARCH("Example:",C48)))</formula>
    </cfRule>
  </conditionalFormatting>
  <conditionalFormatting sqref="C54">
    <cfRule type="containsText" dxfId="138" priority="15" operator="containsText" text="Example:">
      <formula>NOT(ISERROR(SEARCH("Example:",C54)))</formula>
    </cfRule>
  </conditionalFormatting>
  <conditionalFormatting sqref="C80:C82">
    <cfRule type="containsText" dxfId="137" priority="14" operator="containsText" text="Example:">
      <formula>NOT(ISERROR(SEARCH("Example:",C80)))</formula>
    </cfRule>
  </conditionalFormatting>
  <conditionalFormatting sqref="C86:C88">
    <cfRule type="containsText" dxfId="136" priority="13" operator="containsText" text="Example:">
      <formula>NOT(ISERROR(SEARCH("Example:",C86)))</formula>
    </cfRule>
  </conditionalFormatting>
  <conditionalFormatting sqref="C83">
    <cfRule type="containsText" dxfId="135" priority="12" operator="containsText" text="Example:">
      <formula>NOT(ISERROR(SEARCH("Example:",C83)))</formula>
    </cfRule>
  </conditionalFormatting>
  <conditionalFormatting sqref="C89">
    <cfRule type="containsText" dxfId="134" priority="11" operator="containsText" text="Example:">
      <formula>NOT(ISERROR(SEARCH("Example:",C89)))</formula>
    </cfRule>
  </conditionalFormatting>
  <conditionalFormatting sqref="C118:C120">
    <cfRule type="containsText" dxfId="133" priority="10" operator="containsText" text="Example:">
      <formula>NOT(ISERROR(SEARCH("Example:",C118)))</formula>
    </cfRule>
  </conditionalFormatting>
  <conditionalFormatting sqref="C124:C126">
    <cfRule type="containsText" dxfId="132" priority="9" operator="containsText" text="Example:">
      <formula>NOT(ISERROR(SEARCH("Example:",C124)))</formula>
    </cfRule>
  </conditionalFormatting>
  <conditionalFormatting sqref="C121">
    <cfRule type="containsText" dxfId="131" priority="8" operator="containsText" text="Example:">
      <formula>NOT(ISERROR(SEARCH("Example:",C121)))</formula>
    </cfRule>
  </conditionalFormatting>
  <conditionalFormatting sqref="C127">
    <cfRule type="containsText" dxfId="130" priority="7" operator="containsText" text="Example:">
      <formula>NOT(ISERROR(SEARCH("Example:",C127)))</formula>
    </cfRule>
  </conditionalFormatting>
  <conditionalFormatting sqref="C153:C155">
    <cfRule type="containsText" dxfId="129" priority="6" operator="containsText" text="Example:">
      <formula>NOT(ISERROR(SEARCH("Example:",C153)))</formula>
    </cfRule>
  </conditionalFormatting>
  <conditionalFormatting sqref="C159:C161">
    <cfRule type="containsText" dxfId="128" priority="5" operator="containsText" text="Example:">
      <formula>NOT(ISERROR(SEARCH("Example:",C159)))</formula>
    </cfRule>
  </conditionalFormatting>
  <conditionalFormatting sqref="C156">
    <cfRule type="containsText" dxfId="127" priority="4" operator="containsText" text="Example:">
      <formula>NOT(ISERROR(SEARCH("Example:",C156)))</formula>
    </cfRule>
  </conditionalFormatting>
  <conditionalFormatting sqref="C162">
    <cfRule type="containsText" dxfId="126" priority="3" operator="containsText" text="Example:">
      <formula>NOT(ISERROR(SEARCH("Example:",C162)))</formula>
    </cfRule>
  </conditionalFormatting>
  <conditionalFormatting sqref="AC127:AC129">
    <cfRule type="containsText" dxfId="125" priority="2" operator="containsText" text="Example">
      <formula>NOT(ISERROR(SEARCH("Example",AC127)))</formula>
    </cfRule>
  </conditionalFormatting>
  <conditionalFormatting sqref="AC54:AC56">
    <cfRule type="containsText" dxfId="124" priority="1" operator="containsText" text="Example">
      <formula>NOT(ISERROR(SEARCH("Example",AC54)))</formula>
    </cfRule>
  </conditionalFormatting>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sheetPr>
  <dimension ref="B1:AD167"/>
  <sheetViews>
    <sheetView showGridLines="0" zoomScaleNormal="100" workbookViewId="0">
      <selection activeCell="Q23" sqref="Q23"/>
    </sheetView>
  </sheetViews>
  <sheetFormatPr defaultColWidth="9" defaultRowHeight="15.75"/>
  <cols>
    <col min="1" max="1" width="1.25" style="133" customWidth="1"/>
    <col min="2" max="2" width="28.75" style="133" customWidth="1"/>
    <col min="3" max="3" width="11.875" style="133" customWidth="1"/>
    <col min="4" max="4" width="14.375" style="13" customWidth="1"/>
    <col min="5" max="13" width="4.5" style="133" customWidth="1"/>
    <col min="14" max="28" width="5.5" style="133" customWidth="1"/>
    <col min="29" max="29" width="20.375" style="133" customWidth="1"/>
    <col min="30" max="30" width="1.25" style="133" customWidth="1"/>
    <col min="31" max="16384" width="9" style="133"/>
  </cols>
  <sheetData>
    <row r="1" spans="2:30" ht="7.5" customHeight="1"/>
    <row r="2" spans="2:30" ht="15.75" customHeight="1">
      <c r="B2" s="134" t="str">
        <f>Project!B2</f>
        <v>Input</v>
      </c>
      <c r="C2" s="184" t="s">
        <v>267</v>
      </c>
      <c r="D2" s="184"/>
      <c r="E2" s="184"/>
      <c r="F2" s="184"/>
      <c r="G2" s="184"/>
      <c r="H2" s="184"/>
      <c r="I2" s="184"/>
      <c r="J2" s="184"/>
      <c r="AC2" s="239" t="str">
        <f>Project_Name</f>
        <v>Carbon Free Boston</v>
      </c>
      <c r="AD2" s="239"/>
    </row>
    <row r="3" spans="2:30" ht="15.75" customHeight="1">
      <c r="B3" s="131" t="str">
        <f>Project!B3</f>
        <v>Calculation</v>
      </c>
      <c r="C3" s="184"/>
      <c r="D3" s="184"/>
      <c r="E3" s="184"/>
      <c r="F3" s="184"/>
      <c r="G3" s="184"/>
      <c r="H3" s="184"/>
      <c r="I3" s="184"/>
      <c r="J3" s="184"/>
      <c r="AC3" s="239" t="str">
        <f>Project_Number</f>
        <v>259104-00</v>
      </c>
      <c r="AD3" s="239"/>
    </row>
    <row r="4" spans="2:30">
      <c r="B4" s="125" t="str">
        <f>Project!B4</f>
        <v>Notes</v>
      </c>
      <c r="C4" s="184"/>
      <c r="D4" s="184"/>
      <c r="E4" s="184"/>
      <c r="F4" s="184"/>
      <c r="G4" s="184"/>
      <c r="H4" s="184"/>
      <c r="I4" s="184"/>
      <c r="J4" s="184"/>
    </row>
    <row r="5" spans="2:30" ht="27">
      <c r="D5" s="18"/>
      <c r="E5" s="18"/>
      <c r="F5" s="18"/>
      <c r="G5" s="18"/>
      <c r="H5" s="18"/>
      <c r="I5" s="18"/>
      <c r="J5" s="18"/>
      <c r="K5" s="18"/>
      <c r="L5" s="18"/>
      <c r="M5" s="18"/>
      <c r="N5" s="18"/>
      <c r="O5" s="18"/>
      <c r="P5" s="18"/>
      <c r="Q5" s="18"/>
      <c r="R5" s="18"/>
      <c r="S5" s="18"/>
      <c r="T5" s="18"/>
      <c r="U5" s="18"/>
      <c r="V5" s="18"/>
      <c r="W5" s="18"/>
      <c r="X5" s="18"/>
      <c r="Y5" s="18"/>
      <c r="Z5" s="18"/>
      <c r="AA5" s="18"/>
      <c r="AB5" s="18"/>
    </row>
    <row r="7" spans="2:30" ht="18.75">
      <c r="B7" s="185" t="s">
        <v>214</v>
      </c>
      <c r="C7" s="185"/>
      <c r="D7" s="185"/>
      <c r="E7" s="185"/>
      <c r="F7" s="185"/>
      <c r="G7" s="185"/>
      <c r="H7" s="185"/>
      <c r="I7" s="185"/>
      <c r="J7" s="185"/>
      <c r="K7" s="185"/>
      <c r="L7" s="185"/>
      <c r="M7" s="185"/>
      <c r="N7" s="185"/>
      <c r="O7" s="185"/>
      <c r="P7" s="185"/>
      <c r="Q7" s="185"/>
      <c r="R7" s="185"/>
      <c r="S7" s="185"/>
      <c r="T7" s="185"/>
      <c r="U7" s="185"/>
      <c r="V7" s="185"/>
      <c r="W7" s="185"/>
      <c r="X7" s="185"/>
      <c r="Y7" s="185"/>
      <c r="Z7" s="185"/>
      <c r="AA7" s="185"/>
      <c r="AB7" s="185"/>
      <c r="AC7" s="127" t="s">
        <v>8</v>
      </c>
      <c r="AD7" s="127"/>
    </row>
    <row r="8" spans="2:30" s="10" customFormat="1" ht="5.0999999999999996" customHeight="1">
      <c r="B8" s="11"/>
      <c r="C8" s="11"/>
      <c r="D8" s="11"/>
      <c r="E8" s="11"/>
      <c r="F8" s="11"/>
      <c r="G8" s="12"/>
    </row>
    <row r="9" spans="2:30">
      <c r="B9" s="132"/>
      <c r="C9" s="17" t="s">
        <v>227</v>
      </c>
      <c r="D9" s="17" t="s">
        <v>268</v>
      </c>
      <c r="E9" s="17" t="s">
        <v>269</v>
      </c>
      <c r="F9" s="17" t="s">
        <v>270</v>
      </c>
      <c r="G9" s="17" t="s">
        <v>271</v>
      </c>
      <c r="H9" s="17" t="s">
        <v>272</v>
      </c>
      <c r="I9" s="17" t="s">
        <v>273</v>
      </c>
      <c r="J9" s="17" t="s">
        <v>274</v>
      </c>
      <c r="K9" s="17" t="s">
        <v>275</v>
      </c>
      <c r="L9" s="17" t="s">
        <v>276</v>
      </c>
      <c r="M9" s="17" t="s">
        <v>277</v>
      </c>
      <c r="N9" s="17" t="s">
        <v>278</v>
      </c>
      <c r="O9" s="17" t="s">
        <v>279</v>
      </c>
      <c r="P9" s="17" t="s">
        <v>280</v>
      </c>
      <c r="Q9" s="17" t="s">
        <v>281</v>
      </c>
      <c r="R9" s="17" t="s">
        <v>282</v>
      </c>
      <c r="S9" s="17" t="s">
        <v>283</v>
      </c>
      <c r="T9" s="17" t="s">
        <v>284</v>
      </c>
      <c r="U9" s="17" t="s">
        <v>285</v>
      </c>
      <c r="V9" s="17" t="s">
        <v>286</v>
      </c>
      <c r="W9" s="17" t="s">
        <v>287</v>
      </c>
      <c r="X9" s="17" t="s">
        <v>288</v>
      </c>
      <c r="Y9" s="17" t="s">
        <v>289</v>
      </c>
      <c r="Z9" s="17" t="s">
        <v>290</v>
      </c>
      <c r="AA9" s="17" t="s">
        <v>291</v>
      </c>
      <c r="AB9" s="155">
        <v>0</v>
      </c>
    </row>
    <row r="10" spans="2:30">
      <c r="B10" s="231" t="str">
        <f>$B$7&amp;" - "&amp;C10</f>
        <v>Occupancy - Sleeping Quarters</v>
      </c>
      <c r="C10" s="232" t="s">
        <v>469</v>
      </c>
      <c r="D10" s="16" t="s">
        <v>292</v>
      </c>
      <c r="E10" s="101">
        <v>1</v>
      </c>
      <c r="F10" s="101">
        <v>1</v>
      </c>
      <c r="G10" s="101">
        <v>1</v>
      </c>
      <c r="H10" s="101">
        <v>1</v>
      </c>
      <c r="I10" s="101">
        <v>1</v>
      </c>
      <c r="J10" s="101">
        <v>1</v>
      </c>
      <c r="K10" s="101">
        <v>1</v>
      </c>
      <c r="L10" s="101">
        <v>0.9</v>
      </c>
      <c r="M10" s="101">
        <v>0.4</v>
      </c>
      <c r="N10" s="101">
        <v>0.25</v>
      </c>
      <c r="O10" s="101">
        <v>0.25</v>
      </c>
      <c r="P10" s="101">
        <v>0.25</v>
      </c>
      <c r="Q10" s="101">
        <v>0.25</v>
      </c>
      <c r="R10" s="101">
        <v>0.25</v>
      </c>
      <c r="S10" s="101">
        <v>0.25</v>
      </c>
      <c r="T10" s="101">
        <v>0.25</v>
      </c>
      <c r="U10" s="101">
        <v>0.3</v>
      </c>
      <c r="V10" s="101">
        <v>0.5</v>
      </c>
      <c r="W10" s="101">
        <v>0.9</v>
      </c>
      <c r="X10" s="101">
        <v>0.9</v>
      </c>
      <c r="Y10" s="101">
        <v>0.9</v>
      </c>
      <c r="Z10" s="101">
        <v>1</v>
      </c>
      <c r="AA10" s="101">
        <v>1</v>
      </c>
      <c r="AB10" s="101">
        <v>1</v>
      </c>
      <c r="AC10" s="233" t="s">
        <v>493</v>
      </c>
    </row>
    <row r="11" spans="2:30">
      <c r="B11" s="231"/>
      <c r="C11" s="232"/>
      <c r="D11" s="16" t="s">
        <v>293</v>
      </c>
      <c r="E11" s="101">
        <v>1</v>
      </c>
      <c r="F11" s="101">
        <v>1</v>
      </c>
      <c r="G11" s="101">
        <v>1</v>
      </c>
      <c r="H11" s="101">
        <v>1</v>
      </c>
      <c r="I11" s="101">
        <v>1</v>
      </c>
      <c r="J11" s="101">
        <v>1</v>
      </c>
      <c r="K11" s="101">
        <v>1</v>
      </c>
      <c r="L11" s="101">
        <v>0.9</v>
      </c>
      <c r="M11" s="101">
        <v>0.4</v>
      </c>
      <c r="N11" s="101">
        <v>0.25</v>
      </c>
      <c r="O11" s="101">
        <v>0.25</v>
      </c>
      <c r="P11" s="101">
        <v>0.25</v>
      </c>
      <c r="Q11" s="101">
        <v>0.25</v>
      </c>
      <c r="R11" s="101">
        <v>0.25</v>
      </c>
      <c r="S11" s="101">
        <v>0.25</v>
      </c>
      <c r="T11" s="101">
        <v>0.25</v>
      </c>
      <c r="U11" s="101">
        <v>0.3</v>
      </c>
      <c r="V11" s="101">
        <v>0.5</v>
      </c>
      <c r="W11" s="101">
        <v>0.9</v>
      </c>
      <c r="X11" s="101">
        <v>0.9</v>
      </c>
      <c r="Y11" s="101">
        <v>0.9</v>
      </c>
      <c r="Z11" s="101">
        <v>1</v>
      </c>
      <c r="AA11" s="101">
        <v>1</v>
      </c>
      <c r="AB11" s="101">
        <v>1</v>
      </c>
      <c r="AC11" s="234"/>
    </row>
    <row r="12" spans="2:30">
      <c r="B12" s="231"/>
      <c r="C12" s="232"/>
      <c r="D12" s="16" t="s">
        <v>294</v>
      </c>
      <c r="E12" s="101">
        <v>1</v>
      </c>
      <c r="F12" s="101">
        <v>1</v>
      </c>
      <c r="G12" s="101">
        <v>1</v>
      </c>
      <c r="H12" s="101">
        <v>1</v>
      </c>
      <c r="I12" s="101">
        <v>1</v>
      </c>
      <c r="J12" s="101">
        <v>1</v>
      </c>
      <c r="K12" s="101">
        <v>1</v>
      </c>
      <c r="L12" s="101">
        <v>0.9</v>
      </c>
      <c r="M12" s="101">
        <v>0.4</v>
      </c>
      <c r="N12" s="101">
        <v>0.25</v>
      </c>
      <c r="O12" s="101">
        <v>0.25</v>
      </c>
      <c r="P12" s="101">
        <v>0.25</v>
      </c>
      <c r="Q12" s="101">
        <v>0.25</v>
      </c>
      <c r="R12" s="101">
        <v>0.25</v>
      </c>
      <c r="S12" s="101">
        <v>0.25</v>
      </c>
      <c r="T12" s="101">
        <v>0.25</v>
      </c>
      <c r="U12" s="101">
        <v>0.3</v>
      </c>
      <c r="V12" s="101">
        <v>0.5</v>
      </c>
      <c r="W12" s="101">
        <v>0.9</v>
      </c>
      <c r="X12" s="101">
        <v>0.9</v>
      </c>
      <c r="Y12" s="101">
        <v>0.9</v>
      </c>
      <c r="Z12" s="101">
        <v>1</v>
      </c>
      <c r="AA12" s="101">
        <v>1</v>
      </c>
      <c r="AB12" s="101">
        <v>1</v>
      </c>
      <c r="AC12" s="235"/>
    </row>
    <row r="13" spans="2:30" ht="15.75" customHeight="1">
      <c r="B13" s="231" t="str">
        <f>$B$7&amp;" - "&amp;C13</f>
        <v>Occupancy - Office Core</v>
      </c>
      <c r="C13" s="236" t="s">
        <v>470</v>
      </c>
      <c r="D13" s="16" t="s">
        <v>292</v>
      </c>
      <c r="E13" s="101">
        <v>0.4</v>
      </c>
      <c r="F13" s="101">
        <v>0.4</v>
      </c>
      <c r="G13" s="101">
        <v>0.4</v>
      </c>
      <c r="H13" s="101">
        <v>0.4</v>
      </c>
      <c r="I13" s="101">
        <v>0.4</v>
      </c>
      <c r="J13" s="101">
        <v>0.4</v>
      </c>
      <c r="K13" s="101">
        <v>0.4</v>
      </c>
      <c r="L13" s="101">
        <v>0.5</v>
      </c>
      <c r="M13" s="101">
        <v>0.6</v>
      </c>
      <c r="N13" s="101">
        <v>0.8</v>
      </c>
      <c r="O13" s="101">
        <v>0.8</v>
      </c>
      <c r="P13" s="101">
        <v>0.8</v>
      </c>
      <c r="Q13" s="101">
        <v>0.8</v>
      </c>
      <c r="R13" s="101">
        <v>0.8</v>
      </c>
      <c r="S13" s="101">
        <v>0.8</v>
      </c>
      <c r="T13" s="101">
        <v>0.8</v>
      </c>
      <c r="U13" s="101">
        <v>0.8</v>
      </c>
      <c r="V13" s="101">
        <v>0.6</v>
      </c>
      <c r="W13" s="101">
        <v>0.5</v>
      </c>
      <c r="X13" s="101">
        <v>0.5</v>
      </c>
      <c r="Y13" s="101">
        <v>0.4</v>
      </c>
      <c r="Z13" s="101">
        <v>0.4</v>
      </c>
      <c r="AA13" s="101">
        <v>0.4</v>
      </c>
      <c r="AB13" s="101">
        <v>0.4</v>
      </c>
      <c r="AC13" s="175" t="s">
        <v>493</v>
      </c>
    </row>
    <row r="14" spans="2:30">
      <c r="B14" s="231"/>
      <c r="C14" s="237"/>
      <c r="D14" s="16" t="s">
        <v>293</v>
      </c>
      <c r="E14" s="101">
        <v>0.4</v>
      </c>
      <c r="F14" s="101">
        <v>0.4</v>
      </c>
      <c r="G14" s="101">
        <v>0.4</v>
      </c>
      <c r="H14" s="101">
        <v>0.4</v>
      </c>
      <c r="I14" s="101">
        <v>0.4</v>
      </c>
      <c r="J14" s="101">
        <v>0.4</v>
      </c>
      <c r="K14" s="101">
        <v>0.4</v>
      </c>
      <c r="L14" s="101">
        <v>0.5</v>
      </c>
      <c r="M14" s="101">
        <v>0.6</v>
      </c>
      <c r="N14" s="101">
        <v>0.6</v>
      </c>
      <c r="O14" s="101">
        <v>0.6</v>
      </c>
      <c r="P14" s="101">
        <v>0.6</v>
      </c>
      <c r="Q14" s="101">
        <v>0.6</v>
      </c>
      <c r="R14" s="101">
        <v>0.6</v>
      </c>
      <c r="S14" s="101">
        <v>0.6</v>
      </c>
      <c r="T14" s="101">
        <v>0.6</v>
      </c>
      <c r="U14" s="101">
        <v>0.6</v>
      </c>
      <c r="V14" s="101">
        <v>0.5</v>
      </c>
      <c r="W14" s="101">
        <v>0.5</v>
      </c>
      <c r="X14" s="101">
        <v>0.4</v>
      </c>
      <c r="Y14" s="101">
        <v>0.4</v>
      </c>
      <c r="Z14" s="101">
        <v>0.4</v>
      </c>
      <c r="AA14" s="101">
        <v>0.4</v>
      </c>
      <c r="AB14" s="101">
        <v>0.4</v>
      </c>
      <c r="AC14" s="176"/>
    </row>
    <row r="15" spans="2:30">
      <c r="B15" s="231"/>
      <c r="C15" s="238"/>
      <c r="D15" s="16" t="s">
        <v>294</v>
      </c>
      <c r="E15" s="101">
        <v>0.4</v>
      </c>
      <c r="F15" s="101">
        <v>0.4</v>
      </c>
      <c r="G15" s="101">
        <v>0.4</v>
      </c>
      <c r="H15" s="101">
        <v>0.4</v>
      </c>
      <c r="I15" s="101">
        <v>0.4</v>
      </c>
      <c r="J15" s="101">
        <v>0.4</v>
      </c>
      <c r="K15" s="101">
        <v>0.4</v>
      </c>
      <c r="L15" s="101">
        <v>0.4</v>
      </c>
      <c r="M15" s="101">
        <v>0.6</v>
      </c>
      <c r="N15" s="101">
        <v>0.6</v>
      </c>
      <c r="O15" s="101">
        <v>0.6</v>
      </c>
      <c r="P15" s="101">
        <v>0.6</v>
      </c>
      <c r="Q15" s="101">
        <v>0.6</v>
      </c>
      <c r="R15" s="101">
        <v>0.6</v>
      </c>
      <c r="S15" s="101">
        <v>0.6</v>
      </c>
      <c r="T15" s="101">
        <v>0.6</v>
      </c>
      <c r="U15" s="101">
        <v>0.4</v>
      </c>
      <c r="V15" s="101">
        <v>0.4</v>
      </c>
      <c r="W15" s="101">
        <v>0.4</v>
      </c>
      <c r="X15" s="101">
        <v>0.4</v>
      </c>
      <c r="Y15" s="101">
        <v>0.4</v>
      </c>
      <c r="Z15" s="101">
        <v>0.4</v>
      </c>
      <c r="AA15" s="101">
        <v>0.4</v>
      </c>
      <c r="AB15" s="101">
        <v>0.4</v>
      </c>
      <c r="AC15" s="177"/>
    </row>
    <row r="16" spans="2:30" ht="15.75" customHeight="1">
      <c r="B16" s="231" t="str">
        <f>$B$7&amp;" - "&amp;C16</f>
        <v>Occupancy - Garage</v>
      </c>
      <c r="C16" s="232" t="s">
        <v>492</v>
      </c>
      <c r="D16" s="16" t="s">
        <v>292</v>
      </c>
      <c r="E16" s="101">
        <v>0.1</v>
      </c>
      <c r="F16" s="101">
        <v>0.1</v>
      </c>
      <c r="G16" s="101">
        <v>0.1</v>
      </c>
      <c r="H16" s="101">
        <v>0.1</v>
      </c>
      <c r="I16" s="101">
        <v>0.1</v>
      </c>
      <c r="J16" s="101">
        <v>0.1</v>
      </c>
      <c r="K16" s="101">
        <v>0.1</v>
      </c>
      <c r="L16" s="101">
        <v>0.1</v>
      </c>
      <c r="M16" s="101">
        <v>0.1</v>
      </c>
      <c r="N16" s="101">
        <v>0.1</v>
      </c>
      <c r="O16" s="101">
        <v>0.1</v>
      </c>
      <c r="P16" s="101">
        <v>0.1</v>
      </c>
      <c r="Q16" s="101">
        <v>0.1</v>
      </c>
      <c r="R16" s="101">
        <v>0.1</v>
      </c>
      <c r="S16" s="101">
        <v>0.1</v>
      </c>
      <c r="T16" s="101">
        <v>0.1</v>
      </c>
      <c r="U16" s="101">
        <v>0.1</v>
      </c>
      <c r="V16" s="101">
        <v>0.1</v>
      </c>
      <c r="W16" s="101">
        <v>0.1</v>
      </c>
      <c r="X16" s="101">
        <v>0.1</v>
      </c>
      <c r="Y16" s="101">
        <v>0.1</v>
      </c>
      <c r="Z16" s="101">
        <v>0.1</v>
      </c>
      <c r="AA16" s="101">
        <v>0.1</v>
      </c>
      <c r="AB16" s="101">
        <v>0.1</v>
      </c>
      <c r="AC16" s="233" t="s">
        <v>494</v>
      </c>
    </row>
    <row r="17" spans="2:29">
      <c r="B17" s="231"/>
      <c r="C17" s="232"/>
      <c r="D17" s="16" t="s">
        <v>293</v>
      </c>
      <c r="E17" s="101">
        <v>0.1</v>
      </c>
      <c r="F17" s="101">
        <v>0.1</v>
      </c>
      <c r="G17" s="101">
        <v>0.1</v>
      </c>
      <c r="H17" s="101">
        <v>0.1</v>
      </c>
      <c r="I17" s="101">
        <v>0.1</v>
      </c>
      <c r="J17" s="101">
        <v>0.1</v>
      </c>
      <c r="K17" s="101">
        <v>0.1</v>
      </c>
      <c r="L17" s="101">
        <v>0.1</v>
      </c>
      <c r="M17" s="101">
        <v>0.1</v>
      </c>
      <c r="N17" s="101">
        <v>0.1</v>
      </c>
      <c r="O17" s="101">
        <v>0.1</v>
      </c>
      <c r="P17" s="101">
        <v>0.1</v>
      </c>
      <c r="Q17" s="101">
        <v>0.1</v>
      </c>
      <c r="R17" s="101">
        <v>0.1</v>
      </c>
      <c r="S17" s="101">
        <v>0.1</v>
      </c>
      <c r="T17" s="101">
        <v>0.1</v>
      </c>
      <c r="U17" s="101">
        <v>0.1</v>
      </c>
      <c r="V17" s="101">
        <v>0.1</v>
      </c>
      <c r="W17" s="101">
        <v>0.1</v>
      </c>
      <c r="X17" s="101">
        <v>0.1</v>
      </c>
      <c r="Y17" s="101">
        <v>0.1</v>
      </c>
      <c r="Z17" s="101">
        <v>0.1</v>
      </c>
      <c r="AA17" s="101">
        <v>0.1</v>
      </c>
      <c r="AB17" s="101">
        <v>0.1</v>
      </c>
      <c r="AC17" s="234"/>
    </row>
    <row r="18" spans="2:29">
      <c r="B18" s="231"/>
      <c r="C18" s="232"/>
      <c r="D18" s="16" t="s">
        <v>294</v>
      </c>
      <c r="E18" s="101">
        <v>0.1</v>
      </c>
      <c r="F18" s="101">
        <v>0.1</v>
      </c>
      <c r="G18" s="101">
        <v>0.1</v>
      </c>
      <c r="H18" s="101">
        <v>0.1</v>
      </c>
      <c r="I18" s="101">
        <v>0.1</v>
      </c>
      <c r="J18" s="101">
        <v>0.1</v>
      </c>
      <c r="K18" s="101">
        <v>0.1</v>
      </c>
      <c r="L18" s="101">
        <v>0.1</v>
      </c>
      <c r="M18" s="101">
        <v>0.1</v>
      </c>
      <c r="N18" s="101">
        <v>0.1</v>
      </c>
      <c r="O18" s="101">
        <v>0.1</v>
      </c>
      <c r="P18" s="101">
        <v>0.1</v>
      </c>
      <c r="Q18" s="101">
        <v>0.1</v>
      </c>
      <c r="R18" s="101">
        <v>0.1</v>
      </c>
      <c r="S18" s="101">
        <v>0.1</v>
      </c>
      <c r="T18" s="101">
        <v>0.1</v>
      </c>
      <c r="U18" s="101">
        <v>0.1</v>
      </c>
      <c r="V18" s="101">
        <v>0.1</v>
      </c>
      <c r="W18" s="101">
        <v>0.1</v>
      </c>
      <c r="X18" s="101">
        <v>0.1</v>
      </c>
      <c r="Y18" s="101">
        <v>0.1</v>
      </c>
      <c r="Z18" s="101">
        <v>0.1</v>
      </c>
      <c r="AA18" s="101">
        <v>0.1</v>
      </c>
      <c r="AB18" s="101">
        <v>0.1</v>
      </c>
      <c r="AC18" s="235"/>
    </row>
    <row r="19" spans="2:29">
      <c r="B19" s="231" t="str">
        <f>$B$7&amp;" - "&amp;C19</f>
        <v>Occupancy - Office Perimeter</v>
      </c>
      <c r="C19" s="236" t="s">
        <v>578</v>
      </c>
      <c r="D19" s="16" t="s">
        <v>292</v>
      </c>
      <c r="E19" s="101">
        <v>0.4</v>
      </c>
      <c r="F19" s="101">
        <v>0.4</v>
      </c>
      <c r="G19" s="101">
        <v>0.4</v>
      </c>
      <c r="H19" s="101">
        <v>0.4</v>
      </c>
      <c r="I19" s="101">
        <v>0.4</v>
      </c>
      <c r="J19" s="101">
        <v>0.4</v>
      </c>
      <c r="K19" s="101">
        <v>0.4</v>
      </c>
      <c r="L19" s="101">
        <v>0.5</v>
      </c>
      <c r="M19" s="101">
        <v>0.6</v>
      </c>
      <c r="N19" s="101">
        <v>0.8</v>
      </c>
      <c r="O19" s="101">
        <v>0.8</v>
      </c>
      <c r="P19" s="101">
        <v>0.8</v>
      </c>
      <c r="Q19" s="101">
        <v>0.8</v>
      </c>
      <c r="R19" s="101">
        <v>0.8</v>
      </c>
      <c r="S19" s="101">
        <v>0.8</v>
      </c>
      <c r="T19" s="101">
        <v>0.8</v>
      </c>
      <c r="U19" s="101">
        <v>0.8</v>
      </c>
      <c r="V19" s="101">
        <v>0.6</v>
      </c>
      <c r="W19" s="101">
        <v>0.5</v>
      </c>
      <c r="X19" s="101">
        <v>0.5</v>
      </c>
      <c r="Y19" s="101">
        <v>0.4</v>
      </c>
      <c r="Z19" s="101">
        <v>0.4</v>
      </c>
      <c r="AA19" s="101">
        <v>0.4</v>
      </c>
      <c r="AB19" s="101">
        <v>0.4</v>
      </c>
      <c r="AC19" s="175" t="s">
        <v>493</v>
      </c>
    </row>
    <row r="20" spans="2:29">
      <c r="B20" s="231"/>
      <c r="C20" s="237"/>
      <c r="D20" s="16" t="s">
        <v>293</v>
      </c>
      <c r="E20" s="101">
        <v>0.4</v>
      </c>
      <c r="F20" s="101">
        <v>0.4</v>
      </c>
      <c r="G20" s="101">
        <v>0.4</v>
      </c>
      <c r="H20" s="101">
        <v>0.4</v>
      </c>
      <c r="I20" s="101">
        <v>0.4</v>
      </c>
      <c r="J20" s="101">
        <v>0.4</v>
      </c>
      <c r="K20" s="101">
        <v>0.4</v>
      </c>
      <c r="L20" s="101">
        <v>0.5</v>
      </c>
      <c r="M20" s="101">
        <v>0.6</v>
      </c>
      <c r="N20" s="101">
        <v>0.6</v>
      </c>
      <c r="O20" s="101">
        <v>0.6</v>
      </c>
      <c r="P20" s="101">
        <v>0.6</v>
      </c>
      <c r="Q20" s="101">
        <v>0.6</v>
      </c>
      <c r="R20" s="101">
        <v>0.6</v>
      </c>
      <c r="S20" s="101">
        <v>0.6</v>
      </c>
      <c r="T20" s="101">
        <v>0.6</v>
      </c>
      <c r="U20" s="101">
        <v>0.6</v>
      </c>
      <c r="V20" s="101">
        <v>0.5</v>
      </c>
      <c r="W20" s="101">
        <v>0.5</v>
      </c>
      <c r="X20" s="101">
        <v>0.4</v>
      </c>
      <c r="Y20" s="101">
        <v>0.4</v>
      </c>
      <c r="Z20" s="101">
        <v>0.4</v>
      </c>
      <c r="AA20" s="101">
        <v>0.4</v>
      </c>
      <c r="AB20" s="101">
        <v>0.4</v>
      </c>
      <c r="AC20" s="176"/>
    </row>
    <row r="21" spans="2:29">
      <c r="B21" s="231"/>
      <c r="C21" s="238"/>
      <c r="D21" s="16" t="s">
        <v>294</v>
      </c>
      <c r="E21" s="101">
        <v>0.4</v>
      </c>
      <c r="F21" s="101">
        <v>0.4</v>
      </c>
      <c r="G21" s="101">
        <v>0.4</v>
      </c>
      <c r="H21" s="101">
        <v>0.4</v>
      </c>
      <c r="I21" s="101">
        <v>0.4</v>
      </c>
      <c r="J21" s="101">
        <v>0.4</v>
      </c>
      <c r="K21" s="101">
        <v>0.4</v>
      </c>
      <c r="L21" s="101">
        <v>0.4</v>
      </c>
      <c r="M21" s="101">
        <v>0.6</v>
      </c>
      <c r="N21" s="101">
        <v>0.6</v>
      </c>
      <c r="O21" s="101">
        <v>0.6</v>
      </c>
      <c r="P21" s="101">
        <v>0.6</v>
      </c>
      <c r="Q21" s="101">
        <v>0.6</v>
      </c>
      <c r="R21" s="101">
        <v>0.6</v>
      </c>
      <c r="S21" s="101">
        <v>0.6</v>
      </c>
      <c r="T21" s="101">
        <v>0.6</v>
      </c>
      <c r="U21" s="101">
        <v>0.4</v>
      </c>
      <c r="V21" s="101">
        <v>0.4</v>
      </c>
      <c r="W21" s="101">
        <v>0.4</v>
      </c>
      <c r="X21" s="101">
        <v>0.4</v>
      </c>
      <c r="Y21" s="101">
        <v>0.4</v>
      </c>
      <c r="Z21" s="101">
        <v>0.4</v>
      </c>
      <c r="AA21" s="101">
        <v>0.4</v>
      </c>
      <c r="AB21" s="101">
        <v>0.4</v>
      </c>
      <c r="AC21" s="177"/>
    </row>
    <row r="22" spans="2:29">
      <c r="B22" s="231" t="str">
        <f>$B$7&amp;" - "&amp;C22</f>
        <v xml:space="preserve">Occupancy - </v>
      </c>
      <c r="C22" s="232"/>
      <c r="D22" s="16" t="s">
        <v>292</v>
      </c>
      <c r="E22" s="101"/>
      <c r="F22" s="101"/>
      <c r="G22" s="101"/>
      <c r="H22" s="101"/>
      <c r="I22" s="101"/>
      <c r="J22" s="101"/>
      <c r="K22" s="101"/>
      <c r="L22" s="101"/>
      <c r="M22" s="101"/>
      <c r="N22" s="101"/>
      <c r="O22" s="101"/>
      <c r="P22" s="101"/>
      <c r="Q22" s="101"/>
      <c r="R22" s="101"/>
      <c r="S22" s="101"/>
      <c r="T22" s="101"/>
      <c r="U22" s="101"/>
      <c r="V22" s="101"/>
      <c r="W22" s="101"/>
      <c r="X22" s="101"/>
      <c r="Y22" s="101"/>
      <c r="Z22" s="101"/>
      <c r="AA22" s="101"/>
      <c r="AB22" s="101"/>
      <c r="AC22" s="233"/>
    </row>
    <row r="23" spans="2:29">
      <c r="B23" s="231"/>
      <c r="C23" s="232"/>
      <c r="D23" s="16" t="s">
        <v>293</v>
      </c>
      <c r="E23" s="101"/>
      <c r="F23" s="101"/>
      <c r="G23" s="101"/>
      <c r="H23" s="101"/>
      <c r="I23" s="101"/>
      <c r="J23" s="101"/>
      <c r="K23" s="101"/>
      <c r="L23" s="101"/>
      <c r="M23" s="101"/>
      <c r="N23" s="101"/>
      <c r="O23" s="101"/>
      <c r="P23" s="101"/>
      <c r="Q23" s="101"/>
      <c r="R23" s="101"/>
      <c r="S23" s="101"/>
      <c r="T23" s="101"/>
      <c r="U23" s="101"/>
      <c r="V23" s="101"/>
      <c r="W23" s="101"/>
      <c r="X23" s="101"/>
      <c r="Y23" s="101"/>
      <c r="Z23" s="101"/>
      <c r="AA23" s="101"/>
      <c r="AB23" s="101"/>
      <c r="AC23" s="234"/>
    </row>
    <row r="24" spans="2:29">
      <c r="B24" s="231"/>
      <c r="C24" s="232"/>
      <c r="D24" s="16" t="s">
        <v>294</v>
      </c>
      <c r="E24" s="101"/>
      <c r="F24" s="101"/>
      <c r="G24" s="101"/>
      <c r="H24" s="101"/>
      <c r="I24" s="101"/>
      <c r="J24" s="101"/>
      <c r="K24" s="101"/>
      <c r="L24" s="101"/>
      <c r="M24" s="101"/>
      <c r="N24" s="101"/>
      <c r="O24" s="101"/>
      <c r="P24" s="101"/>
      <c r="Q24" s="101"/>
      <c r="R24" s="101"/>
      <c r="S24" s="101"/>
      <c r="T24" s="101"/>
      <c r="U24" s="101"/>
      <c r="V24" s="101"/>
      <c r="W24" s="101"/>
      <c r="X24" s="101"/>
      <c r="Y24" s="101"/>
      <c r="Z24" s="101"/>
      <c r="AA24" s="101"/>
      <c r="AB24" s="101"/>
      <c r="AC24" s="235"/>
    </row>
    <row r="25" spans="2:29">
      <c r="D25" s="133"/>
    </row>
    <row r="26" spans="2:29">
      <c r="D26" s="133"/>
    </row>
    <row r="27" spans="2:29">
      <c r="D27" s="133"/>
    </row>
    <row r="28" spans="2:29">
      <c r="D28" s="133"/>
    </row>
    <row r="29" spans="2:29">
      <c r="D29" s="133"/>
    </row>
    <row r="30" spans="2:29">
      <c r="D30" s="133"/>
    </row>
    <row r="31" spans="2:29">
      <c r="D31" s="133"/>
    </row>
    <row r="32" spans="2:29">
      <c r="D32" s="133"/>
    </row>
    <row r="33" spans="2:30">
      <c r="D33" s="133"/>
    </row>
    <row r="34" spans="2:30">
      <c r="D34" s="133"/>
    </row>
    <row r="35" spans="2:30">
      <c r="D35" s="133"/>
    </row>
    <row r="36" spans="2:30">
      <c r="D36" s="133"/>
    </row>
    <row r="37" spans="2:30">
      <c r="D37" s="133"/>
    </row>
    <row r="38" spans="2:30">
      <c r="D38" s="133"/>
    </row>
    <row r="39" spans="2:30">
      <c r="D39" s="133"/>
    </row>
    <row r="40" spans="2:30">
      <c r="D40" s="133"/>
    </row>
    <row r="42" spans="2:30" ht="18.75">
      <c r="B42" s="185" t="s">
        <v>295</v>
      </c>
      <c r="C42" s="185"/>
      <c r="D42" s="185"/>
      <c r="E42" s="185"/>
      <c r="F42" s="185"/>
      <c r="G42" s="185"/>
      <c r="H42" s="185"/>
      <c r="I42" s="185"/>
      <c r="J42" s="185"/>
      <c r="K42" s="185"/>
      <c r="L42" s="185"/>
      <c r="M42" s="185"/>
      <c r="N42" s="185"/>
      <c r="O42" s="185"/>
      <c r="P42" s="185"/>
      <c r="Q42" s="185"/>
      <c r="R42" s="185"/>
      <c r="S42" s="185"/>
      <c r="T42" s="185"/>
      <c r="U42" s="185"/>
      <c r="V42" s="185"/>
      <c r="W42" s="185"/>
      <c r="X42" s="185"/>
      <c r="Y42" s="185"/>
      <c r="Z42" s="185"/>
      <c r="AA42" s="185"/>
      <c r="AB42" s="185"/>
      <c r="AC42" s="127" t="s">
        <v>8</v>
      </c>
      <c r="AD42" s="127"/>
    </row>
    <row r="43" spans="2:30" s="10" customFormat="1" ht="5.0999999999999996" customHeight="1">
      <c r="B43" s="11"/>
      <c r="C43" s="11"/>
      <c r="D43" s="11"/>
      <c r="E43" s="11"/>
      <c r="F43" s="11"/>
      <c r="G43" s="12"/>
    </row>
    <row r="44" spans="2:30">
      <c r="B44" s="132"/>
      <c r="C44" s="17" t="s">
        <v>227</v>
      </c>
      <c r="D44" s="17" t="s">
        <v>268</v>
      </c>
      <c r="E44" s="17" t="s">
        <v>269</v>
      </c>
      <c r="F44" s="17" t="s">
        <v>270</v>
      </c>
      <c r="G44" s="17" t="s">
        <v>271</v>
      </c>
      <c r="H44" s="17" t="s">
        <v>272</v>
      </c>
      <c r="I44" s="17" t="s">
        <v>273</v>
      </c>
      <c r="J44" s="17" t="s">
        <v>274</v>
      </c>
      <c r="K44" s="17" t="s">
        <v>275</v>
      </c>
      <c r="L44" s="17" t="s">
        <v>276</v>
      </c>
      <c r="M44" s="17" t="s">
        <v>277</v>
      </c>
      <c r="N44" s="17" t="s">
        <v>278</v>
      </c>
      <c r="O44" s="17" t="s">
        <v>279</v>
      </c>
      <c r="P44" s="17" t="s">
        <v>280</v>
      </c>
      <c r="Q44" s="17" t="s">
        <v>281</v>
      </c>
      <c r="R44" s="17" t="s">
        <v>282</v>
      </c>
      <c r="S44" s="17" t="s">
        <v>283</v>
      </c>
      <c r="T44" s="17" t="s">
        <v>284</v>
      </c>
      <c r="U44" s="17" t="s">
        <v>285</v>
      </c>
      <c r="V44" s="17" t="s">
        <v>286</v>
      </c>
      <c r="W44" s="17" t="s">
        <v>287</v>
      </c>
      <c r="X44" s="17" t="s">
        <v>288</v>
      </c>
      <c r="Y44" s="17" t="s">
        <v>289</v>
      </c>
      <c r="Z44" s="17" t="s">
        <v>290</v>
      </c>
      <c r="AA44" s="17" t="s">
        <v>291</v>
      </c>
      <c r="AB44" s="155">
        <v>0</v>
      </c>
    </row>
    <row r="45" spans="2:30" ht="15.75" customHeight="1">
      <c r="B45" s="231" t="str">
        <f>$B$42&amp;" - "&amp;C45</f>
        <v>Lighting - Sleeping Quarters</v>
      </c>
      <c r="C45" s="232" t="s">
        <v>469</v>
      </c>
      <c r="D45" s="16" t="s">
        <v>292</v>
      </c>
      <c r="E45" s="101">
        <v>0.1</v>
      </c>
      <c r="F45" s="101">
        <v>0.1</v>
      </c>
      <c r="G45" s="101">
        <v>0.1</v>
      </c>
      <c r="H45" s="101">
        <v>0.1</v>
      </c>
      <c r="I45" s="101">
        <v>0.2</v>
      </c>
      <c r="J45" s="101">
        <v>0.4</v>
      </c>
      <c r="K45" s="101">
        <v>0.4</v>
      </c>
      <c r="L45" s="101">
        <v>0.4</v>
      </c>
      <c r="M45" s="101">
        <v>0.2</v>
      </c>
      <c r="N45" s="101">
        <v>0.1</v>
      </c>
      <c r="O45" s="101">
        <v>0.1</v>
      </c>
      <c r="P45" s="101">
        <v>0.1</v>
      </c>
      <c r="Q45" s="101">
        <v>0.1</v>
      </c>
      <c r="R45" s="101">
        <v>0.1</v>
      </c>
      <c r="S45" s="101">
        <v>0.1</v>
      </c>
      <c r="T45" s="101">
        <v>0.2</v>
      </c>
      <c r="U45" s="101">
        <v>0.4</v>
      </c>
      <c r="V45" s="101">
        <v>0.6</v>
      </c>
      <c r="W45" s="101">
        <v>0.8</v>
      </c>
      <c r="X45" s="101">
        <v>1</v>
      </c>
      <c r="Y45" s="101">
        <v>1</v>
      </c>
      <c r="Z45" s="101">
        <v>0.7</v>
      </c>
      <c r="AA45" s="101">
        <v>0.4</v>
      </c>
      <c r="AB45" s="101">
        <v>0.2</v>
      </c>
      <c r="AC45" s="233" t="s">
        <v>493</v>
      </c>
    </row>
    <row r="46" spans="2:30">
      <c r="B46" s="231"/>
      <c r="C46" s="232"/>
      <c r="D46" s="16" t="s">
        <v>293</v>
      </c>
      <c r="E46" s="101">
        <v>0.1</v>
      </c>
      <c r="F46" s="101">
        <v>0.1</v>
      </c>
      <c r="G46" s="101">
        <v>0.1</v>
      </c>
      <c r="H46" s="101">
        <v>0.1</v>
      </c>
      <c r="I46" s="101">
        <v>0.2</v>
      </c>
      <c r="J46" s="101">
        <v>0.4</v>
      </c>
      <c r="K46" s="101">
        <v>0.4</v>
      </c>
      <c r="L46" s="101">
        <v>0.4</v>
      </c>
      <c r="M46" s="101">
        <v>0.2</v>
      </c>
      <c r="N46" s="101">
        <v>0.1</v>
      </c>
      <c r="O46" s="101">
        <v>0.1</v>
      </c>
      <c r="P46" s="101">
        <v>0.1</v>
      </c>
      <c r="Q46" s="101">
        <v>0.1</v>
      </c>
      <c r="R46" s="101">
        <v>0.1</v>
      </c>
      <c r="S46" s="101">
        <v>0.1</v>
      </c>
      <c r="T46" s="101">
        <v>0.2</v>
      </c>
      <c r="U46" s="101">
        <v>0.4</v>
      </c>
      <c r="V46" s="101">
        <v>0.6</v>
      </c>
      <c r="W46" s="101">
        <v>0.8</v>
      </c>
      <c r="X46" s="101">
        <v>1</v>
      </c>
      <c r="Y46" s="101">
        <v>1</v>
      </c>
      <c r="Z46" s="101">
        <v>0.7</v>
      </c>
      <c r="AA46" s="101">
        <v>0.4</v>
      </c>
      <c r="AB46" s="101">
        <v>0.2</v>
      </c>
      <c r="AC46" s="234"/>
    </row>
    <row r="47" spans="2:30">
      <c r="B47" s="231"/>
      <c r="C47" s="232"/>
      <c r="D47" s="16" t="s">
        <v>294</v>
      </c>
      <c r="E47" s="101">
        <v>0.1</v>
      </c>
      <c r="F47" s="101">
        <v>0.1</v>
      </c>
      <c r="G47" s="101">
        <v>0.1</v>
      </c>
      <c r="H47" s="101">
        <v>0.1</v>
      </c>
      <c r="I47" s="101">
        <v>0.2</v>
      </c>
      <c r="J47" s="101">
        <v>0.4</v>
      </c>
      <c r="K47" s="101">
        <v>0.4</v>
      </c>
      <c r="L47" s="101">
        <v>0.4</v>
      </c>
      <c r="M47" s="101">
        <v>0.2</v>
      </c>
      <c r="N47" s="101">
        <v>0.1</v>
      </c>
      <c r="O47" s="101">
        <v>0.1</v>
      </c>
      <c r="P47" s="101">
        <v>0.1</v>
      </c>
      <c r="Q47" s="101">
        <v>0.1</v>
      </c>
      <c r="R47" s="101">
        <v>0.1</v>
      </c>
      <c r="S47" s="101">
        <v>0.1</v>
      </c>
      <c r="T47" s="101">
        <v>0.2</v>
      </c>
      <c r="U47" s="101">
        <v>0.4</v>
      </c>
      <c r="V47" s="101">
        <v>0.6</v>
      </c>
      <c r="W47" s="101">
        <v>0.8</v>
      </c>
      <c r="X47" s="101">
        <v>1</v>
      </c>
      <c r="Y47" s="101">
        <v>1</v>
      </c>
      <c r="Z47" s="101">
        <v>0.7</v>
      </c>
      <c r="AA47" s="101">
        <v>0.4</v>
      </c>
      <c r="AB47" s="101">
        <v>0.2</v>
      </c>
      <c r="AC47" s="235"/>
    </row>
    <row r="48" spans="2:30">
      <c r="B48" s="231" t="str">
        <f>$B$42&amp;" - "&amp;C48</f>
        <v>Lighting - Office Core</v>
      </c>
      <c r="C48" s="236" t="s">
        <v>470</v>
      </c>
      <c r="D48" s="16" t="s">
        <v>292</v>
      </c>
      <c r="E48" s="101">
        <v>0.5</v>
      </c>
      <c r="F48" s="101">
        <v>0.5</v>
      </c>
      <c r="G48" s="101">
        <v>0.5</v>
      </c>
      <c r="H48" s="101">
        <v>0.5</v>
      </c>
      <c r="I48" s="101">
        <v>0.5</v>
      </c>
      <c r="J48" s="101">
        <v>0.5</v>
      </c>
      <c r="K48" s="101">
        <v>0.5</v>
      </c>
      <c r="L48" s="101">
        <v>0.5</v>
      </c>
      <c r="M48" s="101">
        <v>0.9</v>
      </c>
      <c r="N48" s="101">
        <v>0.9</v>
      </c>
      <c r="O48" s="101">
        <v>0.9</v>
      </c>
      <c r="P48" s="101">
        <v>0.9</v>
      </c>
      <c r="Q48" s="101">
        <v>0.9</v>
      </c>
      <c r="R48" s="101">
        <v>0.9</v>
      </c>
      <c r="S48" s="101">
        <v>0.9</v>
      </c>
      <c r="T48" s="101">
        <v>0.9</v>
      </c>
      <c r="U48" s="101">
        <v>0.5</v>
      </c>
      <c r="V48" s="101">
        <v>0.5</v>
      </c>
      <c r="W48" s="101">
        <v>0.5</v>
      </c>
      <c r="X48" s="101">
        <v>0.5</v>
      </c>
      <c r="Y48" s="101">
        <v>0.5</v>
      </c>
      <c r="Z48" s="101">
        <v>0.5</v>
      </c>
      <c r="AA48" s="101">
        <v>0.5</v>
      </c>
      <c r="AB48" s="101">
        <v>0.5</v>
      </c>
      <c r="AC48" s="233" t="s">
        <v>493</v>
      </c>
    </row>
    <row r="49" spans="2:29">
      <c r="B49" s="231"/>
      <c r="C49" s="237"/>
      <c r="D49" s="16" t="s">
        <v>293</v>
      </c>
      <c r="E49" s="101">
        <v>0.5</v>
      </c>
      <c r="F49" s="101">
        <v>0.5</v>
      </c>
      <c r="G49" s="101">
        <v>0.5</v>
      </c>
      <c r="H49" s="101">
        <v>0.5</v>
      </c>
      <c r="I49" s="101">
        <v>0.5</v>
      </c>
      <c r="J49" s="101">
        <v>0.5</v>
      </c>
      <c r="K49" s="101">
        <v>0.5</v>
      </c>
      <c r="L49" s="101">
        <v>0.5</v>
      </c>
      <c r="M49" s="101">
        <v>0.8</v>
      </c>
      <c r="N49" s="101">
        <v>0.8</v>
      </c>
      <c r="O49" s="101">
        <v>0.8</v>
      </c>
      <c r="P49" s="101">
        <v>0.8</v>
      </c>
      <c r="Q49" s="101">
        <v>0.8</v>
      </c>
      <c r="R49" s="101">
        <v>0.8</v>
      </c>
      <c r="S49" s="101">
        <v>0.8</v>
      </c>
      <c r="T49" s="101">
        <v>0.8</v>
      </c>
      <c r="U49" s="101">
        <v>0.8</v>
      </c>
      <c r="V49" s="101">
        <v>0.8</v>
      </c>
      <c r="W49" s="101">
        <v>0.5</v>
      </c>
      <c r="X49" s="101">
        <v>0.5</v>
      </c>
      <c r="Y49" s="101">
        <v>0.5</v>
      </c>
      <c r="Z49" s="101">
        <v>0.5</v>
      </c>
      <c r="AA49" s="101">
        <v>0.5</v>
      </c>
      <c r="AB49" s="101">
        <v>0.5</v>
      </c>
      <c r="AC49" s="234"/>
    </row>
    <row r="50" spans="2:29">
      <c r="B50" s="231"/>
      <c r="C50" s="238"/>
      <c r="D50" s="16" t="s">
        <v>294</v>
      </c>
      <c r="E50" s="101">
        <v>0.5</v>
      </c>
      <c r="F50" s="101">
        <v>0.5</v>
      </c>
      <c r="G50" s="101">
        <v>0.5</v>
      </c>
      <c r="H50" s="101">
        <v>0.5</v>
      </c>
      <c r="I50" s="101">
        <v>0.5</v>
      </c>
      <c r="J50" s="101">
        <v>0.5</v>
      </c>
      <c r="K50" s="101">
        <v>0.5</v>
      </c>
      <c r="L50" s="101">
        <v>0.5</v>
      </c>
      <c r="M50" s="101">
        <v>0.7</v>
      </c>
      <c r="N50" s="101">
        <v>0.7</v>
      </c>
      <c r="O50" s="101">
        <v>0.7</v>
      </c>
      <c r="P50" s="101">
        <v>0.7</v>
      </c>
      <c r="Q50" s="101">
        <v>0.7</v>
      </c>
      <c r="R50" s="101">
        <v>0.7</v>
      </c>
      <c r="S50" s="101">
        <v>0.7</v>
      </c>
      <c r="T50" s="101">
        <v>0.7</v>
      </c>
      <c r="U50" s="101">
        <v>0.5</v>
      </c>
      <c r="V50" s="101">
        <v>0.5</v>
      </c>
      <c r="W50" s="101">
        <v>0.5</v>
      </c>
      <c r="X50" s="101">
        <v>0.5</v>
      </c>
      <c r="Y50" s="101">
        <v>0.5</v>
      </c>
      <c r="Z50" s="101">
        <v>0.5</v>
      </c>
      <c r="AA50" s="101">
        <v>0.5</v>
      </c>
      <c r="AB50" s="101">
        <v>0.5</v>
      </c>
      <c r="AC50" s="235"/>
    </row>
    <row r="51" spans="2:29">
      <c r="B51" s="231" t="str">
        <f>$B$42&amp;" - "&amp;C51</f>
        <v>Lighting - Garage</v>
      </c>
      <c r="C51" s="232" t="s">
        <v>492</v>
      </c>
      <c r="D51" s="16" t="s">
        <v>292</v>
      </c>
      <c r="E51" s="101">
        <v>0.5</v>
      </c>
      <c r="F51" s="101">
        <v>0.5</v>
      </c>
      <c r="G51" s="101">
        <v>0.5</v>
      </c>
      <c r="H51" s="101">
        <v>0.5</v>
      </c>
      <c r="I51" s="101">
        <v>0.5</v>
      </c>
      <c r="J51" s="101">
        <v>0.5</v>
      </c>
      <c r="K51" s="101">
        <v>0.5</v>
      </c>
      <c r="L51" s="101">
        <v>0.5</v>
      </c>
      <c r="M51" s="101">
        <v>0.9</v>
      </c>
      <c r="N51" s="101">
        <v>0.9</v>
      </c>
      <c r="O51" s="101">
        <v>0.9</v>
      </c>
      <c r="P51" s="101">
        <v>0.9</v>
      </c>
      <c r="Q51" s="101">
        <v>0.9</v>
      </c>
      <c r="R51" s="101">
        <v>0.9</v>
      </c>
      <c r="S51" s="101">
        <v>0.9</v>
      </c>
      <c r="T51" s="101">
        <v>0.9</v>
      </c>
      <c r="U51" s="101">
        <v>0.5</v>
      </c>
      <c r="V51" s="101">
        <v>0.5</v>
      </c>
      <c r="W51" s="101">
        <v>0.5</v>
      </c>
      <c r="X51" s="101">
        <v>0.5</v>
      </c>
      <c r="Y51" s="101">
        <v>0.5</v>
      </c>
      <c r="Z51" s="101">
        <v>0.5</v>
      </c>
      <c r="AA51" s="101">
        <v>0.5</v>
      </c>
      <c r="AB51" s="101">
        <v>0.5</v>
      </c>
      <c r="AC51" s="233" t="s">
        <v>493</v>
      </c>
    </row>
    <row r="52" spans="2:29">
      <c r="B52" s="231"/>
      <c r="C52" s="232"/>
      <c r="D52" s="16" t="s">
        <v>293</v>
      </c>
      <c r="E52" s="101">
        <v>0.5</v>
      </c>
      <c r="F52" s="101">
        <v>0.5</v>
      </c>
      <c r="G52" s="101">
        <v>0.5</v>
      </c>
      <c r="H52" s="101">
        <v>0.5</v>
      </c>
      <c r="I52" s="101">
        <v>0.5</v>
      </c>
      <c r="J52" s="101">
        <v>0.5</v>
      </c>
      <c r="K52" s="101">
        <v>0.5</v>
      </c>
      <c r="L52" s="101">
        <v>0.5</v>
      </c>
      <c r="M52" s="101">
        <v>0.8</v>
      </c>
      <c r="N52" s="101">
        <v>0.8</v>
      </c>
      <c r="O52" s="101">
        <v>0.8</v>
      </c>
      <c r="P52" s="101">
        <v>0.8</v>
      </c>
      <c r="Q52" s="101">
        <v>0.8</v>
      </c>
      <c r="R52" s="101">
        <v>0.8</v>
      </c>
      <c r="S52" s="101">
        <v>0.8</v>
      </c>
      <c r="T52" s="101">
        <v>0.8</v>
      </c>
      <c r="U52" s="101">
        <v>0.8</v>
      </c>
      <c r="V52" s="101">
        <v>0.8</v>
      </c>
      <c r="W52" s="101">
        <v>0.5</v>
      </c>
      <c r="X52" s="101">
        <v>0.5</v>
      </c>
      <c r="Y52" s="101">
        <v>0.5</v>
      </c>
      <c r="Z52" s="101">
        <v>0.5</v>
      </c>
      <c r="AA52" s="101">
        <v>0.5</v>
      </c>
      <c r="AB52" s="101">
        <v>0.5</v>
      </c>
      <c r="AC52" s="234"/>
    </row>
    <row r="53" spans="2:29">
      <c r="B53" s="231"/>
      <c r="C53" s="232"/>
      <c r="D53" s="16" t="s">
        <v>294</v>
      </c>
      <c r="E53" s="101">
        <v>0.5</v>
      </c>
      <c r="F53" s="101">
        <v>0.5</v>
      </c>
      <c r="G53" s="101">
        <v>0.5</v>
      </c>
      <c r="H53" s="101">
        <v>0.5</v>
      </c>
      <c r="I53" s="101">
        <v>0.5</v>
      </c>
      <c r="J53" s="101">
        <v>0.5</v>
      </c>
      <c r="K53" s="101">
        <v>0.5</v>
      </c>
      <c r="L53" s="101">
        <v>0.5</v>
      </c>
      <c r="M53" s="101">
        <v>0.7</v>
      </c>
      <c r="N53" s="101">
        <v>0.7</v>
      </c>
      <c r="O53" s="101">
        <v>0.7</v>
      </c>
      <c r="P53" s="101">
        <v>0.7</v>
      </c>
      <c r="Q53" s="101">
        <v>0.7</v>
      </c>
      <c r="R53" s="101">
        <v>0.7</v>
      </c>
      <c r="S53" s="101">
        <v>0.7</v>
      </c>
      <c r="T53" s="101">
        <v>0.7</v>
      </c>
      <c r="U53" s="101">
        <v>0.5</v>
      </c>
      <c r="V53" s="101">
        <v>0.5</v>
      </c>
      <c r="W53" s="101">
        <v>0.5</v>
      </c>
      <c r="X53" s="101">
        <v>0.5</v>
      </c>
      <c r="Y53" s="101">
        <v>0.5</v>
      </c>
      <c r="Z53" s="101">
        <v>0.5</v>
      </c>
      <c r="AA53" s="101">
        <v>0.5</v>
      </c>
      <c r="AB53" s="101">
        <v>0.5</v>
      </c>
      <c r="AC53" s="235"/>
    </row>
    <row r="54" spans="2:29">
      <c r="B54" s="231" t="str">
        <f>$B$42&amp;" - "&amp;C54</f>
        <v>Lighting - Office Perimeter</v>
      </c>
      <c r="C54" s="236" t="s">
        <v>578</v>
      </c>
      <c r="D54" s="16" t="s">
        <v>292</v>
      </c>
      <c r="E54" s="101">
        <v>0.5</v>
      </c>
      <c r="F54" s="101">
        <v>0.5</v>
      </c>
      <c r="G54" s="101">
        <v>0.5</v>
      </c>
      <c r="H54" s="101">
        <v>0.5</v>
      </c>
      <c r="I54" s="101">
        <v>0.5</v>
      </c>
      <c r="J54" s="101">
        <v>0.5</v>
      </c>
      <c r="K54" s="101">
        <v>0.5</v>
      </c>
      <c r="L54" s="101">
        <v>0.5</v>
      </c>
      <c r="M54" s="101">
        <v>0.9</v>
      </c>
      <c r="N54" s="101">
        <v>0.9</v>
      </c>
      <c r="O54" s="101">
        <v>0.9</v>
      </c>
      <c r="P54" s="101">
        <v>0.9</v>
      </c>
      <c r="Q54" s="101">
        <v>0.9</v>
      </c>
      <c r="R54" s="101">
        <v>0.9</v>
      </c>
      <c r="S54" s="101">
        <v>0.9</v>
      </c>
      <c r="T54" s="101">
        <v>0.9</v>
      </c>
      <c r="U54" s="101">
        <v>0.5</v>
      </c>
      <c r="V54" s="101">
        <v>0.5</v>
      </c>
      <c r="W54" s="101">
        <v>0.5</v>
      </c>
      <c r="X54" s="101">
        <v>0.5</v>
      </c>
      <c r="Y54" s="101">
        <v>0.5</v>
      </c>
      <c r="Z54" s="101">
        <v>0.5</v>
      </c>
      <c r="AA54" s="101">
        <v>0.5</v>
      </c>
      <c r="AB54" s="101">
        <v>0.5</v>
      </c>
      <c r="AC54" s="233" t="s">
        <v>493</v>
      </c>
    </row>
    <row r="55" spans="2:29">
      <c r="B55" s="231"/>
      <c r="C55" s="237"/>
      <c r="D55" s="16" t="s">
        <v>293</v>
      </c>
      <c r="E55" s="101">
        <v>0.5</v>
      </c>
      <c r="F55" s="101">
        <v>0.5</v>
      </c>
      <c r="G55" s="101">
        <v>0.5</v>
      </c>
      <c r="H55" s="101">
        <v>0.5</v>
      </c>
      <c r="I55" s="101">
        <v>0.5</v>
      </c>
      <c r="J55" s="101">
        <v>0.5</v>
      </c>
      <c r="K55" s="101">
        <v>0.5</v>
      </c>
      <c r="L55" s="101">
        <v>0.5</v>
      </c>
      <c r="M55" s="101">
        <v>0.8</v>
      </c>
      <c r="N55" s="101">
        <v>0.8</v>
      </c>
      <c r="O55" s="101">
        <v>0.8</v>
      </c>
      <c r="P55" s="101">
        <v>0.8</v>
      </c>
      <c r="Q55" s="101">
        <v>0.8</v>
      </c>
      <c r="R55" s="101">
        <v>0.8</v>
      </c>
      <c r="S55" s="101">
        <v>0.8</v>
      </c>
      <c r="T55" s="101">
        <v>0.8</v>
      </c>
      <c r="U55" s="101">
        <v>0.8</v>
      </c>
      <c r="V55" s="101">
        <v>0.8</v>
      </c>
      <c r="W55" s="101">
        <v>0.5</v>
      </c>
      <c r="X55" s="101">
        <v>0.5</v>
      </c>
      <c r="Y55" s="101">
        <v>0.5</v>
      </c>
      <c r="Z55" s="101">
        <v>0.5</v>
      </c>
      <c r="AA55" s="101">
        <v>0.5</v>
      </c>
      <c r="AB55" s="101">
        <v>0.5</v>
      </c>
      <c r="AC55" s="234"/>
    </row>
    <row r="56" spans="2:29">
      <c r="B56" s="231"/>
      <c r="C56" s="238"/>
      <c r="D56" s="16" t="s">
        <v>294</v>
      </c>
      <c r="E56" s="101">
        <v>0.5</v>
      </c>
      <c r="F56" s="101">
        <v>0.5</v>
      </c>
      <c r="G56" s="101">
        <v>0.5</v>
      </c>
      <c r="H56" s="101">
        <v>0.5</v>
      </c>
      <c r="I56" s="101">
        <v>0.5</v>
      </c>
      <c r="J56" s="101">
        <v>0.5</v>
      </c>
      <c r="K56" s="101">
        <v>0.5</v>
      </c>
      <c r="L56" s="101">
        <v>0.5</v>
      </c>
      <c r="M56" s="101">
        <v>0.7</v>
      </c>
      <c r="N56" s="101">
        <v>0.7</v>
      </c>
      <c r="O56" s="101">
        <v>0.7</v>
      </c>
      <c r="P56" s="101">
        <v>0.7</v>
      </c>
      <c r="Q56" s="101">
        <v>0.7</v>
      </c>
      <c r="R56" s="101">
        <v>0.7</v>
      </c>
      <c r="S56" s="101">
        <v>0.7</v>
      </c>
      <c r="T56" s="101">
        <v>0.7</v>
      </c>
      <c r="U56" s="101">
        <v>0.5</v>
      </c>
      <c r="V56" s="101">
        <v>0.5</v>
      </c>
      <c r="W56" s="101">
        <v>0.5</v>
      </c>
      <c r="X56" s="101">
        <v>0.5</v>
      </c>
      <c r="Y56" s="101">
        <v>0.5</v>
      </c>
      <c r="Z56" s="101">
        <v>0.5</v>
      </c>
      <c r="AA56" s="101">
        <v>0.5</v>
      </c>
      <c r="AB56" s="101">
        <v>0.5</v>
      </c>
      <c r="AC56" s="235"/>
    </row>
    <row r="57" spans="2:29">
      <c r="B57" s="231" t="str">
        <f>$B$42&amp;" - "&amp;C57</f>
        <v xml:space="preserve">Lighting - </v>
      </c>
      <c r="C57" s="232"/>
      <c r="D57" s="16" t="s">
        <v>292</v>
      </c>
      <c r="E57" s="101"/>
      <c r="F57" s="101"/>
      <c r="G57" s="101"/>
      <c r="H57" s="101"/>
      <c r="I57" s="101"/>
      <c r="J57" s="101"/>
      <c r="K57" s="101"/>
      <c r="L57" s="101"/>
      <c r="M57" s="101"/>
      <c r="N57" s="101"/>
      <c r="O57" s="101"/>
      <c r="P57" s="101"/>
      <c r="Q57" s="101"/>
      <c r="R57" s="101"/>
      <c r="S57" s="101"/>
      <c r="T57" s="101"/>
      <c r="U57" s="101"/>
      <c r="V57" s="101"/>
      <c r="W57" s="101"/>
      <c r="X57" s="101"/>
      <c r="Y57" s="101"/>
      <c r="Z57" s="101"/>
      <c r="AA57" s="101"/>
      <c r="AB57" s="101"/>
      <c r="AC57" s="233"/>
    </row>
    <row r="58" spans="2:29">
      <c r="B58" s="231"/>
      <c r="C58" s="232"/>
      <c r="D58" s="16" t="s">
        <v>293</v>
      </c>
      <c r="E58" s="101"/>
      <c r="F58" s="101"/>
      <c r="G58" s="101"/>
      <c r="H58" s="101"/>
      <c r="I58" s="101"/>
      <c r="J58" s="101"/>
      <c r="K58" s="101"/>
      <c r="L58" s="101"/>
      <c r="M58" s="101"/>
      <c r="N58" s="101"/>
      <c r="O58" s="101"/>
      <c r="P58" s="101"/>
      <c r="Q58" s="101"/>
      <c r="R58" s="101"/>
      <c r="S58" s="101"/>
      <c r="T58" s="101"/>
      <c r="U58" s="101"/>
      <c r="V58" s="101"/>
      <c r="W58" s="101"/>
      <c r="X58" s="101"/>
      <c r="Y58" s="101"/>
      <c r="Z58" s="101"/>
      <c r="AA58" s="101"/>
      <c r="AB58" s="101"/>
      <c r="AC58" s="234"/>
    </row>
    <row r="59" spans="2:29">
      <c r="B59" s="231"/>
      <c r="C59" s="232"/>
      <c r="D59" s="16" t="s">
        <v>294</v>
      </c>
      <c r="E59" s="101"/>
      <c r="F59" s="101"/>
      <c r="G59" s="101"/>
      <c r="H59" s="101"/>
      <c r="I59" s="101"/>
      <c r="J59" s="101"/>
      <c r="K59" s="101"/>
      <c r="L59" s="101"/>
      <c r="M59" s="101"/>
      <c r="N59" s="101"/>
      <c r="O59" s="101"/>
      <c r="P59" s="101"/>
      <c r="Q59" s="101"/>
      <c r="R59" s="101"/>
      <c r="S59" s="101"/>
      <c r="T59" s="101"/>
      <c r="U59" s="101"/>
      <c r="V59" s="101"/>
      <c r="W59" s="101"/>
      <c r="X59" s="101"/>
      <c r="Y59" s="101"/>
      <c r="Z59" s="101"/>
      <c r="AA59" s="101"/>
      <c r="AB59" s="101"/>
      <c r="AC59" s="235"/>
    </row>
    <row r="60" spans="2:29">
      <c r="D60" s="133"/>
    </row>
    <row r="61" spans="2:29">
      <c r="D61" s="133"/>
    </row>
    <row r="62" spans="2:29">
      <c r="D62" s="133"/>
    </row>
    <row r="63" spans="2:29">
      <c r="D63" s="133"/>
    </row>
    <row r="64" spans="2:29">
      <c r="D64" s="133"/>
    </row>
    <row r="65" spans="2:30">
      <c r="D65" s="133"/>
    </row>
    <row r="66" spans="2:30">
      <c r="D66" s="133"/>
    </row>
    <row r="67" spans="2:30">
      <c r="D67" s="133"/>
    </row>
    <row r="68" spans="2:30">
      <c r="D68" s="133"/>
    </row>
    <row r="69" spans="2:30">
      <c r="D69" s="133"/>
    </row>
    <row r="70" spans="2:30">
      <c r="D70" s="133"/>
    </row>
    <row r="71" spans="2:30">
      <c r="D71" s="133"/>
    </row>
    <row r="72" spans="2:30">
      <c r="D72" s="133"/>
    </row>
    <row r="73" spans="2:30">
      <c r="D73" s="133"/>
    </row>
    <row r="74" spans="2:30">
      <c r="D74" s="133"/>
    </row>
    <row r="75" spans="2:30">
      <c r="D75" s="133"/>
    </row>
    <row r="76" spans="2:30">
      <c r="D76" s="133"/>
    </row>
    <row r="77" spans="2:30" ht="18.75">
      <c r="B77" s="185" t="s">
        <v>296</v>
      </c>
      <c r="C77" s="185"/>
      <c r="D77" s="185"/>
      <c r="E77" s="185"/>
      <c r="F77" s="185"/>
      <c r="G77" s="185"/>
      <c r="H77" s="185"/>
      <c r="I77" s="185"/>
      <c r="J77" s="185"/>
      <c r="K77" s="185"/>
      <c r="L77" s="185"/>
      <c r="M77" s="185"/>
      <c r="N77" s="185"/>
      <c r="O77" s="185"/>
      <c r="P77" s="185"/>
      <c r="Q77" s="185"/>
      <c r="R77" s="185"/>
      <c r="S77" s="185"/>
      <c r="T77" s="185"/>
      <c r="U77" s="185"/>
      <c r="V77" s="185"/>
      <c r="W77" s="185"/>
      <c r="X77" s="185"/>
      <c r="Y77" s="185"/>
      <c r="Z77" s="185"/>
      <c r="AA77" s="185"/>
      <c r="AB77" s="185"/>
      <c r="AC77" s="127" t="s">
        <v>8</v>
      </c>
      <c r="AD77" s="127"/>
    </row>
    <row r="78" spans="2:30" s="10" customFormat="1" ht="5.0999999999999996" customHeight="1">
      <c r="B78" s="11"/>
      <c r="C78" s="11"/>
      <c r="D78" s="11"/>
      <c r="E78" s="11"/>
      <c r="F78" s="11"/>
      <c r="G78" s="12"/>
    </row>
    <row r="79" spans="2:30">
      <c r="B79" s="132"/>
      <c r="C79" s="17" t="s">
        <v>227</v>
      </c>
      <c r="D79" s="17" t="s">
        <v>268</v>
      </c>
      <c r="E79" s="17" t="s">
        <v>269</v>
      </c>
      <c r="F79" s="17" t="s">
        <v>270</v>
      </c>
      <c r="G79" s="17" t="s">
        <v>271</v>
      </c>
      <c r="H79" s="17" t="s">
        <v>272</v>
      </c>
      <c r="I79" s="17" t="s">
        <v>273</v>
      </c>
      <c r="J79" s="17" t="s">
        <v>274</v>
      </c>
      <c r="K79" s="17" t="s">
        <v>275</v>
      </c>
      <c r="L79" s="17" t="s">
        <v>276</v>
      </c>
      <c r="M79" s="17" t="s">
        <v>277</v>
      </c>
      <c r="N79" s="17" t="s">
        <v>278</v>
      </c>
      <c r="O79" s="17" t="s">
        <v>279</v>
      </c>
      <c r="P79" s="17" t="s">
        <v>280</v>
      </c>
      <c r="Q79" s="17" t="s">
        <v>281</v>
      </c>
      <c r="R79" s="17" t="s">
        <v>282</v>
      </c>
      <c r="S79" s="17" t="s">
        <v>283</v>
      </c>
      <c r="T79" s="17" t="s">
        <v>284</v>
      </c>
      <c r="U79" s="17" t="s">
        <v>285</v>
      </c>
      <c r="V79" s="17" t="s">
        <v>286</v>
      </c>
      <c r="W79" s="17" t="s">
        <v>287</v>
      </c>
      <c r="X79" s="17" t="s">
        <v>288</v>
      </c>
      <c r="Y79" s="17" t="s">
        <v>289</v>
      </c>
      <c r="Z79" s="17" t="s">
        <v>290</v>
      </c>
      <c r="AA79" s="17" t="s">
        <v>291</v>
      </c>
      <c r="AB79" s="155">
        <v>0</v>
      </c>
    </row>
    <row r="80" spans="2:30" ht="15.75" customHeight="1">
      <c r="B80" s="231" t="str">
        <f>$B$77&amp;" - "&amp;C80</f>
        <v>Receptacles - Sleeping Quarters</v>
      </c>
      <c r="C80" s="232" t="s">
        <v>469</v>
      </c>
      <c r="D80" s="16" t="s">
        <v>292</v>
      </c>
      <c r="E80" s="101">
        <v>0.5</v>
      </c>
      <c r="F80" s="101">
        <v>0.4</v>
      </c>
      <c r="G80" s="101">
        <v>0.4</v>
      </c>
      <c r="H80" s="101">
        <v>0.4</v>
      </c>
      <c r="I80" s="101">
        <v>0.4</v>
      </c>
      <c r="J80" s="101">
        <v>0.4</v>
      </c>
      <c r="K80" s="101">
        <v>0.5</v>
      </c>
      <c r="L80" s="101">
        <v>0.7</v>
      </c>
      <c r="M80" s="101">
        <v>0.7</v>
      </c>
      <c r="N80" s="101">
        <v>0.7</v>
      </c>
      <c r="O80" s="101">
        <v>0.7</v>
      </c>
      <c r="P80" s="101">
        <v>0.7</v>
      </c>
      <c r="Q80" s="101">
        <v>0.7</v>
      </c>
      <c r="R80" s="101">
        <v>0.7</v>
      </c>
      <c r="S80" s="101">
        <v>0.7</v>
      </c>
      <c r="T80" s="101">
        <v>0.7</v>
      </c>
      <c r="U80" s="101">
        <v>0.8</v>
      </c>
      <c r="V80" s="101">
        <v>1</v>
      </c>
      <c r="W80" s="101">
        <v>1</v>
      </c>
      <c r="X80" s="101">
        <v>0.9</v>
      </c>
      <c r="Y80" s="101">
        <v>0.9</v>
      </c>
      <c r="Z80" s="101">
        <v>0.8</v>
      </c>
      <c r="AA80" s="101">
        <v>0.7</v>
      </c>
      <c r="AB80" s="101">
        <v>0.6</v>
      </c>
      <c r="AC80" s="233" t="s">
        <v>493</v>
      </c>
    </row>
    <row r="81" spans="2:29">
      <c r="B81" s="231"/>
      <c r="C81" s="232"/>
      <c r="D81" s="16" t="s">
        <v>293</v>
      </c>
      <c r="E81" s="101">
        <v>0.5</v>
      </c>
      <c r="F81" s="101">
        <v>0.4</v>
      </c>
      <c r="G81" s="101">
        <v>0.4</v>
      </c>
      <c r="H81" s="101">
        <v>0.4</v>
      </c>
      <c r="I81" s="101">
        <v>0.4</v>
      </c>
      <c r="J81" s="101">
        <v>0.4</v>
      </c>
      <c r="K81" s="101">
        <v>0.5</v>
      </c>
      <c r="L81" s="101">
        <v>0.7</v>
      </c>
      <c r="M81" s="101">
        <v>0.7</v>
      </c>
      <c r="N81" s="101">
        <v>0.7</v>
      </c>
      <c r="O81" s="101">
        <v>0.7</v>
      </c>
      <c r="P81" s="101">
        <v>0.7</v>
      </c>
      <c r="Q81" s="101">
        <v>0.7</v>
      </c>
      <c r="R81" s="101">
        <v>0.7</v>
      </c>
      <c r="S81" s="101">
        <v>0.7</v>
      </c>
      <c r="T81" s="101">
        <v>0.7</v>
      </c>
      <c r="U81" s="101">
        <v>0.8</v>
      </c>
      <c r="V81" s="101">
        <v>1</v>
      </c>
      <c r="W81" s="101">
        <v>1</v>
      </c>
      <c r="X81" s="101">
        <v>0.9</v>
      </c>
      <c r="Y81" s="101">
        <v>0.9</v>
      </c>
      <c r="Z81" s="101">
        <v>0.8</v>
      </c>
      <c r="AA81" s="101">
        <v>0.7</v>
      </c>
      <c r="AB81" s="101">
        <v>0.6</v>
      </c>
      <c r="AC81" s="234"/>
    </row>
    <row r="82" spans="2:29">
      <c r="B82" s="231"/>
      <c r="C82" s="232"/>
      <c r="D82" s="16" t="s">
        <v>294</v>
      </c>
      <c r="E82" s="101">
        <v>0.5</v>
      </c>
      <c r="F82" s="101">
        <v>0.4</v>
      </c>
      <c r="G82" s="101">
        <v>0.4</v>
      </c>
      <c r="H82" s="101">
        <v>0.4</v>
      </c>
      <c r="I82" s="101">
        <v>0.4</v>
      </c>
      <c r="J82" s="101">
        <v>0.4</v>
      </c>
      <c r="K82" s="101">
        <v>0.5</v>
      </c>
      <c r="L82" s="101">
        <v>0.7</v>
      </c>
      <c r="M82" s="101">
        <v>0.7</v>
      </c>
      <c r="N82" s="101">
        <v>0.7</v>
      </c>
      <c r="O82" s="101">
        <v>0.7</v>
      </c>
      <c r="P82" s="101">
        <v>0.7</v>
      </c>
      <c r="Q82" s="101">
        <v>0.7</v>
      </c>
      <c r="R82" s="101">
        <v>0.7</v>
      </c>
      <c r="S82" s="101">
        <v>0.7</v>
      </c>
      <c r="T82" s="101">
        <v>0.7</v>
      </c>
      <c r="U82" s="101">
        <v>0.8</v>
      </c>
      <c r="V82" s="101">
        <v>1</v>
      </c>
      <c r="W82" s="101">
        <v>1</v>
      </c>
      <c r="X82" s="101">
        <v>0.9</v>
      </c>
      <c r="Y82" s="101">
        <v>0.9</v>
      </c>
      <c r="Z82" s="101">
        <v>0.8</v>
      </c>
      <c r="AA82" s="101">
        <v>0.7</v>
      </c>
      <c r="AB82" s="101">
        <v>0.6</v>
      </c>
      <c r="AC82" s="235"/>
    </row>
    <row r="83" spans="2:29" ht="15.75" customHeight="1">
      <c r="B83" s="231" t="str">
        <f>$B$77&amp;" - "&amp;C83</f>
        <v>Receptacles - Office Core</v>
      </c>
      <c r="C83" s="236" t="s">
        <v>470</v>
      </c>
      <c r="D83" s="16" t="s">
        <v>292</v>
      </c>
      <c r="E83" s="101">
        <v>0.4</v>
      </c>
      <c r="F83" s="101">
        <v>0.4</v>
      </c>
      <c r="G83" s="101">
        <v>0.4</v>
      </c>
      <c r="H83" s="101">
        <v>0.4</v>
      </c>
      <c r="I83" s="101">
        <v>0.4</v>
      </c>
      <c r="J83" s="101">
        <v>0.4</v>
      </c>
      <c r="K83" s="101">
        <v>0.4</v>
      </c>
      <c r="L83" s="101">
        <v>0.7</v>
      </c>
      <c r="M83" s="101">
        <v>0.9</v>
      </c>
      <c r="N83" s="101">
        <v>0.9</v>
      </c>
      <c r="O83" s="101">
        <v>0.9</v>
      </c>
      <c r="P83" s="101">
        <v>0.9</v>
      </c>
      <c r="Q83" s="101">
        <v>0.9</v>
      </c>
      <c r="R83" s="101">
        <v>0.9</v>
      </c>
      <c r="S83" s="101">
        <v>0.9</v>
      </c>
      <c r="T83" s="101">
        <v>0.9</v>
      </c>
      <c r="U83" s="101">
        <v>0.6</v>
      </c>
      <c r="V83" s="101">
        <v>0.6</v>
      </c>
      <c r="W83" s="101">
        <v>0.6</v>
      </c>
      <c r="X83" s="101">
        <v>0.6</v>
      </c>
      <c r="Y83" s="101">
        <v>0.6</v>
      </c>
      <c r="Z83" s="101">
        <v>0.6</v>
      </c>
      <c r="AA83" s="101">
        <v>0.6</v>
      </c>
      <c r="AB83" s="101">
        <v>0.4</v>
      </c>
      <c r="AC83" s="233" t="s">
        <v>493</v>
      </c>
    </row>
    <row r="84" spans="2:29">
      <c r="B84" s="231"/>
      <c r="C84" s="237"/>
      <c r="D84" s="16" t="s">
        <v>293</v>
      </c>
      <c r="E84" s="101">
        <v>0.4</v>
      </c>
      <c r="F84" s="101">
        <v>0.4</v>
      </c>
      <c r="G84" s="101">
        <v>0.4</v>
      </c>
      <c r="H84" s="101">
        <v>0.4</v>
      </c>
      <c r="I84" s="101">
        <v>0.4</v>
      </c>
      <c r="J84" s="101">
        <v>0.4</v>
      </c>
      <c r="K84" s="101">
        <v>0.4</v>
      </c>
      <c r="L84" s="101">
        <v>0.5</v>
      </c>
      <c r="M84" s="101">
        <v>0.65</v>
      </c>
      <c r="N84" s="101">
        <v>0.65</v>
      </c>
      <c r="O84" s="101">
        <v>0.65</v>
      </c>
      <c r="P84" s="101">
        <v>0.65</v>
      </c>
      <c r="Q84" s="101">
        <v>0.65</v>
      </c>
      <c r="R84" s="101">
        <v>0.65</v>
      </c>
      <c r="S84" s="101">
        <v>0.65</v>
      </c>
      <c r="T84" s="101">
        <v>0.65</v>
      </c>
      <c r="U84" s="101">
        <v>0.65</v>
      </c>
      <c r="V84" s="101">
        <v>0.65</v>
      </c>
      <c r="W84" s="101">
        <v>0.4</v>
      </c>
      <c r="X84" s="101">
        <v>0.4</v>
      </c>
      <c r="Y84" s="101">
        <v>0.4</v>
      </c>
      <c r="Z84" s="101">
        <v>0.4</v>
      </c>
      <c r="AA84" s="101">
        <v>0.4</v>
      </c>
      <c r="AB84" s="101">
        <v>0.4</v>
      </c>
      <c r="AC84" s="234"/>
    </row>
    <row r="85" spans="2:29">
      <c r="B85" s="231"/>
      <c r="C85" s="238"/>
      <c r="D85" s="16" t="s">
        <v>294</v>
      </c>
      <c r="E85" s="101">
        <v>0.4</v>
      </c>
      <c r="F85" s="101">
        <v>0.4</v>
      </c>
      <c r="G85" s="101">
        <v>0.4</v>
      </c>
      <c r="H85" s="101">
        <v>0.4</v>
      </c>
      <c r="I85" s="101">
        <v>0.4</v>
      </c>
      <c r="J85" s="101">
        <v>0.4</v>
      </c>
      <c r="K85" s="101">
        <v>0.4</v>
      </c>
      <c r="L85" s="101">
        <v>0.4</v>
      </c>
      <c r="M85" s="101">
        <v>0.6</v>
      </c>
      <c r="N85" s="101">
        <v>0.6</v>
      </c>
      <c r="O85" s="101">
        <v>0.6</v>
      </c>
      <c r="P85" s="101">
        <v>0.6</v>
      </c>
      <c r="Q85" s="101">
        <v>0.6</v>
      </c>
      <c r="R85" s="101">
        <v>0.6</v>
      </c>
      <c r="S85" s="101">
        <v>0.6</v>
      </c>
      <c r="T85" s="101">
        <v>0.6</v>
      </c>
      <c r="U85" s="101">
        <v>0.4</v>
      </c>
      <c r="V85" s="101">
        <v>0.4</v>
      </c>
      <c r="W85" s="101">
        <v>0.4</v>
      </c>
      <c r="X85" s="101">
        <v>0.4</v>
      </c>
      <c r="Y85" s="101">
        <v>0.4</v>
      </c>
      <c r="Z85" s="101">
        <v>0.4</v>
      </c>
      <c r="AA85" s="101">
        <v>0.4</v>
      </c>
      <c r="AB85" s="101">
        <v>0.4</v>
      </c>
      <c r="AC85" s="235"/>
    </row>
    <row r="86" spans="2:29" ht="15.75" customHeight="1">
      <c r="B86" s="231" t="str">
        <f>$B$77&amp;" - "&amp;C86</f>
        <v>Receptacles - Garage</v>
      </c>
      <c r="C86" s="232" t="s">
        <v>492</v>
      </c>
      <c r="D86" s="16" t="s">
        <v>292</v>
      </c>
      <c r="E86" s="101">
        <v>0.4</v>
      </c>
      <c r="F86" s="101">
        <v>0.4</v>
      </c>
      <c r="G86" s="101">
        <v>0.4</v>
      </c>
      <c r="H86" s="101">
        <v>0.4</v>
      </c>
      <c r="I86" s="101">
        <v>0.4</v>
      </c>
      <c r="J86" s="101">
        <v>0.4</v>
      </c>
      <c r="K86" s="101">
        <v>0.4</v>
      </c>
      <c r="L86" s="101">
        <v>0.7</v>
      </c>
      <c r="M86" s="101">
        <v>0.9</v>
      </c>
      <c r="N86" s="101">
        <v>0.9</v>
      </c>
      <c r="O86" s="101">
        <v>0.9</v>
      </c>
      <c r="P86" s="101">
        <v>0.9</v>
      </c>
      <c r="Q86" s="101">
        <v>0.9</v>
      </c>
      <c r="R86" s="101">
        <v>0.9</v>
      </c>
      <c r="S86" s="101">
        <v>0.9</v>
      </c>
      <c r="T86" s="101">
        <v>0.9</v>
      </c>
      <c r="U86" s="101">
        <v>0.6</v>
      </c>
      <c r="V86" s="101">
        <v>0.6</v>
      </c>
      <c r="W86" s="101">
        <v>0.6</v>
      </c>
      <c r="X86" s="101">
        <v>0.6</v>
      </c>
      <c r="Y86" s="101">
        <v>0.6</v>
      </c>
      <c r="Z86" s="101">
        <v>0.6</v>
      </c>
      <c r="AA86" s="101">
        <v>0.6</v>
      </c>
      <c r="AB86" s="101">
        <v>0.4</v>
      </c>
      <c r="AC86" s="233" t="s">
        <v>493</v>
      </c>
    </row>
    <row r="87" spans="2:29">
      <c r="B87" s="231"/>
      <c r="C87" s="232"/>
      <c r="D87" s="16" t="s">
        <v>293</v>
      </c>
      <c r="E87" s="101">
        <v>0.4</v>
      </c>
      <c r="F87" s="101">
        <v>0.4</v>
      </c>
      <c r="G87" s="101">
        <v>0.4</v>
      </c>
      <c r="H87" s="101">
        <v>0.4</v>
      </c>
      <c r="I87" s="101">
        <v>0.4</v>
      </c>
      <c r="J87" s="101">
        <v>0.4</v>
      </c>
      <c r="K87" s="101">
        <v>0.4</v>
      </c>
      <c r="L87" s="101">
        <v>0.5</v>
      </c>
      <c r="M87" s="101">
        <v>0.65</v>
      </c>
      <c r="N87" s="101">
        <v>0.65</v>
      </c>
      <c r="O87" s="101">
        <v>0.65</v>
      </c>
      <c r="P87" s="101">
        <v>0.65</v>
      </c>
      <c r="Q87" s="101">
        <v>0.65</v>
      </c>
      <c r="R87" s="101">
        <v>0.65</v>
      </c>
      <c r="S87" s="101">
        <v>0.65</v>
      </c>
      <c r="T87" s="101">
        <v>0.65</v>
      </c>
      <c r="U87" s="101">
        <v>0.65</v>
      </c>
      <c r="V87" s="101">
        <v>0.65</v>
      </c>
      <c r="W87" s="101">
        <v>0.4</v>
      </c>
      <c r="X87" s="101">
        <v>0.4</v>
      </c>
      <c r="Y87" s="101">
        <v>0.4</v>
      </c>
      <c r="Z87" s="101">
        <v>0.4</v>
      </c>
      <c r="AA87" s="101">
        <v>0.4</v>
      </c>
      <c r="AB87" s="101">
        <v>0.4</v>
      </c>
      <c r="AC87" s="234"/>
    </row>
    <row r="88" spans="2:29">
      <c r="B88" s="231"/>
      <c r="C88" s="232"/>
      <c r="D88" s="16" t="s">
        <v>294</v>
      </c>
      <c r="E88" s="101">
        <v>0.4</v>
      </c>
      <c r="F88" s="101">
        <v>0.4</v>
      </c>
      <c r="G88" s="101">
        <v>0.4</v>
      </c>
      <c r="H88" s="101">
        <v>0.4</v>
      </c>
      <c r="I88" s="101">
        <v>0.4</v>
      </c>
      <c r="J88" s="101">
        <v>0.4</v>
      </c>
      <c r="K88" s="101">
        <v>0.4</v>
      </c>
      <c r="L88" s="101">
        <v>0.4</v>
      </c>
      <c r="M88" s="101">
        <v>0.6</v>
      </c>
      <c r="N88" s="101">
        <v>0.6</v>
      </c>
      <c r="O88" s="101">
        <v>0.6</v>
      </c>
      <c r="P88" s="101">
        <v>0.6</v>
      </c>
      <c r="Q88" s="101">
        <v>0.6</v>
      </c>
      <c r="R88" s="101">
        <v>0.6</v>
      </c>
      <c r="S88" s="101">
        <v>0.6</v>
      </c>
      <c r="T88" s="101">
        <v>0.6</v>
      </c>
      <c r="U88" s="101">
        <v>0.4</v>
      </c>
      <c r="V88" s="101">
        <v>0.4</v>
      </c>
      <c r="W88" s="101">
        <v>0.4</v>
      </c>
      <c r="X88" s="101">
        <v>0.4</v>
      </c>
      <c r="Y88" s="101">
        <v>0.4</v>
      </c>
      <c r="Z88" s="101">
        <v>0.4</v>
      </c>
      <c r="AA88" s="101">
        <v>0.4</v>
      </c>
      <c r="AB88" s="101">
        <v>0.4</v>
      </c>
      <c r="AC88" s="235"/>
    </row>
    <row r="89" spans="2:29" ht="15.75" customHeight="1">
      <c r="B89" s="231" t="str">
        <f>$B$77&amp;" - "&amp;C89</f>
        <v>Receptacles - Office Perimeter</v>
      </c>
      <c r="C89" s="236" t="s">
        <v>578</v>
      </c>
      <c r="D89" s="16" t="s">
        <v>292</v>
      </c>
      <c r="E89" s="101">
        <v>0.5</v>
      </c>
      <c r="F89" s="101">
        <v>0.4</v>
      </c>
      <c r="G89" s="101">
        <v>0.4</v>
      </c>
      <c r="H89" s="101">
        <v>0.4</v>
      </c>
      <c r="I89" s="101">
        <v>0.4</v>
      </c>
      <c r="J89" s="101">
        <v>0.4</v>
      </c>
      <c r="K89" s="101">
        <v>0.5</v>
      </c>
      <c r="L89" s="101">
        <v>0.7</v>
      </c>
      <c r="M89" s="101">
        <v>0.7</v>
      </c>
      <c r="N89" s="101">
        <v>0.7</v>
      </c>
      <c r="O89" s="101">
        <v>0.7</v>
      </c>
      <c r="P89" s="101">
        <v>0.7</v>
      </c>
      <c r="Q89" s="101">
        <v>0.7</v>
      </c>
      <c r="R89" s="101">
        <v>0.7</v>
      </c>
      <c r="S89" s="101">
        <v>0.7</v>
      </c>
      <c r="T89" s="101">
        <v>0.7</v>
      </c>
      <c r="U89" s="101">
        <v>0.8</v>
      </c>
      <c r="V89" s="101">
        <v>1</v>
      </c>
      <c r="W89" s="101">
        <v>1</v>
      </c>
      <c r="X89" s="101">
        <v>0.9</v>
      </c>
      <c r="Y89" s="101">
        <v>0.9</v>
      </c>
      <c r="Z89" s="101">
        <v>0.8</v>
      </c>
      <c r="AA89" s="101">
        <v>0.7</v>
      </c>
      <c r="AB89" s="101">
        <v>0.6</v>
      </c>
      <c r="AC89" s="233"/>
    </row>
    <row r="90" spans="2:29">
      <c r="B90" s="231"/>
      <c r="C90" s="237"/>
      <c r="D90" s="16" t="s">
        <v>293</v>
      </c>
      <c r="E90" s="101">
        <v>0.5</v>
      </c>
      <c r="F90" s="101">
        <v>0.4</v>
      </c>
      <c r="G90" s="101">
        <v>0.4</v>
      </c>
      <c r="H90" s="101">
        <v>0.4</v>
      </c>
      <c r="I90" s="101">
        <v>0.4</v>
      </c>
      <c r="J90" s="101">
        <v>0.4</v>
      </c>
      <c r="K90" s="101">
        <v>0.5</v>
      </c>
      <c r="L90" s="101">
        <v>0.7</v>
      </c>
      <c r="M90" s="101">
        <v>0.7</v>
      </c>
      <c r="N90" s="101">
        <v>0.7</v>
      </c>
      <c r="O90" s="101">
        <v>0.7</v>
      </c>
      <c r="P90" s="101">
        <v>0.7</v>
      </c>
      <c r="Q90" s="101">
        <v>0.7</v>
      </c>
      <c r="R90" s="101">
        <v>0.7</v>
      </c>
      <c r="S90" s="101">
        <v>0.7</v>
      </c>
      <c r="T90" s="101">
        <v>0.7</v>
      </c>
      <c r="U90" s="101">
        <v>0.8</v>
      </c>
      <c r="V90" s="101">
        <v>1</v>
      </c>
      <c r="W90" s="101">
        <v>1</v>
      </c>
      <c r="X90" s="101">
        <v>0.9</v>
      </c>
      <c r="Y90" s="101">
        <v>0.9</v>
      </c>
      <c r="Z90" s="101">
        <v>0.8</v>
      </c>
      <c r="AA90" s="101">
        <v>0.7</v>
      </c>
      <c r="AB90" s="101">
        <v>0.6</v>
      </c>
      <c r="AC90" s="234"/>
    </row>
    <row r="91" spans="2:29">
      <c r="B91" s="231"/>
      <c r="C91" s="238"/>
      <c r="D91" s="16" t="s">
        <v>294</v>
      </c>
      <c r="E91" s="101">
        <v>0.5</v>
      </c>
      <c r="F91" s="101">
        <v>0.4</v>
      </c>
      <c r="G91" s="101">
        <v>0.4</v>
      </c>
      <c r="H91" s="101">
        <v>0.4</v>
      </c>
      <c r="I91" s="101">
        <v>0.4</v>
      </c>
      <c r="J91" s="101">
        <v>0.4</v>
      </c>
      <c r="K91" s="101">
        <v>0.5</v>
      </c>
      <c r="L91" s="101">
        <v>0.7</v>
      </c>
      <c r="M91" s="101">
        <v>0.7</v>
      </c>
      <c r="N91" s="101">
        <v>0.7</v>
      </c>
      <c r="O91" s="101">
        <v>0.7</v>
      </c>
      <c r="P91" s="101">
        <v>0.7</v>
      </c>
      <c r="Q91" s="101">
        <v>0.7</v>
      </c>
      <c r="R91" s="101">
        <v>0.7</v>
      </c>
      <c r="S91" s="101">
        <v>0.7</v>
      </c>
      <c r="T91" s="101">
        <v>0.7</v>
      </c>
      <c r="U91" s="101">
        <v>0.8</v>
      </c>
      <c r="V91" s="101">
        <v>1</v>
      </c>
      <c r="W91" s="101">
        <v>1</v>
      </c>
      <c r="X91" s="101">
        <v>0.9</v>
      </c>
      <c r="Y91" s="101">
        <v>0.9</v>
      </c>
      <c r="Z91" s="101">
        <v>0.8</v>
      </c>
      <c r="AA91" s="101">
        <v>0.7</v>
      </c>
      <c r="AB91" s="101">
        <v>0.6</v>
      </c>
      <c r="AC91" s="235"/>
    </row>
    <row r="92" spans="2:29">
      <c r="B92" s="231" t="str">
        <f>$B$77&amp;" - "&amp;C92</f>
        <v xml:space="preserve">Receptacles - </v>
      </c>
      <c r="C92" s="236"/>
      <c r="D92" s="16" t="s">
        <v>292</v>
      </c>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233"/>
    </row>
    <row r="93" spans="2:29">
      <c r="B93" s="231"/>
      <c r="C93" s="237"/>
      <c r="D93" s="16" t="s">
        <v>293</v>
      </c>
      <c r="E93" s="101"/>
      <c r="F93" s="101"/>
      <c r="G93" s="101"/>
      <c r="H93" s="101"/>
      <c r="I93" s="101"/>
      <c r="J93" s="101"/>
      <c r="K93" s="101"/>
      <c r="L93" s="101"/>
      <c r="M93" s="101"/>
      <c r="N93" s="101"/>
      <c r="O93" s="101"/>
      <c r="P93" s="101"/>
      <c r="Q93" s="101"/>
      <c r="R93" s="101"/>
      <c r="S93" s="101"/>
      <c r="T93" s="101"/>
      <c r="U93" s="101"/>
      <c r="V93" s="101"/>
      <c r="W93" s="101"/>
      <c r="X93" s="101"/>
      <c r="Y93" s="101"/>
      <c r="Z93" s="101"/>
      <c r="AA93" s="101"/>
      <c r="AB93" s="101"/>
      <c r="AC93" s="234"/>
    </row>
    <row r="94" spans="2:29">
      <c r="B94" s="231"/>
      <c r="C94" s="238"/>
      <c r="D94" s="16" t="s">
        <v>294</v>
      </c>
      <c r="E94" s="101"/>
      <c r="F94" s="101"/>
      <c r="G94" s="101"/>
      <c r="H94" s="101"/>
      <c r="I94" s="101"/>
      <c r="J94" s="101"/>
      <c r="K94" s="101"/>
      <c r="L94" s="101"/>
      <c r="M94" s="101"/>
      <c r="N94" s="101"/>
      <c r="O94" s="101"/>
      <c r="P94" s="101"/>
      <c r="Q94" s="101"/>
      <c r="R94" s="101"/>
      <c r="S94" s="101"/>
      <c r="T94" s="101"/>
      <c r="U94" s="101"/>
      <c r="V94" s="101"/>
      <c r="W94" s="101"/>
      <c r="X94" s="101"/>
      <c r="Y94" s="101"/>
      <c r="Z94" s="101"/>
      <c r="AA94" s="101"/>
      <c r="AB94" s="101"/>
      <c r="AC94" s="235"/>
    </row>
    <row r="95" spans="2:29">
      <c r="B95" s="231" t="str">
        <f>$B$77&amp;" - "&amp;C95</f>
        <v xml:space="preserve">Receptacles - </v>
      </c>
      <c r="C95" s="232"/>
      <c r="D95" s="16" t="s">
        <v>292</v>
      </c>
      <c r="E95" s="101"/>
      <c r="F95" s="101"/>
      <c r="G95" s="101"/>
      <c r="H95" s="101"/>
      <c r="I95" s="101"/>
      <c r="J95" s="101"/>
      <c r="K95" s="101"/>
      <c r="L95" s="101"/>
      <c r="M95" s="101"/>
      <c r="N95" s="101"/>
      <c r="O95" s="101"/>
      <c r="P95" s="101"/>
      <c r="Q95" s="101"/>
      <c r="R95" s="101"/>
      <c r="S95" s="101"/>
      <c r="T95" s="101"/>
      <c r="U95" s="101"/>
      <c r="V95" s="101"/>
      <c r="W95" s="101"/>
      <c r="X95" s="101"/>
      <c r="Y95" s="101"/>
      <c r="Z95" s="101"/>
      <c r="AA95" s="101"/>
      <c r="AB95" s="101"/>
      <c r="AC95" s="233"/>
    </row>
    <row r="96" spans="2:29">
      <c r="B96" s="231"/>
      <c r="C96" s="232"/>
      <c r="D96" s="16" t="s">
        <v>293</v>
      </c>
      <c r="E96" s="101"/>
      <c r="F96" s="101"/>
      <c r="G96" s="101"/>
      <c r="H96" s="101"/>
      <c r="I96" s="101"/>
      <c r="J96" s="101"/>
      <c r="K96" s="101"/>
      <c r="L96" s="101"/>
      <c r="M96" s="101"/>
      <c r="N96" s="101"/>
      <c r="O96" s="101"/>
      <c r="P96" s="101"/>
      <c r="Q96" s="101"/>
      <c r="R96" s="101"/>
      <c r="S96" s="101"/>
      <c r="T96" s="101"/>
      <c r="U96" s="101"/>
      <c r="V96" s="101"/>
      <c r="W96" s="101"/>
      <c r="X96" s="101"/>
      <c r="Y96" s="101"/>
      <c r="Z96" s="101"/>
      <c r="AA96" s="101"/>
      <c r="AB96" s="101"/>
      <c r="AC96" s="234"/>
    </row>
    <row r="97" spans="2:29">
      <c r="B97" s="231"/>
      <c r="C97" s="232"/>
      <c r="D97" s="16" t="s">
        <v>294</v>
      </c>
      <c r="E97" s="101"/>
      <c r="F97" s="101"/>
      <c r="G97" s="101"/>
      <c r="H97" s="101"/>
      <c r="I97" s="101"/>
      <c r="J97" s="101"/>
      <c r="K97" s="101"/>
      <c r="L97" s="101"/>
      <c r="M97" s="101"/>
      <c r="N97" s="101"/>
      <c r="O97" s="101"/>
      <c r="P97" s="101"/>
      <c r="Q97" s="101"/>
      <c r="R97" s="101"/>
      <c r="S97" s="101"/>
      <c r="T97" s="101"/>
      <c r="U97" s="101"/>
      <c r="V97" s="101"/>
      <c r="W97" s="101"/>
      <c r="X97" s="101"/>
      <c r="Y97" s="101"/>
      <c r="Z97" s="101"/>
      <c r="AA97" s="101"/>
      <c r="AB97" s="101"/>
      <c r="AC97" s="235"/>
    </row>
    <row r="115" spans="2:30" ht="18.75">
      <c r="B115" s="185" t="s">
        <v>297</v>
      </c>
      <c r="C115" s="185"/>
      <c r="D115" s="185"/>
      <c r="E115" s="185"/>
      <c r="F115" s="185"/>
      <c r="G115" s="185"/>
      <c r="H115" s="185"/>
      <c r="I115" s="185"/>
      <c r="J115" s="185"/>
      <c r="K115" s="185"/>
      <c r="L115" s="185"/>
      <c r="M115" s="185"/>
      <c r="N115" s="185"/>
      <c r="O115" s="185"/>
      <c r="P115" s="185"/>
      <c r="Q115" s="185"/>
      <c r="R115" s="185"/>
      <c r="S115" s="185"/>
      <c r="T115" s="185"/>
      <c r="U115" s="185"/>
      <c r="V115" s="185"/>
      <c r="W115" s="185"/>
      <c r="X115" s="185"/>
      <c r="Y115" s="185"/>
      <c r="Z115" s="185"/>
      <c r="AA115" s="185"/>
      <c r="AB115" s="185"/>
      <c r="AC115" s="127" t="s">
        <v>8</v>
      </c>
      <c r="AD115" s="127"/>
    </row>
    <row r="116" spans="2:30" s="10" customFormat="1" ht="5.0999999999999996" customHeight="1">
      <c r="B116" s="11"/>
      <c r="C116" s="11"/>
      <c r="D116" s="11"/>
      <c r="E116" s="11"/>
      <c r="F116" s="11"/>
      <c r="G116" s="12"/>
    </row>
    <row r="117" spans="2:30">
      <c r="B117" s="132"/>
      <c r="C117" s="17" t="s">
        <v>227</v>
      </c>
      <c r="D117" s="17" t="s">
        <v>268</v>
      </c>
      <c r="E117" s="17" t="s">
        <v>269</v>
      </c>
      <c r="F117" s="17" t="s">
        <v>270</v>
      </c>
      <c r="G117" s="17" t="s">
        <v>271</v>
      </c>
      <c r="H117" s="17" t="s">
        <v>272</v>
      </c>
      <c r="I117" s="17" t="s">
        <v>273</v>
      </c>
      <c r="J117" s="17" t="s">
        <v>274</v>
      </c>
      <c r="K117" s="17" t="s">
        <v>275</v>
      </c>
      <c r="L117" s="17" t="s">
        <v>276</v>
      </c>
      <c r="M117" s="17" t="s">
        <v>277</v>
      </c>
      <c r="N117" s="17" t="s">
        <v>278</v>
      </c>
      <c r="O117" s="17" t="s">
        <v>279</v>
      </c>
      <c r="P117" s="17" t="s">
        <v>280</v>
      </c>
      <c r="Q117" s="17" t="s">
        <v>281</v>
      </c>
      <c r="R117" s="17" t="s">
        <v>282</v>
      </c>
      <c r="S117" s="17" t="s">
        <v>283</v>
      </c>
      <c r="T117" s="17" t="s">
        <v>284</v>
      </c>
      <c r="U117" s="17" t="s">
        <v>285</v>
      </c>
      <c r="V117" s="17" t="s">
        <v>286</v>
      </c>
      <c r="W117" s="17" t="s">
        <v>287</v>
      </c>
      <c r="X117" s="17" t="s">
        <v>288</v>
      </c>
      <c r="Y117" s="17" t="s">
        <v>289</v>
      </c>
      <c r="Z117" s="17" t="s">
        <v>290</v>
      </c>
      <c r="AA117" s="17" t="s">
        <v>291</v>
      </c>
      <c r="AB117" s="155">
        <v>0</v>
      </c>
    </row>
    <row r="118" spans="2:30" ht="15.75" customHeight="1">
      <c r="B118" s="231" t="str">
        <f>$B$115&amp;" - "&amp;C118</f>
        <v>Domestic Hot Water - Sleeping Quarters</v>
      </c>
      <c r="C118" s="232" t="s">
        <v>469</v>
      </c>
      <c r="D118" s="16" t="s">
        <v>292</v>
      </c>
      <c r="E118" s="101">
        <v>0</v>
      </c>
      <c r="F118" s="101">
        <v>0</v>
      </c>
      <c r="G118" s="101">
        <v>0</v>
      </c>
      <c r="H118" s="101">
        <v>0.05</v>
      </c>
      <c r="I118" s="101">
        <v>0.05</v>
      </c>
      <c r="J118" s="101">
        <v>0.05</v>
      </c>
      <c r="K118" s="101">
        <v>0.8</v>
      </c>
      <c r="L118" s="101">
        <v>0.7</v>
      </c>
      <c r="M118" s="101">
        <v>0.5</v>
      </c>
      <c r="N118" s="101">
        <v>0.4</v>
      </c>
      <c r="O118" s="101">
        <v>0.25</v>
      </c>
      <c r="P118" s="101">
        <v>0.25</v>
      </c>
      <c r="Q118" s="101">
        <v>0.25</v>
      </c>
      <c r="R118" s="101">
        <v>0.25</v>
      </c>
      <c r="S118" s="101">
        <v>0.5</v>
      </c>
      <c r="T118" s="101">
        <v>0.6</v>
      </c>
      <c r="U118" s="101">
        <v>0.7</v>
      </c>
      <c r="V118" s="101">
        <v>0.7</v>
      </c>
      <c r="W118" s="101">
        <v>0.4</v>
      </c>
      <c r="X118" s="101">
        <v>0.25</v>
      </c>
      <c r="Y118" s="101">
        <v>0.2</v>
      </c>
      <c r="Z118" s="101">
        <v>0.2</v>
      </c>
      <c r="AA118" s="101">
        <v>0.05</v>
      </c>
      <c r="AB118" s="101">
        <v>0.05</v>
      </c>
      <c r="AC118" s="233" t="s">
        <v>493</v>
      </c>
    </row>
    <row r="119" spans="2:30">
      <c r="B119" s="231"/>
      <c r="C119" s="232"/>
      <c r="D119" s="16" t="s">
        <v>293</v>
      </c>
      <c r="E119" s="101">
        <v>0</v>
      </c>
      <c r="F119" s="101">
        <v>0</v>
      </c>
      <c r="G119" s="101">
        <v>0</v>
      </c>
      <c r="H119" s="101">
        <v>0.05</v>
      </c>
      <c r="I119" s="101">
        <v>0.05</v>
      </c>
      <c r="J119" s="101">
        <v>0.05</v>
      </c>
      <c r="K119" s="101">
        <v>0.8</v>
      </c>
      <c r="L119" s="101">
        <v>0.7</v>
      </c>
      <c r="M119" s="101">
        <v>0.5</v>
      </c>
      <c r="N119" s="101">
        <v>0.4</v>
      </c>
      <c r="O119" s="101">
        <v>0.25</v>
      </c>
      <c r="P119" s="101">
        <v>0.25</v>
      </c>
      <c r="Q119" s="101">
        <v>0.25</v>
      </c>
      <c r="R119" s="101">
        <v>0.25</v>
      </c>
      <c r="S119" s="101">
        <v>0.5</v>
      </c>
      <c r="T119" s="101">
        <v>0.6</v>
      </c>
      <c r="U119" s="101">
        <v>0.7</v>
      </c>
      <c r="V119" s="101">
        <v>0.7</v>
      </c>
      <c r="W119" s="101">
        <v>0.4</v>
      </c>
      <c r="X119" s="101">
        <v>0.25</v>
      </c>
      <c r="Y119" s="101">
        <v>0.2</v>
      </c>
      <c r="Z119" s="101">
        <v>0.2</v>
      </c>
      <c r="AA119" s="101">
        <v>0.05</v>
      </c>
      <c r="AB119" s="101">
        <v>0.05</v>
      </c>
      <c r="AC119" s="234"/>
    </row>
    <row r="120" spans="2:30">
      <c r="B120" s="231"/>
      <c r="C120" s="232"/>
      <c r="D120" s="16" t="s">
        <v>294</v>
      </c>
      <c r="E120" s="101">
        <v>0</v>
      </c>
      <c r="F120" s="101">
        <v>0</v>
      </c>
      <c r="G120" s="101">
        <v>0</v>
      </c>
      <c r="H120" s="101">
        <v>0.05</v>
      </c>
      <c r="I120" s="101">
        <v>0.05</v>
      </c>
      <c r="J120" s="101">
        <v>0.05</v>
      </c>
      <c r="K120" s="101">
        <v>0.8</v>
      </c>
      <c r="L120" s="101">
        <v>0.7</v>
      </c>
      <c r="M120" s="101">
        <v>0.5</v>
      </c>
      <c r="N120" s="101">
        <v>0.4</v>
      </c>
      <c r="O120" s="101">
        <v>0.25</v>
      </c>
      <c r="P120" s="101">
        <v>0.25</v>
      </c>
      <c r="Q120" s="101">
        <v>0.25</v>
      </c>
      <c r="R120" s="101">
        <v>0.25</v>
      </c>
      <c r="S120" s="101">
        <v>0.5</v>
      </c>
      <c r="T120" s="101">
        <v>0.6</v>
      </c>
      <c r="U120" s="101">
        <v>0.7</v>
      </c>
      <c r="V120" s="101">
        <v>0.7</v>
      </c>
      <c r="W120" s="101">
        <v>0.4</v>
      </c>
      <c r="X120" s="101">
        <v>0.25</v>
      </c>
      <c r="Y120" s="101">
        <v>0.2</v>
      </c>
      <c r="Z120" s="101">
        <v>0.2</v>
      </c>
      <c r="AA120" s="101">
        <v>0.05</v>
      </c>
      <c r="AB120" s="101">
        <v>0.05</v>
      </c>
      <c r="AC120" s="235"/>
    </row>
    <row r="121" spans="2:30" ht="15.75" customHeight="1">
      <c r="B121" s="231" t="str">
        <f>$B$115&amp;" - "&amp;C121</f>
        <v>Domestic Hot Water - Office Core</v>
      </c>
      <c r="C121" s="236" t="s">
        <v>470</v>
      </c>
      <c r="D121" s="16" t="s">
        <v>292</v>
      </c>
      <c r="E121" s="101">
        <v>0.15</v>
      </c>
      <c r="F121" s="101">
        <v>0.15</v>
      </c>
      <c r="G121" s="101">
        <v>0.15</v>
      </c>
      <c r="H121" s="101">
        <v>0.15</v>
      </c>
      <c r="I121" s="101">
        <v>0.15</v>
      </c>
      <c r="J121" s="101">
        <v>0.15</v>
      </c>
      <c r="K121" s="101">
        <v>0.15</v>
      </c>
      <c r="L121" s="101">
        <v>0.17</v>
      </c>
      <c r="M121" s="101">
        <v>0.57999999999999996</v>
      </c>
      <c r="N121" s="101">
        <v>0.66</v>
      </c>
      <c r="O121" s="101">
        <v>0.78</v>
      </c>
      <c r="P121" s="101">
        <v>0.82</v>
      </c>
      <c r="Q121" s="101">
        <v>0.71</v>
      </c>
      <c r="R121" s="101">
        <v>0.82</v>
      </c>
      <c r="S121" s="101">
        <v>0.78</v>
      </c>
      <c r="T121" s="101">
        <v>0.74</v>
      </c>
      <c r="U121" s="101">
        <v>0.63</v>
      </c>
      <c r="V121" s="101">
        <v>0.41</v>
      </c>
      <c r="W121" s="101">
        <v>0.18</v>
      </c>
      <c r="X121" s="101">
        <v>0.18</v>
      </c>
      <c r="Y121" s="101">
        <v>0.18</v>
      </c>
      <c r="Z121" s="101">
        <v>0.15</v>
      </c>
      <c r="AA121" s="101">
        <v>0.15</v>
      </c>
      <c r="AB121" s="101">
        <v>0.15</v>
      </c>
      <c r="AC121" s="233" t="s">
        <v>493</v>
      </c>
    </row>
    <row r="122" spans="2:30">
      <c r="B122" s="231"/>
      <c r="C122" s="237"/>
      <c r="D122" s="16" t="s">
        <v>293</v>
      </c>
      <c r="E122" s="101">
        <v>0.15</v>
      </c>
      <c r="F122" s="101">
        <v>0.15</v>
      </c>
      <c r="G122" s="101">
        <v>0.15</v>
      </c>
      <c r="H122" s="101">
        <v>0.15</v>
      </c>
      <c r="I122" s="101">
        <v>0.15</v>
      </c>
      <c r="J122" s="101">
        <v>0.15</v>
      </c>
      <c r="K122" s="101">
        <v>0.15</v>
      </c>
      <c r="L122" s="101">
        <v>0.15</v>
      </c>
      <c r="M122" s="101">
        <v>0.2</v>
      </c>
      <c r="N122" s="101">
        <v>0.28000000000000003</v>
      </c>
      <c r="O122" s="101">
        <v>0.3</v>
      </c>
      <c r="P122" s="101">
        <v>0.3</v>
      </c>
      <c r="Q122" s="101">
        <v>0.24</v>
      </c>
      <c r="R122" s="101">
        <v>0.24</v>
      </c>
      <c r="S122" s="101">
        <v>0.23</v>
      </c>
      <c r="T122" s="101">
        <v>0.23</v>
      </c>
      <c r="U122" s="101">
        <v>0.23</v>
      </c>
      <c r="V122" s="101">
        <v>0.15</v>
      </c>
      <c r="W122" s="101">
        <v>0.15</v>
      </c>
      <c r="X122" s="101">
        <v>0.15</v>
      </c>
      <c r="Y122" s="101">
        <v>0.15</v>
      </c>
      <c r="Z122" s="101">
        <v>0.15</v>
      </c>
      <c r="AA122" s="101">
        <v>0.15</v>
      </c>
      <c r="AB122" s="101">
        <v>0.15</v>
      </c>
      <c r="AC122" s="234"/>
    </row>
    <row r="123" spans="2:30">
      <c r="B123" s="231"/>
      <c r="C123" s="238"/>
      <c r="D123" s="16" t="s">
        <v>294</v>
      </c>
      <c r="E123" s="101">
        <v>0.15</v>
      </c>
      <c r="F123" s="101">
        <v>0.15</v>
      </c>
      <c r="G123" s="101">
        <v>0.15</v>
      </c>
      <c r="H123" s="101">
        <v>0.15</v>
      </c>
      <c r="I123" s="101">
        <v>0.15</v>
      </c>
      <c r="J123" s="101">
        <v>0.15</v>
      </c>
      <c r="K123" s="101">
        <v>0.15</v>
      </c>
      <c r="L123" s="101">
        <v>0.15</v>
      </c>
      <c r="M123" s="101">
        <v>0.15</v>
      </c>
      <c r="N123" s="101">
        <v>0.15</v>
      </c>
      <c r="O123" s="101">
        <v>0.15</v>
      </c>
      <c r="P123" s="101">
        <v>0.15</v>
      </c>
      <c r="Q123" s="101">
        <v>0.15</v>
      </c>
      <c r="R123" s="101">
        <v>0.15</v>
      </c>
      <c r="S123" s="101">
        <v>0.15</v>
      </c>
      <c r="T123" s="101">
        <v>0.15</v>
      </c>
      <c r="U123" s="101">
        <v>0.15</v>
      </c>
      <c r="V123" s="101">
        <v>0.15</v>
      </c>
      <c r="W123" s="101">
        <v>0.15</v>
      </c>
      <c r="X123" s="101">
        <v>0.15</v>
      </c>
      <c r="Y123" s="101">
        <v>0.15</v>
      </c>
      <c r="Z123" s="101">
        <v>0.15</v>
      </c>
      <c r="AA123" s="101">
        <v>0.15</v>
      </c>
      <c r="AB123" s="101">
        <v>0.15</v>
      </c>
      <c r="AC123" s="235"/>
    </row>
    <row r="124" spans="2:30">
      <c r="B124" s="231" t="str">
        <f>$B$115&amp;" - "&amp;C124</f>
        <v>Domestic Hot Water - Garage</v>
      </c>
      <c r="C124" s="232" t="s">
        <v>492</v>
      </c>
      <c r="D124" s="16" t="s">
        <v>292</v>
      </c>
      <c r="E124" s="101"/>
      <c r="F124" s="101"/>
      <c r="G124" s="101"/>
      <c r="H124" s="101"/>
      <c r="I124" s="101"/>
      <c r="J124" s="101"/>
      <c r="K124" s="101"/>
      <c r="L124" s="101"/>
      <c r="M124" s="101"/>
      <c r="N124" s="101"/>
      <c r="O124" s="101"/>
      <c r="P124" s="101"/>
      <c r="Q124" s="101"/>
      <c r="R124" s="101"/>
      <c r="S124" s="101"/>
      <c r="T124" s="101"/>
      <c r="U124" s="101"/>
      <c r="V124" s="101"/>
      <c r="W124" s="101"/>
      <c r="X124" s="101"/>
      <c r="Y124" s="101"/>
      <c r="Z124" s="101"/>
      <c r="AA124" s="101"/>
      <c r="AB124" s="101"/>
      <c r="AC124" s="233"/>
    </row>
    <row r="125" spans="2:30">
      <c r="B125" s="231"/>
      <c r="C125" s="232"/>
      <c r="D125" s="16" t="s">
        <v>293</v>
      </c>
      <c r="E125" s="101"/>
      <c r="F125" s="101"/>
      <c r="G125" s="101"/>
      <c r="H125" s="101"/>
      <c r="I125" s="101"/>
      <c r="J125" s="101"/>
      <c r="K125" s="101"/>
      <c r="L125" s="101"/>
      <c r="M125" s="101"/>
      <c r="N125" s="101"/>
      <c r="O125" s="101"/>
      <c r="P125" s="101"/>
      <c r="Q125" s="101"/>
      <c r="R125" s="101"/>
      <c r="S125" s="101"/>
      <c r="T125" s="101"/>
      <c r="U125" s="101"/>
      <c r="V125" s="101"/>
      <c r="W125" s="101"/>
      <c r="X125" s="101"/>
      <c r="Y125" s="101"/>
      <c r="Z125" s="101"/>
      <c r="AA125" s="101"/>
      <c r="AB125" s="101"/>
      <c r="AC125" s="234"/>
    </row>
    <row r="126" spans="2:30">
      <c r="B126" s="231"/>
      <c r="C126" s="232"/>
      <c r="D126" s="16" t="s">
        <v>294</v>
      </c>
      <c r="E126" s="101"/>
      <c r="F126" s="101"/>
      <c r="G126" s="101"/>
      <c r="H126" s="101"/>
      <c r="I126" s="101"/>
      <c r="J126" s="101"/>
      <c r="K126" s="101"/>
      <c r="L126" s="101"/>
      <c r="M126" s="101"/>
      <c r="N126" s="101"/>
      <c r="O126" s="101"/>
      <c r="P126" s="101"/>
      <c r="Q126" s="101"/>
      <c r="R126" s="101"/>
      <c r="S126" s="101"/>
      <c r="T126" s="101"/>
      <c r="U126" s="101"/>
      <c r="V126" s="101"/>
      <c r="W126" s="101"/>
      <c r="X126" s="101"/>
      <c r="Y126" s="101"/>
      <c r="Z126" s="101"/>
      <c r="AA126" s="101"/>
      <c r="AB126" s="101"/>
      <c r="AC126" s="235"/>
    </row>
    <row r="127" spans="2:30">
      <c r="B127" s="231" t="str">
        <f>$B$115&amp;" - "&amp;C127</f>
        <v>Domestic Hot Water - Office Perimeter</v>
      </c>
      <c r="C127" s="236" t="s">
        <v>578</v>
      </c>
      <c r="D127" s="16" t="s">
        <v>292</v>
      </c>
      <c r="E127" s="101">
        <v>0.15</v>
      </c>
      <c r="F127" s="101">
        <v>0.15</v>
      </c>
      <c r="G127" s="101">
        <v>0.15</v>
      </c>
      <c r="H127" s="101">
        <v>0.15</v>
      </c>
      <c r="I127" s="101">
        <v>0.15</v>
      </c>
      <c r="J127" s="101">
        <v>0.15</v>
      </c>
      <c r="K127" s="101">
        <v>0.15</v>
      </c>
      <c r="L127" s="101">
        <v>0.17</v>
      </c>
      <c r="M127" s="101">
        <v>0.57999999999999996</v>
      </c>
      <c r="N127" s="101">
        <v>0.66</v>
      </c>
      <c r="O127" s="101">
        <v>0.78</v>
      </c>
      <c r="P127" s="101">
        <v>0.82</v>
      </c>
      <c r="Q127" s="101">
        <v>0.71</v>
      </c>
      <c r="R127" s="101">
        <v>0.82</v>
      </c>
      <c r="S127" s="101">
        <v>0.78</v>
      </c>
      <c r="T127" s="101">
        <v>0.74</v>
      </c>
      <c r="U127" s="101">
        <v>0.63</v>
      </c>
      <c r="V127" s="101">
        <v>0.41</v>
      </c>
      <c r="W127" s="101">
        <v>0.18</v>
      </c>
      <c r="X127" s="101">
        <v>0.18</v>
      </c>
      <c r="Y127" s="101">
        <v>0.18</v>
      </c>
      <c r="Z127" s="101">
        <v>0.15</v>
      </c>
      <c r="AA127" s="101">
        <v>0.15</v>
      </c>
      <c r="AB127" s="101">
        <v>0.15</v>
      </c>
      <c r="AC127" s="233" t="s">
        <v>493</v>
      </c>
    </row>
    <row r="128" spans="2:30">
      <c r="B128" s="231"/>
      <c r="C128" s="237"/>
      <c r="D128" s="16" t="s">
        <v>293</v>
      </c>
      <c r="E128" s="101">
        <v>0.15</v>
      </c>
      <c r="F128" s="101">
        <v>0.15</v>
      </c>
      <c r="G128" s="101">
        <v>0.15</v>
      </c>
      <c r="H128" s="101">
        <v>0.15</v>
      </c>
      <c r="I128" s="101">
        <v>0.15</v>
      </c>
      <c r="J128" s="101">
        <v>0.15</v>
      </c>
      <c r="K128" s="101">
        <v>0.15</v>
      </c>
      <c r="L128" s="101">
        <v>0.15</v>
      </c>
      <c r="M128" s="101">
        <v>0.2</v>
      </c>
      <c r="N128" s="101">
        <v>0.28000000000000003</v>
      </c>
      <c r="O128" s="101">
        <v>0.3</v>
      </c>
      <c r="P128" s="101">
        <v>0.3</v>
      </c>
      <c r="Q128" s="101">
        <v>0.24</v>
      </c>
      <c r="R128" s="101">
        <v>0.24</v>
      </c>
      <c r="S128" s="101">
        <v>0.23</v>
      </c>
      <c r="T128" s="101">
        <v>0.23</v>
      </c>
      <c r="U128" s="101">
        <v>0.23</v>
      </c>
      <c r="V128" s="101">
        <v>0.15</v>
      </c>
      <c r="W128" s="101">
        <v>0.15</v>
      </c>
      <c r="X128" s="101">
        <v>0.15</v>
      </c>
      <c r="Y128" s="101">
        <v>0.15</v>
      </c>
      <c r="Z128" s="101">
        <v>0.15</v>
      </c>
      <c r="AA128" s="101">
        <v>0.15</v>
      </c>
      <c r="AB128" s="101">
        <v>0.15</v>
      </c>
      <c r="AC128" s="234"/>
    </row>
    <row r="129" spans="2:29">
      <c r="B129" s="231"/>
      <c r="C129" s="238"/>
      <c r="D129" s="16" t="s">
        <v>294</v>
      </c>
      <c r="E129" s="101">
        <v>0.15</v>
      </c>
      <c r="F129" s="101">
        <v>0.15</v>
      </c>
      <c r="G129" s="101">
        <v>0.15</v>
      </c>
      <c r="H129" s="101">
        <v>0.15</v>
      </c>
      <c r="I129" s="101">
        <v>0.15</v>
      </c>
      <c r="J129" s="101">
        <v>0.15</v>
      </c>
      <c r="K129" s="101">
        <v>0.15</v>
      </c>
      <c r="L129" s="101">
        <v>0.15</v>
      </c>
      <c r="M129" s="101">
        <v>0.15</v>
      </c>
      <c r="N129" s="101">
        <v>0.15</v>
      </c>
      <c r="O129" s="101">
        <v>0.15</v>
      </c>
      <c r="P129" s="101">
        <v>0.15</v>
      </c>
      <c r="Q129" s="101">
        <v>0.15</v>
      </c>
      <c r="R129" s="101">
        <v>0.15</v>
      </c>
      <c r="S129" s="101">
        <v>0.15</v>
      </c>
      <c r="T129" s="101">
        <v>0.15</v>
      </c>
      <c r="U129" s="101">
        <v>0.15</v>
      </c>
      <c r="V129" s="101">
        <v>0.15</v>
      </c>
      <c r="W129" s="101">
        <v>0.15</v>
      </c>
      <c r="X129" s="101">
        <v>0.15</v>
      </c>
      <c r="Y129" s="101">
        <v>0.15</v>
      </c>
      <c r="Z129" s="101">
        <v>0.15</v>
      </c>
      <c r="AA129" s="101">
        <v>0.15</v>
      </c>
      <c r="AB129" s="101">
        <v>0.15</v>
      </c>
      <c r="AC129" s="235"/>
    </row>
    <row r="130" spans="2:29">
      <c r="B130" s="231" t="str">
        <f>$B$115&amp;" - "&amp;C130</f>
        <v xml:space="preserve">Domestic Hot Water - </v>
      </c>
      <c r="C130" s="232"/>
      <c r="D130" s="16" t="s">
        <v>292</v>
      </c>
      <c r="E130" s="101"/>
      <c r="F130" s="101"/>
      <c r="G130" s="101"/>
      <c r="H130" s="101"/>
      <c r="I130" s="101"/>
      <c r="J130" s="101"/>
      <c r="K130" s="101"/>
      <c r="L130" s="101"/>
      <c r="M130" s="101"/>
      <c r="N130" s="101"/>
      <c r="O130" s="101"/>
      <c r="P130" s="101"/>
      <c r="Q130" s="101"/>
      <c r="R130" s="101"/>
      <c r="S130" s="101"/>
      <c r="T130" s="101"/>
      <c r="U130" s="101"/>
      <c r="V130" s="101"/>
      <c r="W130" s="101"/>
      <c r="X130" s="101"/>
      <c r="Y130" s="101"/>
      <c r="Z130" s="101"/>
      <c r="AA130" s="101"/>
      <c r="AB130" s="101"/>
      <c r="AC130" s="233"/>
    </row>
    <row r="131" spans="2:29">
      <c r="B131" s="231"/>
      <c r="C131" s="232"/>
      <c r="D131" s="16" t="s">
        <v>293</v>
      </c>
      <c r="E131" s="101"/>
      <c r="F131" s="101"/>
      <c r="G131" s="101"/>
      <c r="H131" s="101"/>
      <c r="I131" s="101"/>
      <c r="J131" s="101"/>
      <c r="K131" s="101"/>
      <c r="L131" s="101"/>
      <c r="M131" s="101"/>
      <c r="N131" s="101"/>
      <c r="O131" s="101"/>
      <c r="P131" s="101"/>
      <c r="Q131" s="101"/>
      <c r="R131" s="101"/>
      <c r="S131" s="101"/>
      <c r="T131" s="101"/>
      <c r="U131" s="101"/>
      <c r="V131" s="101"/>
      <c r="W131" s="101"/>
      <c r="X131" s="101"/>
      <c r="Y131" s="101"/>
      <c r="Z131" s="101"/>
      <c r="AA131" s="101"/>
      <c r="AB131" s="101"/>
      <c r="AC131" s="234"/>
    </row>
    <row r="132" spans="2:29">
      <c r="B132" s="231"/>
      <c r="C132" s="232"/>
      <c r="D132" s="16" t="s">
        <v>294</v>
      </c>
      <c r="E132" s="101"/>
      <c r="F132" s="101"/>
      <c r="G132" s="101"/>
      <c r="H132" s="101"/>
      <c r="I132" s="101"/>
      <c r="J132" s="101"/>
      <c r="K132" s="101"/>
      <c r="L132" s="101"/>
      <c r="M132" s="101"/>
      <c r="N132" s="101"/>
      <c r="O132" s="101"/>
      <c r="P132" s="101"/>
      <c r="Q132" s="101"/>
      <c r="R132" s="101"/>
      <c r="S132" s="101"/>
      <c r="T132" s="101"/>
      <c r="U132" s="101"/>
      <c r="V132" s="101"/>
      <c r="W132" s="101"/>
      <c r="X132" s="101"/>
      <c r="Y132" s="101"/>
      <c r="Z132" s="101"/>
      <c r="AA132" s="101"/>
      <c r="AB132" s="101"/>
      <c r="AC132" s="235"/>
    </row>
    <row r="150" spans="2:30" ht="18.75">
      <c r="B150" s="185" t="s">
        <v>98</v>
      </c>
      <c r="C150" s="185"/>
      <c r="D150" s="185"/>
      <c r="E150" s="185"/>
      <c r="F150" s="185"/>
      <c r="G150" s="185"/>
      <c r="H150" s="185"/>
      <c r="I150" s="185"/>
      <c r="J150" s="185"/>
      <c r="K150" s="185"/>
      <c r="L150" s="185"/>
      <c r="M150" s="185"/>
      <c r="N150" s="185"/>
      <c r="O150" s="185"/>
      <c r="P150" s="185"/>
      <c r="Q150" s="185"/>
      <c r="R150" s="185"/>
      <c r="S150" s="185"/>
      <c r="T150" s="185"/>
      <c r="U150" s="185"/>
      <c r="V150" s="185"/>
      <c r="W150" s="185"/>
      <c r="X150" s="185"/>
      <c r="Y150" s="185"/>
      <c r="Z150" s="185"/>
      <c r="AA150" s="185"/>
      <c r="AB150" s="185"/>
      <c r="AC150" s="127" t="s">
        <v>8</v>
      </c>
      <c r="AD150" s="127"/>
    </row>
    <row r="151" spans="2:30" s="10" customFormat="1" ht="5.0999999999999996" customHeight="1">
      <c r="B151" s="11"/>
      <c r="C151" s="11"/>
      <c r="D151" s="11"/>
      <c r="E151" s="11"/>
      <c r="F151" s="11"/>
      <c r="G151" s="12"/>
    </row>
    <row r="152" spans="2:30">
      <c r="B152" s="132"/>
      <c r="C152" s="17" t="s">
        <v>227</v>
      </c>
      <c r="D152" s="17" t="s">
        <v>268</v>
      </c>
      <c r="E152" s="17" t="s">
        <v>269</v>
      </c>
      <c r="F152" s="17" t="s">
        <v>270</v>
      </c>
      <c r="G152" s="17" t="s">
        <v>271</v>
      </c>
      <c r="H152" s="17" t="s">
        <v>272</v>
      </c>
      <c r="I152" s="17" t="s">
        <v>273</v>
      </c>
      <c r="J152" s="17" t="s">
        <v>274</v>
      </c>
      <c r="K152" s="17" t="s">
        <v>275</v>
      </c>
      <c r="L152" s="17" t="s">
        <v>276</v>
      </c>
      <c r="M152" s="17" t="s">
        <v>277</v>
      </c>
      <c r="N152" s="17" t="s">
        <v>278</v>
      </c>
      <c r="O152" s="17" t="s">
        <v>279</v>
      </c>
      <c r="P152" s="17" t="s">
        <v>280</v>
      </c>
      <c r="Q152" s="17" t="s">
        <v>281</v>
      </c>
      <c r="R152" s="17" t="s">
        <v>282</v>
      </c>
      <c r="S152" s="17" t="s">
        <v>283</v>
      </c>
      <c r="T152" s="17" t="s">
        <v>284</v>
      </c>
      <c r="U152" s="17" t="s">
        <v>285</v>
      </c>
      <c r="V152" s="17" t="s">
        <v>286</v>
      </c>
      <c r="W152" s="17" t="s">
        <v>287</v>
      </c>
      <c r="X152" s="17" t="s">
        <v>288</v>
      </c>
      <c r="Y152" s="17" t="s">
        <v>289</v>
      </c>
      <c r="Z152" s="17" t="s">
        <v>290</v>
      </c>
      <c r="AA152" s="17" t="s">
        <v>291</v>
      </c>
      <c r="AB152" s="155">
        <v>0</v>
      </c>
    </row>
    <row r="153" spans="2:30" ht="15.75" customHeight="1">
      <c r="B153" s="231" t="str">
        <f>$B$150&amp;" - "&amp;C153</f>
        <v>Process Loads - Sleeping Quarters</v>
      </c>
      <c r="C153" s="232" t="s">
        <v>469</v>
      </c>
      <c r="D153" s="16" t="s">
        <v>292</v>
      </c>
      <c r="E153" s="101"/>
      <c r="F153" s="101"/>
      <c r="G153" s="101"/>
      <c r="H153" s="101"/>
      <c r="I153" s="101"/>
      <c r="J153" s="101"/>
      <c r="K153" s="101"/>
      <c r="L153" s="101"/>
      <c r="M153" s="101"/>
      <c r="N153" s="101"/>
      <c r="O153" s="101"/>
      <c r="P153" s="101"/>
      <c r="Q153" s="101"/>
      <c r="R153" s="101"/>
      <c r="S153" s="101"/>
      <c r="T153" s="101"/>
      <c r="U153" s="101"/>
      <c r="V153" s="101"/>
      <c r="W153" s="101"/>
      <c r="X153" s="101"/>
      <c r="Y153" s="101"/>
      <c r="Z153" s="101"/>
      <c r="AA153" s="101"/>
      <c r="AB153" s="101"/>
      <c r="AC153" s="233"/>
    </row>
    <row r="154" spans="2:30">
      <c r="B154" s="231"/>
      <c r="C154" s="232"/>
      <c r="D154" s="16" t="s">
        <v>293</v>
      </c>
      <c r="E154" s="101"/>
      <c r="F154" s="101"/>
      <c r="G154" s="101"/>
      <c r="H154" s="101"/>
      <c r="I154" s="101"/>
      <c r="J154" s="101"/>
      <c r="K154" s="101"/>
      <c r="L154" s="101"/>
      <c r="M154" s="101"/>
      <c r="N154" s="101"/>
      <c r="O154" s="101"/>
      <c r="P154" s="101"/>
      <c r="Q154" s="101"/>
      <c r="R154" s="101"/>
      <c r="S154" s="101"/>
      <c r="T154" s="101"/>
      <c r="U154" s="101"/>
      <c r="V154" s="101"/>
      <c r="W154" s="101"/>
      <c r="X154" s="101"/>
      <c r="Y154" s="101"/>
      <c r="Z154" s="101"/>
      <c r="AA154" s="101"/>
      <c r="AB154" s="101"/>
      <c r="AC154" s="234"/>
    </row>
    <row r="155" spans="2:30">
      <c r="B155" s="231"/>
      <c r="C155" s="232"/>
      <c r="D155" s="16" t="s">
        <v>294</v>
      </c>
      <c r="E155" s="101"/>
      <c r="F155" s="101"/>
      <c r="G155" s="101"/>
      <c r="H155" s="101"/>
      <c r="I155" s="101"/>
      <c r="J155" s="101"/>
      <c r="K155" s="101"/>
      <c r="L155" s="101"/>
      <c r="M155" s="101"/>
      <c r="N155" s="101"/>
      <c r="O155" s="101"/>
      <c r="P155" s="101"/>
      <c r="Q155" s="101"/>
      <c r="R155" s="101"/>
      <c r="S155" s="101"/>
      <c r="T155" s="101"/>
      <c r="U155" s="101"/>
      <c r="V155" s="101"/>
      <c r="W155" s="101"/>
      <c r="X155" s="101"/>
      <c r="Y155" s="101"/>
      <c r="Z155" s="101"/>
      <c r="AA155" s="101"/>
      <c r="AB155" s="101"/>
      <c r="AC155" s="235"/>
    </row>
    <row r="156" spans="2:30">
      <c r="B156" s="231" t="str">
        <f>$B$150&amp;" - "&amp;C156</f>
        <v>Process Loads - Office Core</v>
      </c>
      <c r="C156" s="236" t="s">
        <v>470</v>
      </c>
      <c r="D156" s="16" t="s">
        <v>292</v>
      </c>
      <c r="E156" s="101"/>
      <c r="F156" s="101"/>
      <c r="G156" s="101"/>
      <c r="H156" s="101"/>
      <c r="I156" s="101"/>
      <c r="J156" s="101"/>
      <c r="K156" s="101"/>
      <c r="L156" s="101"/>
      <c r="M156" s="101"/>
      <c r="N156" s="101"/>
      <c r="O156" s="101"/>
      <c r="P156" s="101"/>
      <c r="Q156" s="101"/>
      <c r="R156" s="101"/>
      <c r="S156" s="101"/>
      <c r="T156" s="101"/>
      <c r="U156" s="101"/>
      <c r="V156" s="101"/>
      <c r="W156" s="101"/>
      <c r="X156" s="101"/>
      <c r="Y156" s="101"/>
      <c r="Z156" s="101"/>
      <c r="AA156" s="101"/>
      <c r="AB156" s="101"/>
      <c r="AC156" s="233"/>
    </row>
    <row r="157" spans="2:30">
      <c r="B157" s="231"/>
      <c r="C157" s="237"/>
      <c r="D157" s="16" t="s">
        <v>293</v>
      </c>
      <c r="E157" s="101"/>
      <c r="F157" s="101"/>
      <c r="G157" s="101"/>
      <c r="H157" s="101"/>
      <c r="I157" s="101"/>
      <c r="J157" s="101"/>
      <c r="K157" s="101"/>
      <c r="L157" s="101"/>
      <c r="M157" s="101"/>
      <c r="N157" s="101"/>
      <c r="O157" s="101"/>
      <c r="P157" s="101"/>
      <c r="Q157" s="101"/>
      <c r="R157" s="101"/>
      <c r="S157" s="101"/>
      <c r="T157" s="101"/>
      <c r="U157" s="101"/>
      <c r="V157" s="101"/>
      <c r="W157" s="101"/>
      <c r="X157" s="101"/>
      <c r="Y157" s="101"/>
      <c r="Z157" s="101"/>
      <c r="AA157" s="101"/>
      <c r="AB157" s="101"/>
      <c r="AC157" s="234"/>
    </row>
    <row r="158" spans="2:30">
      <c r="B158" s="231"/>
      <c r="C158" s="238"/>
      <c r="D158" s="16" t="s">
        <v>294</v>
      </c>
      <c r="E158" s="101"/>
      <c r="F158" s="101"/>
      <c r="G158" s="101"/>
      <c r="H158" s="101"/>
      <c r="I158" s="101"/>
      <c r="J158" s="101"/>
      <c r="K158" s="101"/>
      <c r="L158" s="101"/>
      <c r="M158" s="101"/>
      <c r="N158" s="101"/>
      <c r="O158" s="101"/>
      <c r="P158" s="101"/>
      <c r="Q158" s="101"/>
      <c r="R158" s="101"/>
      <c r="S158" s="101"/>
      <c r="T158" s="101"/>
      <c r="U158" s="101"/>
      <c r="V158" s="101"/>
      <c r="W158" s="101"/>
      <c r="X158" s="101"/>
      <c r="Y158" s="101"/>
      <c r="Z158" s="101"/>
      <c r="AA158" s="101"/>
      <c r="AB158" s="101"/>
      <c r="AC158" s="235"/>
    </row>
    <row r="159" spans="2:30">
      <c r="B159" s="231" t="str">
        <f>$B$150&amp;" - "&amp;C159</f>
        <v>Process Loads - Garage</v>
      </c>
      <c r="C159" s="232" t="s">
        <v>492</v>
      </c>
      <c r="D159" s="16" t="s">
        <v>292</v>
      </c>
      <c r="E159" s="101"/>
      <c r="F159" s="101"/>
      <c r="G159" s="101"/>
      <c r="H159" s="101"/>
      <c r="I159" s="101"/>
      <c r="J159" s="101"/>
      <c r="K159" s="101"/>
      <c r="L159" s="101"/>
      <c r="M159" s="101"/>
      <c r="N159" s="101"/>
      <c r="O159" s="101"/>
      <c r="P159" s="101"/>
      <c r="Q159" s="101"/>
      <c r="R159" s="101"/>
      <c r="S159" s="101"/>
      <c r="T159" s="101"/>
      <c r="U159" s="101"/>
      <c r="V159" s="101"/>
      <c r="W159" s="101"/>
      <c r="X159" s="101"/>
      <c r="Y159" s="101"/>
      <c r="Z159" s="101"/>
      <c r="AA159" s="101"/>
      <c r="AB159" s="101"/>
      <c r="AC159" s="233"/>
    </row>
    <row r="160" spans="2:30">
      <c r="B160" s="231"/>
      <c r="C160" s="232"/>
      <c r="D160" s="16" t="s">
        <v>293</v>
      </c>
      <c r="E160" s="101"/>
      <c r="F160" s="101"/>
      <c r="G160" s="101"/>
      <c r="H160" s="101"/>
      <c r="I160" s="101"/>
      <c r="J160" s="101"/>
      <c r="K160" s="101"/>
      <c r="L160" s="101"/>
      <c r="M160" s="101"/>
      <c r="N160" s="101"/>
      <c r="O160" s="101"/>
      <c r="P160" s="101"/>
      <c r="Q160" s="101"/>
      <c r="R160" s="101"/>
      <c r="S160" s="101"/>
      <c r="T160" s="101"/>
      <c r="U160" s="101"/>
      <c r="V160" s="101"/>
      <c r="W160" s="101"/>
      <c r="X160" s="101"/>
      <c r="Y160" s="101"/>
      <c r="Z160" s="101"/>
      <c r="AA160" s="101"/>
      <c r="AB160" s="101"/>
      <c r="AC160" s="234"/>
    </row>
    <row r="161" spans="2:29">
      <c r="B161" s="231"/>
      <c r="C161" s="232"/>
      <c r="D161" s="16" t="s">
        <v>294</v>
      </c>
      <c r="E161" s="101"/>
      <c r="F161" s="101"/>
      <c r="G161" s="101"/>
      <c r="H161" s="101"/>
      <c r="I161" s="101"/>
      <c r="J161" s="101"/>
      <c r="K161" s="101"/>
      <c r="L161" s="101"/>
      <c r="M161" s="101"/>
      <c r="N161" s="101"/>
      <c r="O161" s="101"/>
      <c r="P161" s="101"/>
      <c r="Q161" s="101"/>
      <c r="R161" s="101"/>
      <c r="S161" s="101"/>
      <c r="T161" s="101"/>
      <c r="U161" s="101"/>
      <c r="V161" s="101"/>
      <c r="W161" s="101"/>
      <c r="X161" s="101"/>
      <c r="Y161" s="101"/>
      <c r="Z161" s="101"/>
      <c r="AA161" s="101"/>
      <c r="AB161" s="101"/>
      <c r="AC161" s="235"/>
    </row>
    <row r="162" spans="2:29">
      <c r="B162" s="231" t="str">
        <f>$B$150&amp;" - "&amp;C162</f>
        <v>Process Loads - Office Perimeter</v>
      </c>
      <c r="C162" s="236" t="s">
        <v>578</v>
      </c>
      <c r="D162" s="16" t="s">
        <v>292</v>
      </c>
      <c r="E162" s="101"/>
      <c r="F162" s="101"/>
      <c r="G162" s="101"/>
      <c r="H162" s="101"/>
      <c r="I162" s="101"/>
      <c r="J162" s="101"/>
      <c r="K162" s="101"/>
      <c r="L162" s="101"/>
      <c r="M162" s="101"/>
      <c r="N162" s="101"/>
      <c r="O162" s="101"/>
      <c r="P162" s="101"/>
      <c r="Q162" s="101"/>
      <c r="R162" s="101"/>
      <c r="S162" s="101"/>
      <c r="T162" s="101"/>
      <c r="U162" s="101"/>
      <c r="V162" s="101"/>
      <c r="W162" s="101"/>
      <c r="X162" s="101"/>
      <c r="Y162" s="101"/>
      <c r="Z162" s="101"/>
      <c r="AA162" s="101"/>
      <c r="AB162" s="101"/>
      <c r="AC162" s="233"/>
    </row>
    <row r="163" spans="2:29">
      <c r="B163" s="231"/>
      <c r="C163" s="237"/>
      <c r="D163" s="16" t="s">
        <v>293</v>
      </c>
      <c r="E163" s="101"/>
      <c r="F163" s="101"/>
      <c r="G163" s="101"/>
      <c r="H163" s="101"/>
      <c r="I163" s="101"/>
      <c r="J163" s="101"/>
      <c r="K163" s="101"/>
      <c r="L163" s="101"/>
      <c r="M163" s="101"/>
      <c r="N163" s="101"/>
      <c r="O163" s="101"/>
      <c r="P163" s="101"/>
      <c r="Q163" s="101"/>
      <c r="R163" s="101"/>
      <c r="S163" s="101"/>
      <c r="T163" s="101"/>
      <c r="U163" s="101"/>
      <c r="V163" s="101"/>
      <c r="W163" s="101"/>
      <c r="X163" s="101"/>
      <c r="Y163" s="101"/>
      <c r="Z163" s="101"/>
      <c r="AA163" s="101"/>
      <c r="AB163" s="101"/>
      <c r="AC163" s="234"/>
    </row>
    <row r="164" spans="2:29">
      <c r="B164" s="231"/>
      <c r="C164" s="238"/>
      <c r="D164" s="16" t="s">
        <v>294</v>
      </c>
      <c r="E164" s="101"/>
      <c r="F164" s="101"/>
      <c r="G164" s="101"/>
      <c r="H164" s="101"/>
      <c r="I164" s="101"/>
      <c r="J164" s="101"/>
      <c r="K164" s="101"/>
      <c r="L164" s="101"/>
      <c r="M164" s="101"/>
      <c r="N164" s="101"/>
      <c r="O164" s="101"/>
      <c r="P164" s="101"/>
      <c r="Q164" s="101"/>
      <c r="R164" s="101"/>
      <c r="S164" s="101"/>
      <c r="T164" s="101"/>
      <c r="U164" s="101"/>
      <c r="V164" s="101"/>
      <c r="W164" s="101"/>
      <c r="X164" s="101"/>
      <c r="Y164" s="101"/>
      <c r="Z164" s="101"/>
      <c r="AA164" s="101"/>
      <c r="AB164" s="101"/>
      <c r="AC164" s="235"/>
    </row>
    <row r="165" spans="2:29">
      <c r="B165" s="231" t="str">
        <f>$B$150&amp;" - "&amp;C165</f>
        <v xml:space="preserve">Process Loads - </v>
      </c>
      <c r="C165" s="232"/>
      <c r="D165" s="16" t="s">
        <v>292</v>
      </c>
      <c r="E165" s="101"/>
      <c r="F165" s="101"/>
      <c r="G165" s="101"/>
      <c r="H165" s="101"/>
      <c r="I165" s="101"/>
      <c r="J165" s="101"/>
      <c r="K165" s="101"/>
      <c r="L165" s="101"/>
      <c r="M165" s="101"/>
      <c r="N165" s="101"/>
      <c r="O165" s="101"/>
      <c r="P165" s="101"/>
      <c r="Q165" s="101"/>
      <c r="R165" s="101"/>
      <c r="S165" s="101"/>
      <c r="T165" s="101"/>
      <c r="U165" s="101"/>
      <c r="V165" s="101"/>
      <c r="W165" s="101"/>
      <c r="X165" s="101"/>
      <c r="Y165" s="101"/>
      <c r="Z165" s="101"/>
      <c r="AA165" s="101"/>
      <c r="AB165" s="101"/>
      <c r="AC165" s="233"/>
    </row>
    <row r="166" spans="2:29">
      <c r="B166" s="231"/>
      <c r="C166" s="232"/>
      <c r="D166" s="16" t="s">
        <v>293</v>
      </c>
      <c r="E166" s="101"/>
      <c r="F166" s="101"/>
      <c r="G166" s="101"/>
      <c r="H166" s="101"/>
      <c r="I166" s="101"/>
      <c r="J166" s="101"/>
      <c r="K166" s="101"/>
      <c r="L166" s="101"/>
      <c r="M166" s="101"/>
      <c r="N166" s="101"/>
      <c r="O166" s="101"/>
      <c r="P166" s="101"/>
      <c r="Q166" s="101"/>
      <c r="R166" s="101"/>
      <c r="S166" s="101"/>
      <c r="T166" s="101"/>
      <c r="U166" s="101"/>
      <c r="V166" s="101"/>
      <c r="W166" s="101"/>
      <c r="X166" s="101"/>
      <c r="Y166" s="101"/>
      <c r="Z166" s="101"/>
      <c r="AA166" s="101"/>
      <c r="AB166" s="101"/>
      <c r="AC166" s="234"/>
    </row>
    <row r="167" spans="2:29">
      <c r="B167" s="231"/>
      <c r="C167" s="232"/>
      <c r="D167" s="16" t="s">
        <v>294</v>
      </c>
      <c r="E167" s="101"/>
      <c r="F167" s="101"/>
      <c r="G167" s="101"/>
      <c r="H167" s="101"/>
      <c r="I167" s="101"/>
      <c r="J167" s="101"/>
      <c r="K167" s="101"/>
      <c r="L167" s="101"/>
      <c r="M167" s="101"/>
      <c r="N167" s="101"/>
      <c r="O167" s="101"/>
      <c r="P167" s="101"/>
      <c r="Q167" s="101"/>
      <c r="R167" s="101"/>
      <c r="S167" s="101"/>
      <c r="T167" s="101"/>
      <c r="U167" s="101"/>
      <c r="V167" s="101"/>
      <c r="W167" s="101"/>
      <c r="X167" s="101"/>
      <c r="Y167" s="101"/>
      <c r="Z167" s="101"/>
      <c r="AA167" s="101"/>
      <c r="AB167" s="101"/>
      <c r="AC167" s="235"/>
    </row>
  </sheetData>
  <mergeCells count="84">
    <mergeCell ref="B162:B164"/>
    <mergeCell ref="C162:C164"/>
    <mergeCell ref="AC162:AC164"/>
    <mergeCell ref="B165:B167"/>
    <mergeCell ref="C165:C167"/>
    <mergeCell ref="AC165:AC167"/>
    <mergeCell ref="B156:B158"/>
    <mergeCell ref="C156:C158"/>
    <mergeCell ref="AC156:AC158"/>
    <mergeCell ref="B159:B161"/>
    <mergeCell ref="C159:C161"/>
    <mergeCell ref="AC159:AC161"/>
    <mergeCell ref="B130:B132"/>
    <mergeCell ref="C130:C132"/>
    <mergeCell ref="AC130:AC132"/>
    <mergeCell ref="B150:AB150"/>
    <mergeCell ref="B153:B155"/>
    <mergeCell ref="C153:C155"/>
    <mergeCell ref="AC153:AC155"/>
    <mergeCell ref="B124:B126"/>
    <mergeCell ref="C124:C126"/>
    <mergeCell ref="AC124:AC126"/>
    <mergeCell ref="B127:B129"/>
    <mergeCell ref="C127:C129"/>
    <mergeCell ref="AC127:AC129"/>
    <mergeCell ref="B115:AB115"/>
    <mergeCell ref="B118:B120"/>
    <mergeCell ref="C118:C120"/>
    <mergeCell ref="AC118:AC120"/>
    <mergeCell ref="B121:B123"/>
    <mergeCell ref="C121:C123"/>
    <mergeCell ref="AC121:AC123"/>
    <mergeCell ref="B92:B94"/>
    <mergeCell ref="C92:C94"/>
    <mergeCell ref="AC92:AC94"/>
    <mergeCell ref="B95:B97"/>
    <mergeCell ref="C95:C97"/>
    <mergeCell ref="AC95:AC97"/>
    <mergeCell ref="B86:B88"/>
    <mergeCell ref="C86:C88"/>
    <mergeCell ref="AC86:AC88"/>
    <mergeCell ref="B89:B91"/>
    <mergeCell ref="C89:C91"/>
    <mergeCell ref="AC89:AC91"/>
    <mergeCell ref="B77:AB77"/>
    <mergeCell ref="B80:B82"/>
    <mergeCell ref="C80:C82"/>
    <mergeCell ref="AC80:AC82"/>
    <mergeCell ref="B83:B85"/>
    <mergeCell ref="C83:C85"/>
    <mergeCell ref="AC83:AC85"/>
    <mergeCell ref="B54:B56"/>
    <mergeCell ref="C54:C56"/>
    <mergeCell ref="AC54:AC56"/>
    <mergeCell ref="B57:B59"/>
    <mergeCell ref="C57:C59"/>
    <mergeCell ref="AC57:AC59"/>
    <mergeCell ref="B48:B50"/>
    <mergeCell ref="C48:C50"/>
    <mergeCell ref="AC48:AC50"/>
    <mergeCell ref="B51:B53"/>
    <mergeCell ref="C51:C53"/>
    <mergeCell ref="AC51:AC53"/>
    <mergeCell ref="B22:B24"/>
    <mergeCell ref="C22:C24"/>
    <mergeCell ref="AC22:AC24"/>
    <mergeCell ref="B42:AB42"/>
    <mergeCell ref="B45:B47"/>
    <mergeCell ref="C45:C47"/>
    <mergeCell ref="AC45:AC47"/>
    <mergeCell ref="B19:B21"/>
    <mergeCell ref="C19:C21"/>
    <mergeCell ref="C2:J4"/>
    <mergeCell ref="AC2:AD2"/>
    <mergeCell ref="AC3:AD3"/>
    <mergeCell ref="B7:AB7"/>
    <mergeCell ref="B10:B12"/>
    <mergeCell ref="C10:C12"/>
    <mergeCell ref="AC10:AC12"/>
    <mergeCell ref="B13:B15"/>
    <mergeCell ref="C13:C15"/>
    <mergeCell ref="B16:B18"/>
    <mergeCell ref="C16:C18"/>
    <mergeCell ref="AC16:AC18"/>
  </mergeCells>
  <conditionalFormatting sqref="C10:C12">
    <cfRule type="containsText" dxfId="123" priority="44" operator="containsText" text="Example:">
      <formula>NOT(ISERROR(SEARCH("Example:",C10)))</formula>
    </cfRule>
  </conditionalFormatting>
  <conditionalFormatting sqref="C16:C18 C22:C24">
    <cfRule type="containsText" dxfId="122" priority="43" operator="containsText" text="Example:">
      <formula>NOT(ISERROR(SEARCH("Example:",C16)))</formula>
    </cfRule>
  </conditionalFormatting>
  <conditionalFormatting sqref="C57:C59">
    <cfRule type="containsText" dxfId="121" priority="42" operator="containsText" text="Example:">
      <formula>NOT(ISERROR(SEARCH("Example:",C57)))</formula>
    </cfRule>
  </conditionalFormatting>
  <conditionalFormatting sqref="C92 C95:C97">
    <cfRule type="containsText" dxfId="120" priority="41" operator="containsText" text="Example:">
      <formula>NOT(ISERROR(SEARCH("Example:",C92)))</formula>
    </cfRule>
  </conditionalFormatting>
  <conditionalFormatting sqref="AC10:AC12">
    <cfRule type="containsText" dxfId="119" priority="40" operator="containsText" text="Example">
      <formula>NOT(ISERROR(SEARCH("Example",AC10)))</formula>
    </cfRule>
  </conditionalFormatting>
  <conditionalFormatting sqref="AC22:AC24">
    <cfRule type="containsText" dxfId="118" priority="39" operator="containsText" text="Example">
      <formula>NOT(ISERROR(SEARCH("Example",AC22)))</formula>
    </cfRule>
  </conditionalFormatting>
  <conditionalFormatting sqref="AC57:AC59">
    <cfRule type="containsText" dxfId="117" priority="38" operator="containsText" text="Example">
      <formula>NOT(ISERROR(SEARCH("Example",AC57)))</formula>
    </cfRule>
  </conditionalFormatting>
  <conditionalFormatting sqref="C130:C132">
    <cfRule type="containsText" dxfId="116" priority="37" operator="containsText" text="Example:">
      <formula>NOT(ISERROR(SEARCH("Example:",C130)))</formula>
    </cfRule>
  </conditionalFormatting>
  <conditionalFormatting sqref="AC159:AC161">
    <cfRule type="containsText" dxfId="115" priority="33" operator="containsText" text="Example">
      <formula>NOT(ISERROR(SEARCH("Example",AC159)))</formula>
    </cfRule>
  </conditionalFormatting>
  <conditionalFormatting sqref="AC130:AC132">
    <cfRule type="containsText" dxfId="114" priority="36" operator="containsText" text="Example">
      <formula>NOT(ISERROR(SEARCH("Example",AC130)))</formula>
    </cfRule>
  </conditionalFormatting>
  <conditionalFormatting sqref="C165:C167">
    <cfRule type="containsText" dxfId="113" priority="35" operator="containsText" text="Example:">
      <formula>NOT(ISERROR(SEARCH("Example:",C165)))</formula>
    </cfRule>
  </conditionalFormatting>
  <conditionalFormatting sqref="AC156:AC158">
    <cfRule type="containsText" dxfId="112" priority="34" operator="containsText" text="Example">
      <formula>NOT(ISERROR(SEARCH("Example",AC156)))</formula>
    </cfRule>
  </conditionalFormatting>
  <conditionalFormatting sqref="AC162:AC164">
    <cfRule type="containsText" dxfId="111" priority="32" operator="containsText" text="Example">
      <formula>NOT(ISERROR(SEARCH("Example",AC162)))</formula>
    </cfRule>
  </conditionalFormatting>
  <conditionalFormatting sqref="AC165:AC167">
    <cfRule type="containsText" dxfId="110" priority="31" operator="containsText" text="Example">
      <formula>NOT(ISERROR(SEARCH("Example",AC165)))</formula>
    </cfRule>
  </conditionalFormatting>
  <conditionalFormatting sqref="C13">
    <cfRule type="containsText" dxfId="109" priority="30" operator="containsText" text="Example:">
      <formula>NOT(ISERROR(SEARCH("Example:",C13)))</formula>
    </cfRule>
  </conditionalFormatting>
  <conditionalFormatting sqref="AC45:AC47">
    <cfRule type="containsText" dxfId="108" priority="26" operator="containsText" text="Example">
      <formula>NOT(ISERROR(SEARCH("Example",AC45)))</formula>
    </cfRule>
  </conditionalFormatting>
  <conditionalFormatting sqref="AC153:AC155">
    <cfRule type="containsText" dxfId="107" priority="29" operator="containsText" text="Example">
      <formula>NOT(ISERROR(SEARCH("Example",AC153)))</formula>
    </cfRule>
  </conditionalFormatting>
  <conditionalFormatting sqref="AC118:AC120">
    <cfRule type="containsText" dxfId="106" priority="22" operator="containsText" text="Example">
      <formula>NOT(ISERROR(SEARCH("Example",AC118)))</formula>
    </cfRule>
  </conditionalFormatting>
  <conditionalFormatting sqref="AC89:AC97">
    <cfRule type="containsText" dxfId="105" priority="28" operator="containsText" text="Example">
      <formula>NOT(ISERROR(SEARCH("Example",AC89)))</formula>
    </cfRule>
  </conditionalFormatting>
  <conditionalFormatting sqref="AC13:AC18">
    <cfRule type="containsText" dxfId="104" priority="27" operator="containsText" text="Example">
      <formula>NOT(ISERROR(SEARCH("Example",AC13)))</formula>
    </cfRule>
  </conditionalFormatting>
  <conditionalFormatting sqref="AC48:AC53">
    <cfRule type="containsText" dxfId="103" priority="25" operator="containsText" text="Example">
      <formula>NOT(ISERROR(SEARCH("Example",AC48)))</formula>
    </cfRule>
  </conditionalFormatting>
  <conditionalFormatting sqref="AC80:AC82">
    <cfRule type="containsText" dxfId="102" priority="24" operator="containsText" text="Example">
      <formula>NOT(ISERROR(SEARCH("Example",AC80)))</formula>
    </cfRule>
  </conditionalFormatting>
  <conditionalFormatting sqref="AC83:AC88">
    <cfRule type="containsText" dxfId="101" priority="23" operator="containsText" text="Example">
      <formula>NOT(ISERROR(SEARCH("Example",AC83)))</formula>
    </cfRule>
  </conditionalFormatting>
  <conditionalFormatting sqref="AC121:AC126">
    <cfRule type="containsText" dxfId="100" priority="21" operator="containsText" text="Example">
      <formula>NOT(ISERROR(SEARCH("Example",AC121)))</formula>
    </cfRule>
  </conditionalFormatting>
  <conditionalFormatting sqref="C19">
    <cfRule type="containsText" dxfId="99" priority="20" operator="containsText" text="Example:">
      <formula>NOT(ISERROR(SEARCH("Example:",C19)))</formula>
    </cfRule>
  </conditionalFormatting>
  <conditionalFormatting sqref="AC19:AC21">
    <cfRule type="containsText" dxfId="98" priority="19" operator="containsText" text="Example">
      <formula>NOT(ISERROR(SEARCH("Example",AC19)))</formula>
    </cfRule>
  </conditionalFormatting>
  <conditionalFormatting sqref="C45:C47">
    <cfRule type="containsText" dxfId="97" priority="18" operator="containsText" text="Example:">
      <formula>NOT(ISERROR(SEARCH("Example:",C45)))</formula>
    </cfRule>
  </conditionalFormatting>
  <conditionalFormatting sqref="C51:C53">
    <cfRule type="containsText" dxfId="96" priority="17" operator="containsText" text="Example:">
      <formula>NOT(ISERROR(SEARCH("Example:",C51)))</formula>
    </cfRule>
  </conditionalFormatting>
  <conditionalFormatting sqref="C48">
    <cfRule type="containsText" dxfId="95" priority="16" operator="containsText" text="Example:">
      <formula>NOT(ISERROR(SEARCH("Example:",C48)))</formula>
    </cfRule>
  </conditionalFormatting>
  <conditionalFormatting sqref="C54">
    <cfRule type="containsText" dxfId="94" priority="15" operator="containsText" text="Example:">
      <formula>NOT(ISERROR(SEARCH("Example:",C54)))</formula>
    </cfRule>
  </conditionalFormatting>
  <conditionalFormatting sqref="C80:C82">
    <cfRule type="containsText" dxfId="93" priority="14" operator="containsText" text="Example:">
      <formula>NOT(ISERROR(SEARCH("Example:",C80)))</formula>
    </cfRule>
  </conditionalFormatting>
  <conditionalFormatting sqref="C86:C88">
    <cfRule type="containsText" dxfId="92" priority="13" operator="containsText" text="Example:">
      <formula>NOT(ISERROR(SEARCH("Example:",C86)))</formula>
    </cfRule>
  </conditionalFormatting>
  <conditionalFormatting sqref="C83">
    <cfRule type="containsText" dxfId="91" priority="12" operator="containsText" text="Example:">
      <formula>NOT(ISERROR(SEARCH("Example:",C83)))</formula>
    </cfRule>
  </conditionalFormatting>
  <conditionalFormatting sqref="C89">
    <cfRule type="containsText" dxfId="90" priority="11" operator="containsText" text="Example:">
      <formula>NOT(ISERROR(SEARCH("Example:",C89)))</formula>
    </cfRule>
  </conditionalFormatting>
  <conditionalFormatting sqref="C118:C120">
    <cfRule type="containsText" dxfId="89" priority="10" operator="containsText" text="Example:">
      <formula>NOT(ISERROR(SEARCH("Example:",C118)))</formula>
    </cfRule>
  </conditionalFormatting>
  <conditionalFormatting sqref="C124:C126">
    <cfRule type="containsText" dxfId="88" priority="9" operator="containsText" text="Example:">
      <formula>NOT(ISERROR(SEARCH("Example:",C124)))</formula>
    </cfRule>
  </conditionalFormatting>
  <conditionalFormatting sqref="C121">
    <cfRule type="containsText" dxfId="87" priority="8" operator="containsText" text="Example:">
      <formula>NOT(ISERROR(SEARCH("Example:",C121)))</formula>
    </cfRule>
  </conditionalFormatting>
  <conditionalFormatting sqref="C127">
    <cfRule type="containsText" dxfId="86" priority="7" operator="containsText" text="Example:">
      <formula>NOT(ISERROR(SEARCH("Example:",C127)))</formula>
    </cfRule>
  </conditionalFormatting>
  <conditionalFormatting sqref="C153:C155">
    <cfRule type="containsText" dxfId="85" priority="6" operator="containsText" text="Example:">
      <formula>NOT(ISERROR(SEARCH("Example:",C153)))</formula>
    </cfRule>
  </conditionalFormatting>
  <conditionalFormatting sqref="C159:C161">
    <cfRule type="containsText" dxfId="84" priority="5" operator="containsText" text="Example:">
      <formula>NOT(ISERROR(SEARCH("Example:",C159)))</formula>
    </cfRule>
  </conditionalFormatting>
  <conditionalFormatting sqref="C156">
    <cfRule type="containsText" dxfId="83" priority="4" operator="containsText" text="Example:">
      <formula>NOT(ISERROR(SEARCH("Example:",C156)))</formula>
    </cfRule>
  </conditionalFormatting>
  <conditionalFormatting sqref="C162">
    <cfRule type="containsText" dxfId="82" priority="3" operator="containsText" text="Example:">
      <formula>NOT(ISERROR(SEARCH("Example:",C162)))</formula>
    </cfRule>
  </conditionalFormatting>
  <conditionalFormatting sqref="AC127:AC129">
    <cfRule type="containsText" dxfId="81" priority="2" operator="containsText" text="Example">
      <formula>NOT(ISERROR(SEARCH("Example",AC127)))</formula>
    </cfRule>
  </conditionalFormatting>
  <conditionalFormatting sqref="AC54:AC56">
    <cfRule type="containsText" dxfId="80" priority="1" operator="containsText" text="Example">
      <formula>NOT(ISERROR(SEARCH("Example",AC54)))</formula>
    </cfRule>
  </conditionalFormatting>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7ECCED"/>
    <pageSetUpPr fitToPage="1"/>
  </sheetPr>
  <dimension ref="B1:AE171"/>
  <sheetViews>
    <sheetView showGridLines="0" zoomScaleNormal="100" workbookViewId="0">
      <pane ySplit="6" topLeftCell="A7" activePane="bottomLeft" state="frozen"/>
      <selection pane="bottomLeft" activeCell="C8" sqref="C8:F8"/>
    </sheetView>
  </sheetViews>
  <sheetFormatPr defaultRowHeight="15.75"/>
  <cols>
    <col min="1" max="1" width="1.25" style="2" customWidth="1"/>
    <col min="2" max="2" width="24.875" style="2" customWidth="1"/>
    <col min="3" max="3" width="23.625" style="2" customWidth="1"/>
    <col min="4" max="5" width="23.625" style="77" customWidth="1"/>
    <col min="6" max="6" width="12.625" style="77" customWidth="1"/>
    <col min="7" max="7" width="10" style="2" customWidth="1"/>
    <col min="8" max="8" width="2.125" style="20" customWidth="1"/>
    <col min="9" max="9" width="10" style="2" customWidth="1"/>
    <col min="10" max="10" width="2.125" style="2" customWidth="1"/>
    <col min="11" max="11" width="69.125" style="2" customWidth="1"/>
    <col min="12" max="16" width="9" style="2" customWidth="1"/>
    <col min="17" max="42" width="9" style="2"/>
    <col min="43" max="261" width="8" style="2"/>
    <col min="262" max="262" width="0.875" style="2" customWidth="1"/>
    <col min="263" max="263" width="4.125" style="2" customWidth="1"/>
    <col min="264" max="264" width="68.875" style="2" customWidth="1"/>
    <col min="265" max="267" width="3.875" style="2" customWidth="1"/>
    <col min="268" max="269" width="8" style="2"/>
    <col min="270" max="270" width="0" style="2" hidden="1" customWidth="1"/>
    <col min="271" max="517" width="8" style="2"/>
    <col min="518" max="518" width="0.875" style="2" customWidth="1"/>
    <col min="519" max="519" width="4.125" style="2" customWidth="1"/>
    <col min="520" max="520" width="68.875" style="2" customWidth="1"/>
    <col min="521" max="523" width="3.875" style="2" customWidth="1"/>
    <col min="524" max="525" width="8" style="2"/>
    <col min="526" max="526" width="0" style="2" hidden="1" customWidth="1"/>
    <col min="527" max="773" width="8" style="2"/>
    <col min="774" max="774" width="0.875" style="2" customWidth="1"/>
    <col min="775" max="775" width="4.125" style="2" customWidth="1"/>
    <col min="776" max="776" width="68.875" style="2" customWidth="1"/>
    <col min="777" max="779" width="3.875" style="2" customWidth="1"/>
    <col min="780" max="781" width="8" style="2"/>
    <col min="782" max="782" width="0" style="2" hidden="1" customWidth="1"/>
    <col min="783" max="1029" width="9" style="2"/>
    <col min="1030" max="1030" width="0.875" style="2" customWidth="1"/>
    <col min="1031" max="1031" width="4.125" style="2" customWidth="1"/>
    <col min="1032" max="1032" width="68.875" style="2" customWidth="1"/>
    <col min="1033" max="1035" width="3.875" style="2" customWidth="1"/>
    <col min="1036" max="1037" width="8" style="2"/>
    <col min="1038" max="1038" width="0" style="2" hidden="1" customWidth="1"/>
    <col min="1039" max="1285" width="8" style="2"/>
    <col min="1286" max="1286" width="0.875" style="2" customWidth="1"/>
    <col min="1287" max="1287" width="4.125" style="2" customWidth="1"/>
    <col min="1288" max="1288" width="68.875" style="2" customWidth="1"/>
    <col min="1289" max="1291" width="3.875" style="2" customWidth="1"/>
    <col min="1292" max="1293" width="8" style="2"/>
    <col min="1294" max="1294" width="0" style="2" hidden="1" customWidth="1"/>
    <col min="1295" max="1541" width="8" style="2"/>
    <col min="1542" max="1542" width="0.875" style="2" customWidth="1"/>
    <col min="1543" max="1543" width="4.125" style="2" customWidth="1"/>
    <col min="1544" max="1544" width="68.875" style="2" customWidth="1"/>
    <col min="1545" max="1547" width="3.875" style="2" customWidth="1"/>
    <col min="1548" max="1549" width="8" style="2"/>
    <col min="1550" max="1550" width="0" style="2" hidden="1" customWidth="1"/>
    <col min="1551" max="1797" width="8" style="2"/>
    <col min="1798" max="1798" width="0.875" style="2" customWidth="1"/>
    <col min="1799" max="1799" width="4.125" style="2" customWidth="1"/>
    <col min="1800" max="1800" width="68.875" style="2" customWidth="1"/>
    <col min="1801" max="1803" width="3.875" style="2" customWidth="1"/>
    <col min="1804" max="1805" width="8" style="2"/>
    <col min="1806" max="1806" width="0" style="2" hidden="1" customWidth="1"/>
    <col min="1807" max="2053" width="9" style="2"/>
    <col min="2054" max="2054" width="0.875" style="2" customWidth="1"/>
    <col min="2055" max="2055" width="4.125" style="2" customWidth="1"/>
    <col min="2056" max="2056" width="68.875" style="2" customWidth="1"/>
    <col min="2057" max="2059" width="3.875" style="2" customWidth="1"/>
    <col min="2060" max="2061" width="8" style="2"/>
    <col min="2062" max="2062" width="0" style="2" hidden="1" customWidth="1"/>
    <col min="2063" max="2309" width="8" style="2"/>
    <col min="2310" max="2310" width="0.875" style="2" customWidth="1"/>
    <col min="2311" max="2311" width="4.125" style="2" customWidth="1"/>
    <col min="2312" max="2312" width="68.875" style="2" customWidth="1"/>
    <col min="2313" max="2315" width="3.875" style="2" customWidth="1"/>
    <col min="2316" max="2317" width="8" style="2"/>
    <col min="2318" max="2318" width="0" style="2" hidden="1" customWidth="1"/>
    <col min="2319" max="2565" width="8" style="2"/>
    <col min="2566" max="2566" width="0.875" style="2" customWidth="1"/>
    <col min="2567" max="2567" width="4.125" style="2" customWidth="1"/>
    <col min="2568" max="2568" width="68.875" style="2" customWidth="1"/>
    <col min="2569" max="2571" width="3.875" style="2" customWidth="1"/>
    <col min="2572" max="2573" width="8" style="2"/>
    <col min="2574" max="2574" width="0" style="2" hidden="1" customWidth="1"/>
    <col min="2575" max="2821" width="8" style="2"/>
    <col min="2822" max="2822" width="0.875" style="2" customWidth="1"/>
    <col min="2823" max="2823" width="4.125" style="2" customWidth="1"/>
    <col min="2824" max="2824" width="68.875" style="2" customWidth="1"/>
    <col min="2825" max="2827" width="3.875" style="2" customWidth="1"/>
    <col min="2828" max="2829" width="8" style="2"/>
    <col min="2830" max="2830" width="0" style="2" hidden="1" customWidth="1"/>
    <col min="2831" max="3077" width="9" style="2"/>
    <col min="3078" max="3078" width="0.875" style="2" customWidth="1"/>
    <col min="3079" max="3079" width="4.125" style="2" customWidth="1"/>
    <col min="3080" max="3080" width="68.875" style="2" customWidth="1"/>
    <col min="3081" max="3083" width="3.875" style="2" customWidth="1"/>
    <col min="3084" max="3085" width="8" style="2"/>
    <col min="3086" max="3086" width="0" style="2" hidden="1" customWidth="1"/>
    <col min="3087" max="3333" width="8" style="2"/>
    <col min="3334" max="3334" width="0.875" style="2" customWidth="1"/>
    <col min="3335" max="3335" width="4.125" style="2" customWidth="1"/>
    <col min="3336" max="3336" width="68.875" style="2" customWidth="1"/>
    <col min="3337" max="3339" width="3.875" style="2" customWidth="1"/>
    <col min="3340" max="3341" width="8" style="2"/>
    <col min="3342" max="3342" width="0" style="2" hidden="1" customWidth="1"/>
    <col min="3343" max="3589" width="8" style="2"/>
    <col min="3590" max="3590" width="0.875" style="2" customWidth="1"/>
    <col min="3591" max="3591" width="4.125" style="2" customWidth="1"/>
    <col min="3592" max="3592" width="68.875" style="2" customWidth="1"/>
    <col min="3593" max="3595" width="3.875" style="2" customWidth="1"/>
    <col min="3596" max="3597" width="8" style="2"/>
    <col min="3598" max="3598" width="0" style="2" hidden="1" customWidth="1"/>
    <col min="3599" max="3845" width="8" style="2"/>
    <col min="3846" max="3846" width="0.875" style="2" customWidth="1"/>
    <col min="3847" max="3847" width="4.125" style="2" customWidth="1"/>
    <col min="3848" max="3848" width="68.875" style="2" customWidth="1"/>
    <col min="3849" max="3851" width="3.875" style="2" customWidth="1"/>
    <col min="3852" max="3853" width="8" style="2"/>
    <col min="3854" max="3854" width="0" style="2" hidden="1" customWidth="1"/>
    <col min="3855" max="4101" width="9" style="2"/>
    <col min="4102" max="4102" width="0.875" style="2" customWidth="1"/>
    <col min="4103" max="4103" width="4.125" style="2" customWidth="1"/>
    <col min="4104" max="4104" width="68.875" style="2" customWidth="1"/>
    <col min="4105" max="4107" width="3.875" style="2" customWidth="1"/>
    <col min="4108" max="4109" width="8" style="2"/>
    <col min="4110" max="4110" width="0" style="2" hidden="1" customWidth="1"/>
    <col min="4111" max="4357" width="8" style="2"/>
    <col min="4358" max="4358" width="0.875" style="2" customWidth="1"/>
    <col min="4359" max="4359" width="4.125" style="2" customWidth="1"/>
    <col min="4360" max="4360" width="68.875" style="2" customWidth="1"/>
    <col min="4361" max="4363" width="3.875" style="2" customWidth="1"/>
    <col min="4364" max="4365" width="8" style="2"/>
    <col min="4366" max="4366" width="0" style="2" hidden="1" customWidth="1"/>
    <col min="4367" max="4613" width="8" style="2"/>
    <col min="4614" max="4614" width="0.875" style="2" customWidth="1"/>
    <col min="4615" max="4615" width="4.125" style="2" customWidth="1"/>
    <col min="4616" max="4616" width="68.875" style="2" customWidth="1"/>
    <col min="4617" max="4619" width="3.875" style="2" customWidth="1"/>
    <col min="4620" max="4621" width="8" style="2"/>
    <col min="4622" max="4622" width="0" style="2" hidden="1" customWidth="1"/>
    <col min="4623" max="4869" width="8" style="2"/>
    <col min="4870" max="4870" width="0.875" style="2" customWidth="1"/>
    <col min="4871" max="4871" width="4.125" style="2" customWidth="1"/>
    <col min="4872" max="4872" width="68.875" style="2" customWidth="1"/>
    <col min="4873" max="4875" width="3.875" style="2" customWidth="1"/>
    <col min="4876" max="4877" width="8" style="2"/>
    <col min="4878" max="4878" width="0" style="2" hidden="1" customWidth="1"/>
    <col min="4879" max="5125" width="9" style="2"/>
    <col min="5126" max="5126" width="0.875" style="2" customWidth="1"/>
    <col min="5127" max="5127" width="4.125" style="2" customWidth="1"/>
    <col min="5128" max="5128" width="68.875" style="2" customWidth="1"/>
    <col min="5129" max="5131" width="3.875" style="2" customWidth="1"/>
    <col min="5132" max="5133" width="8" style="2"/>
    <col min="5134" max="5134" width="0" style="2" hidden="1" customWidth="1"/>
    <col min="5135" max="5381" width="8" style="2"/>
    <col min="5382" max="5382" width="0.875" style="2" customWidth="1"/>
    <col min="5383" max="5383" width="4.125" style="2" customWidth="1"/>
    <col min="5384" max="5384" width="68.875" style="2" customWidth="1"/>
    <col min="5385" max="5387" width="3.875" style="2" customWidth="1"/>
    <col min="5388" max="5389" width="8" style="2"/>
    <col min="5390" max="5390" width="0" style="2" hidden="1" customWidth="1"/>
    <col min="5391" max="5637" width="8" style="2"/>
    <col min="5638" max="5638" width="0.875" style="2" customWidth="1"/>
    <col min="5639" max="5639" width="4.125" style="2" customWidth="1"/>
    <col min="5640" max="5640" width="68.875" style="2" customWidth="1"/>
    <col min="5641" max="5643" width="3.875" style="2" customWidth="1"/>
    <col min="5644" max="5645" width="8" style="2"/>
    <col min="5646" max="5646" width="0" style="2" hidden="1" customWidth="1"/>
    <col min="5647" max="5893" width="8" style="2"/>
    <col min="5894" max="5894" width="0.875" style="2" customWidth="1"/>
    <col min="5895" max="5895" width="4.125" style="2" customWidth="1"/>
    <col min="5896" max="5896" width="68.875" style="2" customWidth="1"/>
    <col min="5897" max="5899" width="3.875" style="2" customWidth="1"/>
    <col min="5900" max="5901" width="8" style="2"/>
    <col min="5902" max="5902" width="0" style="2" hidden="1" customWidth="1"/>
    <col min="5903" max="6149" width="9" style="2"/>
    <col min="6150" max="6150" width="0.875" style="2" customWidth="1"/>
    <col min="6151" max="6151" width="4.125" style="2" customWidth="1"/>
    <col min="6152" max="6152" width="68.875" style="2" customWidth="1"/>
    <col min="6153" max="6155" width="3.875" style="2" customWidth="1"/>
    <col min="6156" max="6157" width="8" style="2"/>
    <col min="6158" max="6158" width="0" style="2" hidden="1" customWidth="1"/>
    <col min="6159" max="6405" width="8" style="2"/>
    <col min="6406" max="6406" width="0.875" style="2" customWidth="1"/>
    <col min="6407" max="6407" width="4.125" style="2" customWidth="1"/>
    <col min="6408" max="6408" width="68.875" style="2" customWidth="1"/>
    <col min="6409" max="6411" width="3.875" style="2" customWidth="1"/>
    <col min="6412" max="6413" width="8" style="2"/>
    <col min="6414" max="6414" width="0" style="2" hidden="1" customWidth="1"/>
    <col min="6415" max="6661" width="8" style="2"/>
    <col min="6662" max="6662" width="0.875" style="2" customWidth="1"/>
    <col min="6663" max="6663" width="4.125" style="2" customWidth="1"/>
    <col min="6664" max="6664" width="68.875" style="2" customWidth="1"/>
    <col min="6665" max="6667" width="3.875" style="2" customWidth="1"/>
    <col min="6668" max="6669" width="8" style="2"/>
    <col min="6670" max="6670" width="0" style="2" hidden="1" customWidth="1"/>
    <col min="6671" max="6917" width="8" style="2"/>
    <col min="6918" max="6918" width="0.875" style="2" customWidth="1"/>
    <col min="6919" max="6919" width="4.125" style="2" customWidth="1"/>
    <col min="6920" max="6920" width="68.875" style="2" customWidth="1"/>
    <col min="6921" max="6923" width="3.875" style="2" customWidth="1"/>
    <col min="6924" max="6925" width="8" style="2"/>
    <col min="6926" max="6926" width="0" style="2" hidden="1" customWidth="1"/>
    <col min="6927" max="7173" width="9" style="2"/>
    <col min="7174" max="7174" width="0.875" style="2" customWidth="1"/>
    <col min="7175" max="7175" width="4.125" style="2" customWidth="1"/>
    <col min="7176" max="7176" width="68.875" style="2" customWidth="1"/>
    <col min="7177" max="7179" width="3.875" style="2" customWidth="1"/>
    <col min="7180" max="7181" width="8" style="2"/>
    <col min="7182" max="7182" width="0" style="2" hidden="1" customWidth="1"/>
    <col min="7183" max="7429" width="8" style="2"/>
    <col min="7430" max="7430" width="0.875" style="2" customWidth="1"/>
    <col min="7431" max="7431" width="4.125" style="2" customWidth="1"/>
    <col min="7432" max="7432" width="68.875" style="2" customWidth="1"/>
    <col min="7433" max="7435" width="3.875" style="2" customWidth="1"/>
    <col min="7436" max="7437" width="8" style="2"/>
    <col min="7438" max="7438" width="0" style="2" hidden="1" customWidth="1"/>
    <col min="7439" max="7685" width="8" style="2"/>
    <col min="7686" max="7686" width="0.875" style="2" customWidth="1"/>
    <col min="7687" max="7687" width="4.125" style="2" customWidth="1"/>
    <col min="7688" max="7688" width="68.875" style="2" customWidth="1"/>
    <col min="7689" max="7691" width="3.875" style="2" customWidth="1"/>
    <col min="7692" max="7693" width="8" style="2"/>
    <col min="7694" max="7694" width="0" style="2" hidden="1" customWidth="1"/>
    <col min="7695" max="7941" width="8" style="2"/>
    <col min="7942" max="7942" width="0.875" style="2" customWidth="1"/>
    <col min="7943" max="7943" width="4.125" style="2" customWidth="1"/>
    <col min="7944" max="7944" width="68.875" style="2" customWidth="1"/>
    <col min="7945" max="7947" width="3.875" style="2" customWidth="1"/>
    <col min="7948" max="7949" width="8" style="2"/>
    <col min="7950" max="7950" width="0" style="2" hidden="1" customWidth="1"/>
    <col min="7951" max="8197" width="9" style="2"/>
    <col min="8198" max="8198" width="0.875" style="2" customWidth="1"/>
    <col min="8199" max="8199" width="4.125" style="2" customWidth="1"/>
    <col min="8200" max="8200" width="68.875" style="2" customWidth="1"/>
    <col min="8201" max="8203" width="3.875" style="2" customWidth="1"/>
    <col min="8204" max="8205" width="8" style="2"/>
    <col min="8206" max="8206" width="0" style="2" hidden="1" customWidth="1"/>
    <col min="8207" max="8453" width="8" style="2"/>
    <col min="8454" max="8454" width="0.875" style="2" customWidth="1"/>
    <col min="8455" max="8455" width="4.125" style="2" customWidth="1"/>
    <col min="8456" max="8456" width="68.875" style="2" customWidth="1"/>
    <col min="8457" max="8459" width="3.875" style="2" customWidth="1"/>
    <col min="8460" max="8461" width="8" style="2"/>
    <col min="8462" max="8462" width="0" style="2" hidden="1" customWidth="1"/>
    <col min="8463" max="8709" width="8" style="2"/>
    <col min="8710" max="8710" width="0.875" style="2" customWidth="1"/>
    <col min="8711" max="8711" width="4.125" style="2" customWidth="1"/>
    <col min="8712" max="8712" width="68.875" style="2" customWidth="1"/>
    <col min="8713" max="8715" width="3.875" style="2" customWidth="1"/>
    <col min="8716" max="8717" width="8" style="2"/>
    <col min="8718" max="8718" width="0" style="2" hidden="1" customWidth="1"/>
    <col min="8719" max="8965" width="8" style="2"/>
    <col min="8966" max="8966" width="0.875" style="2" customWidth="1"/>
    <col min="8967" max="8967" width="4.125" style="2" customWidth="1"/>
    <col min="8968" max="8968" width="68.875" style="2" customWidth="1"/>
    <col min="8969" max="8971" width="3.875" style="2" customWidth="1"/>
    <col min="8972" max="8973" width="8" style="2"/>
    <col min="8974" max="8974" width="0" style="2" hidden="1" customWidth="1"/>
    <col min="8975" max="9221" width="9" style="2"/>
    <col min="9222" max="9222" width="0.875" style="2" customWidth="1"/>
    <col min="9223" max="9223" width="4.125" style="2" customWidth="1"/>
    <col min="9224" max="9224" width="68.875" style="2" customWidth="1"/>
    <col min="9225" max="9227" width="3.875" style="2" customWidth="1"/>
    <col min="9228" max="9229" width="8" style="2"/>
    <col min="9230" max="9230" width="0" style="2" hidden="1" customWidth="1"/>
    <col min="9231" max="9477" width="8" style="2"/>
    <col min="9478" max="9478" width="0.875" style="2" customWidth="1"/>
    <col min="9479" max="9479" width="4.125" style="2" customWidth="1"/>
    <col min="9480" max="9480" width="68.875" style="2" customWidth="1"/>
    <col min="9481" max="9483" width="3.875" style="2" customWidth="1"/>
    <col min="9484" max="9485" width="8" style="2"/>
    <col min="9486" max="9486" width="0" style="2" hidden="1" customWidth="1"/>
    <col min="9487" max="9733" width="8" style="2"/>
    <col min="9734" max="9734" width="0.875" style="2" customWidth="1"/>
    <col min="9735" max="9735" width="4.125" style="2" customWidth="1"/>
    <col min="9736" max="9736" width="68.875" style="2" customWidth="1"/>
    <col min="9737" max="9739" width="3.875" style="2" customWidth="1"/>
    <col min="9740" max="9741" width="8" style="2"/>
    <col min="9742" max="9742" width="0" style="2" hidden="1" customWidth="1"/>
    <col min="9743" max="9989" width="8" style="2"/>
    <col min="9990" max="9990" width="0.875" style="2" customWidth="1"/>
    <col min="9991" max="9991" width="4.125" style="2" customWidth="1"/>
    <col min="9992" max="9992" width="68.875" style="2" customWidth="1"/>
    <col min="9993" max="9995" width="3.875" style="2" customWidth="1"/>
    <col min="9996" max="9997" width="8" style="2"/>
    <col min="9998" max="9998" width="0" style="2" hidden="1" customWidth="1"/>
    <col min="9999" max="10245" width="9" style="2"/>
    <col min="10246" max="10246" width="0.875" style="2" customWidth="1"/>
    <col min="10247" max="10247" width="4.125" style="2" customWidth="1"/>
    <col min="10248" max="10248" width="68.875" style="2" customWidth="1"/>
    <col min="10249" max="10251" width="3.875" style="2" customWidth="1"/>
    <col min="10252" max="10253" width="8" style="2"/>
    <col min="10254" max="10254" width="0" style="2" hidden="1" customWidth="1"/>
    <col min="10255" max="10501" width="8" style="2"/>
    <col min="10502" max="10502" width="0.875" style="2" customWidth="1"/>
    <col min="10503" max="10503" width="4.125" style="2" customWidth="1"/>
    <col min="10504" max="10504" width="68.875" style="2" customWidth="1"/>
    <col min="10505" max="10507" width="3.875" style="2" customWidth="1"/>
    <col min="10508" max="10509" width="8" style="2"/>
    <col min="10510" max="10510" width="0" style="2" hidden="1" customWidth="1"/>
    <col min="10511" max="10757" width="8" style="2"/>
    <col min="10758" max="10758" width="0.875" style="2" customWidth="1"/>
    <col min="10759" max="10759" width="4.125" style="2" customWidth="1"/>
    <col min="10760" max="10760" width="68.875" style="2" customWidth="1"/>
    <col min="10761" max="10763" width="3.875" style="2" customWidth="1"/>
    <col min="10764" max="10765" width="8" style="2"/>
    <col min="10766" max="10766" width="0" style="2" hidden="1" customWidth="1"/>
    <col min="10767" max="11013" width="8" style="2"/>
    <col min="11014" max="11014" width="0.875" style="2" customWidth="1"/>
    <col min="11015" max="11015" width="4.125" style="2" customWidth="1"/>
    <col min="11016" max="11016" width="68.875" style="2" customWidth="1"/>
    <col min="11017" max="11019" width="3.875" style="2" customWidth="1"/>
    <col min="11020" max="11021" width="8" style="2"/>
    <col min="11022" max="11022" width="0" style="2" hidden="1" customWidth="1"/>
    <col min="11023" max="11269" width="9" style="2"/>
    <col min="11270" max="11270" width="0.875" style="2" customWidth="1"/>
    <col min="11271" max="11271" width="4.125" style="2" customWidth="1"/>
    <col min="11272" max="11272" width="68.875" style="2" customWidth="1"/>
    <col min="11273" max="11275" width="3.875" style="2" customWidth="1"/>
    <col min="11276" max="11277" width="8" style="2"/>
    <col min="11278" max="11278" width="0" style="2" hidden="1" customWidth="1"/>
    <col min="11279" max="11525" width="8" style="2"/>
    <col min="11526" max="11526" width="0.875" style="2" customWidth="1"/>
    <col min="11527" max="11527" width="4.125" style="2" customWidth="1"/>
    <col min="11528" max="11528" width="68.875" style="2" customWidth="1"/>
    <col min="11529" max="11531" width="3.875" style="2" customWidth="1"/>
    <col min="11532" max="11533" width="8" style="2"/>
    <col min="11534" max="11534" width="0" style="2" hidden="1" customWidth="1"/>
    <col min="11535" max="11781" width="8" style="2"/>
    <col min="11782" max="11782" width="0.875" style="2" customWidth="1"/>
    <col min="11783" max="11783" width="4.125" style="2" customWidth="1"/>
    <col min="11784" max="11784" width="68.875" style="2" customWidth="1"/>
    <col min="11785" max="11787" width="3.875" style="2" customWidth="1"/>
    <col min="11788" max="11789" width="8" style="2"/>
    <col min="11790" max="11790" width="0" style="2" hidden="1" customWidth="1"/>
    <col min="11791" max="12037" width="8" style="2"/>
    <col min="12038" max="12038" width="0.875" style="2" customWidth="1"/>
    <col min="12039" max="12039" width="4.125" style="2" customWidth="1"/>
    <col min="12040" max="12040" width="68.875" style="2" customWidth="1"/>
    <col min="12041" max="12043" width="3.875" style="2" customWidth="1"/>
    <col min="12044" max="12045" width="8" style="2"/>
    <col min="12046" max="12046" width="0" style="2" hidden="1" customWidth="1"/>
    <col min="12047" max="12293" width="9" style="2"/>
    <col min="12294" max="12294" width="0.875" style="2" customWidth="1"/>
    <col min="12295" max="12295" width="4.125" style="2" customWidth="1"/>
    <col min="12296" max="12296" width="68.875" style="2" customWidth="1"/>
    <col min="12297" max="12299" width="3.875" style="2" customWidth="1"/>
    <col min="12300" max="12301" width="8" style="2"/>
    <col min="12302" max="12302" width="0" style="2" hidden="1" customWidth="1"/>
    <col min="12303" max="12549" width="8" style="2"/>
    <col min="12550" max="12550" width="0.875" style="2" customWidth="1"/>
    <col min="12551" max="12551" width="4.125" style="2" customWidth="1"/>
    <col min="12552" max="12552" width="68.875" style="2" customWidth="1"/>
    <col min="12553" max="12555" width="3.875" style="2" customWidth="1"/>
    <col min="12556" max="12557" width="8" style="2"/>
    <col min="12558" max="12558" width="0" style="2" hidden="1" customWidth="1"/>
    <col min="12559" max="12805" width="8" style="2"/>
    <col min="12806" max="12806" width="0.875" style="2" customWidth="1"/>
    <col min="12807" max="12807" width="4.125" style="2" customWidth="1"/>
    <col min="12808" max="12808" width="68.875" style="2" customWidth="1"/>
    <col min="12809" max="12811" width="3.875" style="2" customWidth="1"/>
    <col min="12812" max="12813" width="8" style="2"/>
    <col min="12814" max="12814" width="0" style="2" hidden="1" customWidth="1"/>
    <col min="12815" max="13061" width="8" style="2"/>
    <col min="13062" max="13062" width="0.875" style="2" customWidth="1"/>
    <col min="13063" max="13063" width="4.125" style="2" customWidth="1"/>
    <col min="13064" max="13064" width="68.875" style="2" customWidth="1"/>
    <col min="13065" max="13067" width="3.875" style="2" customWidth="1"/>
    <col min="13068" max="13069" width="8" style="2"/>
    <col min="13070" max="13070" width="0" style="2" hidden="1" customWidth="1"/>
    <col min="13071" max="13317" width="9" style="2"/>
    <col min="13318" max="13318" width="0.875" style="2" customWidth="1"/>
    <col min="13319" max="13319" width="4.125" style="2" customWidth="1"/>
    <col min="13320" max="13320" width="68.875" style="2" customWidth="1"/>
    <col min="13321" max="13323" width="3.875" style="2" customWidth="1"/>
    <col min="13324" max="13325" width="8" style="2"/>
    <col min="13326" max="13326" width="0" style="2" hidden="1" customWidth="1"/>
    <col min="13327" max="13573" width="8" style="2"/>
    <col min="13574" max="13574" width="0.875" style="2" customWidth="1"/>
    <col min="13575" max="13575" width="4.125" style="2" customWidth="1"/>
    <col min="13576" max="13576" width="68.875" style="2" customWidth="1"/>
    <col min="13577" max="13579" width="3.875" style="2" customWidth="1"/>
    <col min="13580" max="13581" width="8" style="2"/>
    <col min="13582" max="13582" width="0" style="2" hidden="1" customWidth="1"/>
    <col min="13583" max="13829" width="8" style="2"/>
    <col min="13830" max="13830" width="0.875" style="2" customWidth="1"/>
    <col min="13831" max="13831" width="4.125" style="2" customWidth="1"/>
    <col min="13832" max="13832" width="68.875" style="2" customWidth="1"/>
    <col min="13833" max="13835" width="3.875" style="2" customWidth="1"/>
    <col min="13836" max="13837" width="8" style="2"/>
    <col min="13838" max="13838" width="0" style="2" hidden="1" customWidth="1"/>
    <col min="13839" max="14085" width="8" style="2"/>
    <col min="14086" max="14086" width="0.875" style="2" customWidth="1"/>
    <col min="14087" max="14087" width="4.125" style="2" customWidth="1"/>
    <col min="14088" max="14088" width="68.875" style="2" customWidth="1"/>
    <col min="14089" max="14091" width="3.875" style="2" customWidth="1"/>
    <col min="14092" max="14093" width="8" style="2"/>
    <col min="14094" max="14094" width="0" style="2" hidden="1" customWidth="1"/>
    <col min="14095" max="14341" width="9" style="2"/>
    <col min="14342" max="14342" width="0.875" style="2" customWidth="1"/>
    <col min="14343" max="14343" width="4.125" style="2" customWidth="1"/>
    <col min="14344" max="14344" width="68.875" style="2" customWidth="1"/>
    <col min="14345" max="14347" width="3.875" style="2" customWidth="1"/>
    <col min="14348" max="14349" width="8" style="2"/>
    <col min="14350" max="14350" width="0" style="2" hidden="1" customWidth="1"/>
    <col min="14351" max="14597" width="8" style="2"/>
    <col min="14598" max="14598" width="0.875" style="2" customWidth="1"/>
    <col min="14599" max="14599" width="4.125" style="2" customWidth="1"/>
    <col min="14600" max="14600" width="68.875" style="2" customWidth="1"/>
    <col min="14601" max="14603" width="3.875" style="2" customWidth="1"/>
    <col min="14604" max="14605" width="8" style="2"/>
    <col min="14606" max="14606" width="0" style="2" hidden="1" customWidth="1"/>
    <col min="14607" max="14853" width="8" style="2"/>
    <col min="14854" max="14854" width="0.875" style="2" customWidth="1"/>
    <col min="14855" max="14855" width="4.125" style="2" customWidth="1"/>
    <col min="14856" max="14856" width="68.875" style="2" customWidth="1"/>
    <col min="14857" max="14859" width="3.875" style="2" customWidth="1"/>
    <col min="14860" max="14861" width="8" style="2"/>
    <col min="14862" max="14862" width="0" style="2" hidden="1" customWidth="1"/>
    <col min="14863" max="15109" width="8" style="2"/>
    <col min="15110" max="15110" width="0.875" style="2" customWidth="1"/>
    <col min="15111" max="15111" width="4.125" style="2" customWidth="1"/>
    <col min="15112" max="15112" width="68.875" style="2" customWidth="1"/>
    <col min="15113" max="15115" width="3.875" style="2" customWidth="1"/>
    <col min="15116" max="15117" width="8" style="2"/>
    <col min="15118" max="15118" width="0" style="2" hidden="1" customWidth="1"/>
    <col min="15119" max="15365" width="9" style="2"/>
    <col min="15366" max="15366" width="0.875" style="2" customWidth="1"/>
    <col min="15367" max="15367" width="4.125" style="2" customWidth="1"/>
    <col min="15368" max="15368" width="68.875" style="2" customWidth="1"/>
    <col min="15369" max="15371" width="3.875" style="2" customWidth="1"/>
    <col min="15372" max="15373" width="8" style="2"/>
    <col min="15374" max="15374" width="0" style="2" hidden="1" customWidth="1"/>
    <col min="15375" max="15621" width="8" style="2"/>
    <col min="15622" max="15622" width="0.875" style="2" customWidth="1"/>
    <col min="15623" max="15623" width="4.125" style="2" customWidth="1"/>
    <col min="15624" max="15624" width="68.875" style="2" customWidth="1"/>
    <col min="15625" max="15627" width="3.875" style="2" customWidth="1"/>
    <col min="15628" max="15629" width="8" style="2"/>
    <col min="15630" max="15630" width="0" style="2" hidden="1" customWidth="1"/>
    <col min="15631" max="15877" width="8" style="2"/>
    <col min="15878" max="15878" width="0.875" style="2" customWidth="1"/>
    <col min="15879" max="15879" width="4.125" style="2" customWidth="1"/>
    <col min="15880" max="15880" width="68.875" style="2" customWidth="1"/>
    <col min="15881" max="15883" width="3.875" style="2" customWidth="1"/>
    <col min="15884" max="15885" width="8" style="2"/>
    <col min="15886" max="15886" width="0" style="2" hidden="1" customWidth="1"/>
    <col min="15887" max="16133" width="8" style="2"/>
    <col min="16134" max="16134" width="0.875" style="2" customWidth="1"/>
    <col min="16135" max="16135" width="4.125" style="2" customWidth="1"/>
    <col min="16136" max="16136" width="68.875" style="2" customWidth="1"/>
    <col min="16137" max="16139" width="3.875" style="2" customWidth="1"/>
    <col min="16140" max="16141" width="8" style="2"/>
    <col min="16142" max="16142" width="0" style="2" hidden="1" customWidth="1"/>
    <col min="16143" max="16384" width="9" style="2"/>
  </cols>
  <sheetData>
    <row r="1" spans="2:31" ht="7.5" customHeight="1">
      <c r="B1" s="251"/>
      <c r="C1" s="251"/>
      <c r="D1" s="251"/>
      <c r="E1" s="251"/>
      <c r="F1" s="251"/>
      <c r="G1" s="251"/>
      <c r="H1" s="251"/>
      <c r="I1" s="251"/>
      <c r="J1" s="251"/>
      <c r="K1" s="251"/>
      <c r="L1" s="251"/>
      <c r="M1" s="133"/>
      <c r="N1" s="133"/>
      <c r="O1" s="133"/>
      <c r="P1" s="133"/>
      <c r="Q1" s="133"/>
      <c r="R1" s="133"/>
      <c r="S1" s="133"/>
      <c r="T1" s="133"/>
      <c r="U1" s="133"/>
      <c r="V1" s="133"/>
      <c r="W1" s="133"/>
      <c r="X1" s="133"/>
      <c r="Y1" s="133"/>
      <c r="Z1" s="133"/>
      <c r="AA1" s="133"/>
      <c r="AB1" s="133"/>
      <c r="AC1" s="133"/>
      <c r="AD1" s="133"/>
      <c r="AE1" s="133"/>
    </row>
    <row r="2" spans="2:31" s="7" customFormat="1" ht="15.75" customHeight="1">
      <c r="B2" s="134" t="str">
        <f>Project!B2</f>
        <v>Input</v>
      </c>
      <c r="C2" s="184" t="s">
        <v>301</v>
      </c>
      <c r="D2" s="126"/>
      <c r="E2" s="126"/>
      <c r="F2" s="126"/>
      <c r="G2" s="253" t="str">
        <f>Project_Name</f>
        <v>Carbon Free Boston</v>
      </c>
      <c r="H2" s="253"/>
      <c r="I2" s="253"/>
      <c r="J2" s="143"/>
      <c r="K2" s="69" t="s">
        <v>302</v>
      </c>
      <c r="L2" s="133"/>
      <c r="M2" s="133"/>
      <c r="N2" s="133"/>
      <c r="O2" s="133"/>
      <c r="P2" s="133"/>
      <c r="Q2" s="133"/>
      <c r="R2" s="133"/>
      <c r="S2" s="133"/>
      <c r="T2" s="133"/>
      <c r="U2" s="133"/>
      <c r="V2" s="133"/>
      <c r="W2" s="133"/>
      <c r="X2" s="133"/>
      <c r="Y2" s="133"/>
      <c r="Z2" s="133"/>
      <c r="AA2" s="133"/>
      <c r="AB2" s="133"/>
      <c r="AC2" s="133"/>
      <c r="AD2" s="133"/>
      <c r="AE2" s="133"/>
    </row>
    <row r="3" spans="2:31" s="7" customFormat="1" ht="15.75" customHeight="1">
      <c r="B3" s="131" t="str">
        <f>Project!B3</f>
        <v>Calculation</v>
      </c>
      <c r="C3" s="184"/>
      <c r="D3" s="126"/>
      <c r="E3" s="126"/>
      <c r="F3" s="126"/>
      <c r="G3" s="253" t="str">
        <f>Project_Number</f>
        <v>259104-00</v>
      </c>
      <c r="H3" s="253"/>
      <c r="I3" s="253"/>
      <c r="J3" s="143"/>
      <c r="K3" s="73" t="s">
        <v>303</v>
      </c>
      <c r="L3" s="133"/>
      <c r="M3" s="133"/>
      <c r="N3" s="133"/>
      <c r="O3" s="133"/>
      <c r="P3" s="133"/>
      <c r="Q3" s="133"/>
      <c r="R3" s="133"/>
      <c r="S3" s="133"/>
      <c r="T3" s="133"/>
      <c r="U3" s="133"/>
      <c r="V3" s="133"/>
      <c r="W3" s="133"/>
      <c r="X3" s="133"/>
      <c r="Y3" s="133"/>
      <c r="Z3" s="133"/>
      <c r="AA3" s="133"/>
      <c r="AB3" s="133"/>
      <c r="AC3" s="133"/>
      <c r="AD3" s="133"/>
      <c r="AE3" s="133"/>
    </row>
    <row r="4" spans="2:31" s="15" customFormat="1" ht="15.75" customHeight="1">
      <c r="B4" s="125" t="str">
        <f>Project!B4</f>
        <v>Notes</v>
      </c>
      <c r="C4" s="184"/>
      <c r="D4" s="126"/>
      <c r="E4" s="126"/>
      <c r="F4" s="126"/>
      <c r="G4" s="133"/>
      <c r="H4" s="133"/>
      <c r="I4" s="133"/>
      <c r="J4" s="133"/>
      <c r="K4" s="73" t="s">
        <v>304</v>
      </c>
      <c r="L4" s="133"/>
      <c r="M4" s="133"/>
      <c r="N4" s="133"/>
      <c r="O4" s="133"/>
      <c r="P4" s="133"/>
      <c r="Q4" s="133"/>
      <c r="R4" s="133"/>
      <c r="S4" s="133"/>
      <c r="T4" s="133"/>
      <c r="U4" s="133"/>
      <c r="V4" s="133"/>
      <c r="W4" s="133"/>
      <c r="X4" s="133"/>
      <c r="Y4" s="133"/>
      <c r="Z4" s="133"/>
      <c r="AA4" s="133"/>
      <c r="AB4" s="133"/>
      <c r="AC4" s="133"/>
      <c r="AD4" s="133"/>
      <c r="AE4" s="133"/>
    </row>
    <row r="5" spans="2:31" s="7" customFormat="1" ht="15.75" customHeight="1">
      <c r="B5" s="133"/>
      <c r="C5" s="133"/>
      <c r="D5" s="133"/>
      <c r="E5" s="133"/>
      <c r="F5" s="133"/>
      <c r="G5" s="8" t="s">
        <v>305</v>
      </c>
      <c r="H5" s="8"/>
      <c r="I5" s="8" t="s">
        <v>306</v>
      </c>
      <c r="J5" s="18"/>
      <c r="K5" s="73"/>
      <c r="L5" s="18"/>
      <c r="M5" s="18"/>
      <c r="N5" s="18"/>
      <c r="O5" s="18"/>
      <c r="P5" s="18"/>
      <c r="Q5" s="18"/>
      <c r="R5" s="18"/>
      <c r="S5" s="18"/>
      <c r="T5" s="18"/>
      <c r="U5" s="18"/>
      <c r="V5" s="18"/>
      <c r="W5" s="18"/>
      <c r="X5" s="18"/>
      <c r="Y5" s="18"/>
      <c r="Z5" s="18"/>
      <c r="AA5" s="18"/>
      <c r="AB5" s="18"/>
      <c r="AC5" s="18"/>
      <c r="AD5" s="18"/>
      <c r="AE5" s="18"/>
    </row>
    <row r="6" spans="2:31" s="20" customFormat="1" ht="24" customHeight="1">
      <c r="B6" s="133"/>
      <c r="C6" s="133"/>
      <c r="D6" s="133"/>
      <c r="E6" s="133"/>
      <c r="F6" s="133"/>
      <c r="G6" s="8"/>
      <c r="H6" s="8"/>
      <c r="I6" s="8"/>
      <c r="J6" s="18"/>
      <c r="K6" s="74"/>
      <c r="L6" s="18"/>
      <c r="M6" s="18"/>
      <c r="N6" s="18"/>
      <c r="O6" s="18"/>
      <c r="P6" s="18"/>
      <c r="Q6" s="18"/>
      <c r="R6" s="18"/>
      <c r="S6" s="18"/>
      <c r="T6" s="18"/>
      <c r="U6" s="18"/>
      <c r="V6" s="18"/>
      <c r="W6" s="18"/>
      <c r="X6" s="18"/>
      <c r="Y6" s="18"/>
      <c r="Z6" s="18"/>
      <c r="AA6" s="18"/>
      <c r="AB6" s="18"/>
      <c r="AC6" s="18"/>
      <c r="AD6" s="18"/>
      <c r="AE6" s="18"/>
    </row>
    <row r="7" spans="2:31" s="72" customFormat="1" ht="15.75" customHeight="1">
      <c r="B7" s="133"/>
      <c r="C7" s="133"/>
      <c r="D7" s="133"/>
      <c r="E7" s="133"/>
      <c r="F7" s="133"/>
      <c r="G7" s="8"/>
      <c r="H7" s="8"/>
      <c r="I7" s="8"/>
      <c r="J7" s="18"/>
      <c r="K7" s="74"/>
      <c r="L7" s="18"/>
      <c r="M7" s="18"/>
      <c r="N7" s="18"/>
      <c r="O7" s="18"/>
      <c r="P7" s="18"/>
      <c r="Q7" s="18"/>
      <c r="R7" s="18"/>
      <c r="S7" s="18"/>
      <c r="T7" s="18"/>
      <c r="U7" s="18"/>
      <c r="V7" s="18"/>
      <c r="W7" s="18"/>
      <c r="X7" s="18"/>
      <c r="Y7" s="18"/>
      <c r="Z7" s="18"/>
      <c r="AA7" s="18"/>
      <c r="AB7" s="18"/>
      <c r="AC7" s="18"/>
      <c r="AD7" s="18"/>
      <c r="AE7" s="18"/>
    </row>
    <row r="8" spans="2:31" ht="15.75" customHeight="1">
      <c r="B8" s="140" t="s">
        <v>307</v>
      </c>
      <c r="C8" s="186"/>
      <c r="D8" s="187"/>
      <c r="E8" s="187"/>
      <c r="F8" s="188"/>
      <c r="G8" s="18"/>
      <c r="H8" s="18"/>
      <c r="I8" s="18"/>
      <c r="J8" s="5"/>
      <c r="K8" s="5"/>
      <c r="L8" s="5"/>
      <c r="M8" s="133"/>
      <c r="N8" s="133"/>
      <c r="O8" s="133"/>
      <c r="P8" s="133"/>
      <c r="Q8" s="133"/>
      <c r="R8" s="133"/>
      <c r="S8" s="133"/>
      <c r="T8" s="133"/>
      <c r="U8" s="133"/>
      <c r="V8" s="133"/>
      <c r="W8" s="133"/>
      <c r="X8" s="133"/>
      <c r="Y8" s="133"/>
      <c r="Z8" s="133"/>
      <c r="AA8" s="133"/>
      <c r="AB8" s="133"/>
      <c r="AC8" s="133"/>
      <c r="AD8" s="133"/>
      <c r="AE8" s="133"/>
    </row>
    <row r="9" spans="2:31" ht="15.75" customHeight="1">
      <c r="B9" s="140" t="s">
        <v>308</v>
      </c>
      <c r="C9" s="186"/>
      <c r="D9" s="187"/>
      <c r="E9" s="187"/>
      <c r="F9" s="188"/>
      <c r="G9" s="18"/>
      <c r="H9" s="18"/>
      <c r="I9" s="18"/>
      <c r="J9" s="133"/>
      <c r="K9" s="133"/>
      <c r="L9" s="133"/>
      <c r="M9" s="133"/>
      <c r="N9" s="133"/>
      <c r="O9" s="133"/>
      <c r="P9" s="133"/>
      <c r="Q9" s="133"/>
      <c r="R9" s="133"/>
      <c r="S9" s="133"/>
      <c r="T9" s="133"/>
      <c r="U9" s="133"/>
      <c r="V9" s="133"/>
      <c r="W9" s="133"/>
      <c r="X9" s="133"/>
      <c r="Y9" s="133"/>
      <c r="Z9" s="133"/>
      <c r="AA9" s="133"/>
      <c r="AB9" s="133"/>
      <c r="AC9" s="133"/>
      <c r="AD9" s="133"/>
      <c r="AE9" s="133"/>
    </row>
    <row r="10" spans="2:31" s="77" customFormat="1" ht="15.75" customHeight="1">
      <c r="B10" s="140" t="s">
        <v>309</v>
      </c>
      <c r="C10" s="186"/>
      <c r="D10" s="187"/>
      <c r="E10" s="187"/>
      <c r="F10" s="188"/>
      <c r="G10" s="18"/>
      <c r="H10" s="18"/>
      <c r="I10" s="18"/>
      <c r="J10" s="133"/>
      <c r="K10" s="133"/>
      <c r="L10" s="133"/>
      <c r="M10" s="133"/>
      <c r="N10" s="133"/>
      <c r="O10" s="133"/>
      <c r="P10" s="133"/>
      <c r="Q10" s="133"/>
      <c r="R10" s="133"/>
      <c r="S10" s="133"/>
      <c r="T10" s="133"/>
      <c r="U10" s="133"/>
      <c r="V10" s="133"/>
      <c r="W10" s="133"/>
      <c r="X10" s="133"/>
      <c r="Y10" s="133"/>
      <c r="Z10" s="133"/>
      <c r="AA10" s="133"/>
      <c r="AB10" s="133"/>
      <c r="AC10" s="133"/>
      <c r="AD10" s="133"/>
      <c r="AE10" s="133"/>
    </row>
    <row r="11" spans="2:31" s="77" customFormat="1" ht="15.75" customHeight="1">
      <c r="B11" s="140"/>
      <c r="C11" s="18"/>
      <c r="D11" s="18"/>
      <c r="E11" s="18"/>
      <c r="F11" s="18"/>
      <c r="G11" s="18"/>
      <c r="H11" s="18"/>
      <c r="I11" s="18"/>
      <c r="J11" s="133"/>
      <c r="K11" s="133"/>
      <c r="L11" s="133"/>
      <c r="M11" s="133"/>
      <c r="N11" s="133"/>
      <c r="O11" s="133"/>
      <c r="P11" s="133"/>
      <c r="Q11" s="133"/>
      <c r="R11" s="133"/>
      <c r="S11" s="133"/>
      <c r="T11" s="133"/>
      <c r="U11" s="133"/>
      <c r="V11" s="133"/>
      <c r="W11" s="133"/>
      <c r="X11" s="133"/>
      <c r="Y11" s="133"/>
      <c r="Z11" s="133"/>
      <c r="AA11" s="133"/>
      <c r="AB11" s="133"/>
      <c r="AC11" s="133"/>
      <c r="AD11" s="133"/>
      <c r="AE11" s="133"/>
    </row>
    <row r="12" spans="2:31" s="77" customFormat="1" ht="15.75" customHeight="1">
      <c r="B12" s="211" t="s">
        <v>310</v>
      </c>
      <c r="C12" s="212"/>
      <c r="D12" s="212"/>
      <c r="E12" s="212"/>
      <c r="F12" s="212"/>
      <c r="G12" s="18"/>
      <c r="H12" s="18"/>
      <c r="I12" s="18"/>
      <c r="J12" s="133"/>
      <c r="K12" s="133"/>
      <c r="L12" s="133"/>
      <c r="M12" s="133"/>
      <c r="N12" s="133"/>
      <c r="O12" s="133"/>
      <c r="P12" s="133"/>
      <c r="Q12" s="133"/>
      <c r="R12" s="133"/>
      <c r="S12" s="133"/>
      <c r="T12" s="133"/>
      <c r="U12" s="133"/>
      <c r="V12" s="133"/>
      <c r="W12" s="133"/>
      <c r="X12" s="133"/>
      <c r="Y12" s="133"/>
      <c r="Z12" s="133"/>
      <c r="AA12" s="133"/>
      <c r="AB12" s="133"/>
      <c r="AC12" s="133"/>
      <c r="AD12" s="133"/>
      <c r="AE12" s="133"/>
    </row>
    <row r="13" spans="2:31" s="20" customFormat="1" ht="15.75" customHeight="1">
      <c r="B13" s="140" t="s">
        <v>311</v>
      </c>
      <c r="C13" s="186" t="s">
        <v>312</v>
      </c>
      <c r="D13" s="187"/>
      <c r="E13" s="187"/>
      <c r="F13" s="188"/>
      <c r="G13" s="18"/>
      <c r="H13" s="18"/>
      <c r="I13" s="18"/>
      <c r="J13" s="133"/>
      <c r="K13" s="133"/>
      <c r="L13" s="133"/>
      <c r="M13" s="133"/>
      <c r="N13" s="133"/>
      <c r="O13" s="133"/>
      <c r="P13" s="133"/>
      <c r="Q13" s="133"/>
      <c r="R13" s="133"/>
      <c r="S13" s="133"/>
      <c r="T13" s="133"/>
      <c r="U13" s="133"/>
      <c r="V13" s="133"/>
      <c r="W13" s="133"/>
      <c r="X13" s="133"/>
      <c r="Y13" s="133"/>
      <c r="Z13" s="133"/>
      <c r="AA13" s="133"/>
      <c r="AB13" s="133"/>
      <c r="AC13" s="133"/>
      <c r="AD13" s="133"/>
      <c r="AE13" s="133"/>
    </row>
    <row r="14" spans="2:31" s="70" customFormat="1" ht="15.75" customHeight="1">
      <c r="B14" s="140" t="s">
        <v>313</v>
      </c>
      <c r="C14" s="186"/>
      <c r="D14" s="187"/>
      <c r="E14" s="187"/>
      <c r="F14" s="188"/>
      <c r="G14" s="18"/>
      <c r="H14" s="18"/>
      <c r="I14" s="18"/>
      <c r="J14" s="133"/>
      <c r="K14" s="133"/>
      <c r="L14" s="133"/>
      <c r="M14" s="133"/>
      <c r="N14" s="133"/>
      <c r="O14" s="133"/>
      <c r="P14" s="133"/>
      <c r="Q14" s="133"/>
      <c r="R14" s="133"/>
      <c r="S14" s="133"/>
      <c r="T14" s="133"/>
      <c r="U14" s="133"/>
      <c r="V14" s="133"/>
      <c r="W14" s="133"/>
      <c r="X14" s="133"/>
      <c r="Y14" s="133"/>
      <c r="Z14" s="133"/>
      <c r="AA14" s="133"/>
      <c r="AB14" s="133"/>
      <c r="AC14" s="133"/>
      <c r="AD14" s="133"/>
      <c r="AE14" s="133"/>
    </row>
    <row r="15" spans="2:31" s="70" customFormat="1" ht="15.75" customHeight="1">
      <c r="B15" s="140" t="s">
        <v>314</v>
      </c>
      <c r="C15" s="186"/>
      <c r="D15" s="187"/>
      <c r="E15" s="187"/>
      <c r="F15" s="188"/>
      <c r="G15" s="18"/>
      <c r="H15" s="18"/>
      <c r="I15" s="18"/>
      <c r="J15" s="133"/>
      <c r="K15" s="133"/>
      <c r="L15" s="133"/>
      <c r="M15" s="133"/>
      <c r="N15" s="133"/>
      <c r="O15" s="133"/>
      <c r="P15" s="133"/>
      <c r="Q15" s="133"/>
      <c r="R15" s="133"/>
      <c r="S15" s="133"/>
      <c r="T15" s="133"/>
      <c r="U15" s="133"/>
      <c r="V15" s="133"/>
      <c r="W15" s="133"/>
      <c r="X15" s="133"/>
      <c r="Y15" s="133"/>
      <c r="Z15" s="133"/>
      <c r="AA15" s="133"/>
      <c r="AB15" s="133"/>
      <c r="AC15" s="133"/>
      <c r="AD15" s="133"/>
      <c r="AE15" s="133"/>
    </row>
    <row r="16" spans="2:31" s="70" customFormat="1" ht="15.75" customHeight="1">
      <c r="B16" s="140" t="s">
        <v>315</v>
      </c>
      <c r="C16" s="186"/>
      <c r="D16" s="187"/>
      <c r="E16" s="187"/>
      <c r="F16" s="188"/>
      <c r="G16" s="18"/>
      <c r="H16" s="18"/>
      <c r="I16" s="18"/>
      <c r="J16" s="133"/>
      <c r="K16" s="133"/>
      <c r="L16" s="133"/>
      <c r="M16" s="133"/>
      <c r="N16" s="133"/>
      <c r="O16" s="133"/>
      <c r="P16" s="133"/>
      <c r="Q16" s="133"/>
      <c r="R16" s="133"/>
      <c r="S16" s="133"/>
      <c r="T16" s="133"/>
      <c r="U16" s="133"/>
      <c r="V16" s="133"/>
      <c r="W16" s="133"/>
      <c r="X16" s="133"/>
      <c r="Y16" s="133"/>
      <c r="Z16" s="133"/>
      <c r="AA16" s="133"/>
      <c r="AB16" s="133"/>
      <c r="AC16" s="133"/>
      <c r="AD16" s="133"/>
      <c r="AE16" s="133"/>
    </row>
    <row r="17" spans="2:11" s="70" customFormat="1" ht="15.75" customHeight="1">
      <c r="B17" s="140" t="s">
        <v>316</v>
      </c>
      <c r="C17" s="186"/>
      <c r="D17" s="187"/>
      <c r="E17" s="187"/>
      <c r="F17" s="188"/>
      <c r="G17" s="18"/>
      <c r="H17" s="18"/>
      <c r="I17" s="18"/>
      <c r="J17" s="133"/>
      <c r="K17" s="133"/>
    </row>
    <row r="18" spans="2:11" s="70" customFormat="1" ht="15.75" customHeight="1">
      <c r="B18" s="140" t="s">
        <v>317</v>
      </c>
      <c r="C18" s="186"/>
      <c r="D18" s="187"/>
      <c r="E18" s="187"/>
      <c r="F18" s="188"/>
      <c r="G18" s="18"/>
      <c r="H18" s="18"/>
      <c r="I18" s="18"/>
      <c r="J18" s="133"/>
      <c r="K18" s="133"/>
    </row>
    <row r="19" spans="2:11" s="88" customFormat="1" ht="30.95" customHeight="1">
      <c r="B19" s="140" t="s">
        <v>318</v>
      </c>
      <c r="C19" s="87"/>
      <c r="D19" s="87" t="s">
        <v>319</v>
      </c>
      <c r="E19" s="186"/>
      <c r="F19" s="188"/>
      <c r="G19" s="18"/>
      <c r="H19" s="18"/>
      <c r="I19" s="18"/>
      <c r="J19" s="133"/>
      <c r="K19" s="133"/>
    </row>
    <row r="20" spans="2:11" s="77" customFormat="1" ht="47.25" customHeight="1">
      <c r="B20" s="140" t="s">
        <v>320</v>
      </c>
      <c r="C20" s="186"/>
      <c r="D20" s="187"/>
      <c r="E20" s="187"/>
      <c r="F20" s="188"/>
      <c r="G20" s="18"/>
      <c r="H20" s="18"/>
      <c r="I20" s="18"/>
      <c r="J20" s="133"/>
      <c r="K20" s="133"/>
    </row>
    <row r="21" spans="2:11" s="20" customFormat="1" ht="15.75" customHeight="1">
      <c r="B21" s="133"/>
      <c r="C21" s="133"/>
      <c r="D21" s="133"/>
      <c r="E21" s="133"/>
      <c r="F21" s="133"/>
      <c r="G21" s="18"/>
      <c r="H21" s="18"/>
      <c r="I21" s="18"/>
      <c r="J21" s="133"/>
      <c r="K21" s="133"/>
    </row>
    <row r="22" spans="2:11" s="77" customFormat="1" ht="15.75" customHeight="1">
      <c r="B22" s="84" t="s">
        <v>321</v>
      </c>
      <c r="C22" s="8" t="s">
        <v>322</v>
      </c>
      <c r="D22" s="8" t="s">
        <v>323</v>
      </c>
      <c r="E22" s="8" t="s">
        <v>324</v>
      </c>
      <c r="F22" s="8" t="s">
        <v>204</v>
      </c>
      <c r="G22" s="133"/>
      <c r="H22" s="18"/>
      <c r="I22" s="18"/>
      <c r="J22" s="133"/>
      <c r="K22" s="133"/>
    </row>
    <row r="23" spans="2:11" s="77" customFormat="1" ht="15.75" customHeight="1">
      <c r="B23" s="84" t="s">
        <v>325</v>
      </c>
      <c r="C23" s="134"/>
      <c r="D23" s="134"/>
      <c r="E23" s="134"/>
      <c r="F23" s="134" t="str">
        <f>IF(ISNUMBER(SEARCH("ft", Area)), "kBtu/ft²/year", "kWh/m²/year")</f>
        <v>kBtu/ft²/year</v>
      </c>
      <c r="G23" s="18"/>
      <c r="H23" s="18"/>
      <c r="I23" s="18"/>
      <c r="J23" s="133"/>
      <c r="K23" s="133"/>
    </row>
    <row r="24" spans="2:11" s="77" customFormat="1" ht="15.75" customHeight="1">
      <c r="B24" s="84" t="s">
        <v>326</v>
      </c>
      <c r="C24" s="134"/>
      <c r="D24" s="134"/>
      <c r="E24" s="134"/>
      <c r="F24" s="134" t="str">
        <f>IF(ISNUMBER(SEARCH("ft", Area)), "Btu/ft²", "W/m²")</f>
        <v>Btu/ft²</v>
      </c>
      <c r="G24" s="18"/>
      <c r="H24" s="18"/>
      <c r="I24" s="18"/>
      <c r="J24" s="133"/>
      <c r="K24" s="133"/>
    </row>
    <row r="25" spans="2:11" s="77" customFormat="1" ht="15.75" customHeight="1">
      <c r="B25" s="84" t="s">
        <v>327</v>
      </c>
      <c r="C25" s="134"/>
      <c r="D25" s="134"/>
      <c r="E25" s="134"/>
      <c r="F25" s="134" t="str">
        <f>IF(ISNUMBER(SEARCH("ft", Area)), "ft²/ton", "W/m²")</f>
        <v>ft²/ton</v>
      </c>
      <c r="G25" s="18"/>
      <c r="H25" s="18"/>
      <c r="I25" s="18"/>
      <c r="J25" s="133"/>
      <c r="K25" s="133"/>
    </row>
    <row r="26" spans="2:11" s="77" customFormat="1" ht="15.75" customHeight="1">
      <c r="B26" s="84" t="s">
        <v>328</v>
      </c>
      <c r="C26" s="134"/>
      <c r="D26" s="134"/>
      <c r="E26" s="134"/>
      <c r="F26" s="134" t="str">
        <f>IF(ISNUMBER(SEARCH("ft", Area)), "cfm/ft²", "L/s/m²")</f>
        <v>cfm/ft²</v>
      </c>
      <c r="G26" s="18"/>
      <c r="H26" s="18"/>
      <c r="I26" s="18"/>
      <c r="J26" s="133"/>
      <c r="K26" s="133"/>
    </row>
    <row r="27" spans="2:11" s="88" customFormat="1" ht="15.75" customHeight="1">
      <c r="B27" s="84" t="s">
        <v>329</v>
      </c>
      <c r="C27" s="134"/>
      <c r="D27" s="134"/>
      <c r="E27" s="134"/>
      <c r="F27" s="134" t="str">
        <f>IF(ISNUMBER(SEARCH("ft", Area)), "cfm/ft²", "L/s/m²")</f>
        <v>cfm/ft²</v>
      </c>
      <c r="G27" s="18"/>
      <c r="H27" s="18"/>
      <c r="I27" s="18"/>
      <c r="J27" s="133"/>
      <c r="K27" s="133"/>
    </row>
    <row r="28" spans="2:11">
      <c r="B28" s="133"/>
      <c r="C28" s="133"/>
      <c r="D28" s="133"/>
      <c r="E28" s="133"/>
      <c r="F28" s="133"/>
      <c r="G28" s="133"/>
      <c r="H28" s="133"/>
      <c r="I28" s="133"/>
      <c r="J28" s="141"/>
      <c r="K28" s="133"/>
    </row>
    <row r="29" spans="2:11" ht="18.75">
      <c r="B29" s="248" t="s">
        <v>330</v>
      </c>
      <c r="C29" s="249"/>
      <c r="D29" s="249"/>
      <c r="E29" s="249"/>
      <c r="F29" s="249"/>
      <c r="G29" s="249"/>
      <c r="H29" s="249"/>
      <c r="I29" s="250"/>
      <c r="J29" s="141"/>
      <c r="K29" s="133"/>
    </row>
    <row r="30" spans="2:11" ht="15.75" customHeight="1">
      <c r="B30" s="21"/>
      <c r="C30" s="242" t="s">
        <v>331</v>
      </c>
      <c r="D30" s="242"/>
      <c r="E30" s="242"/>
      <c r="F30" s="243"/>
      <c r="G30" s="22"/>
      <c r="H30" s="21"/>
      <c r="I30" s="22"/>
      <c r="J30" s="141"/>
      <c r="K30" s="133"/>
    </row>
    <row r="31" spans="2:11" ht="15.75" customHeight="1">
      <c r="B31" s="133"/>
      <c r="C31" s="239" t="s">
        <v>332</v>
      </c>
      <c r="D31" s="239"/>
      <c r="E31" s="239"/>
      <c r="F31" s="241"/>
      <c r="G31" s="134"/>
      <c r="H31" s="133"/>
      <c r="I31" s="134"/>
      <c r="J31" s="141"/>
      <c r="K31" s="133"/>
    </row>
    <row r="32" spans="2:11" ht="15.75" customHeight="1">
      <c r="B32" s="133"/>
      <c r="C32" s="244" t="s">
        <v>333</v>
      </c>
      <c r="D32" s="244"/>
      <c r="E32" s="244"/>
      <c r="F32" s="245"/>
      <c r="G32" s="134"/>
      <c r="H32" s="133"/>
      <c r="I32" s="134"/>
      <c r="J32" s="141"/>
      <c r="K32" s="133"/>
    </row>
    <row r="33" spans="2:12" ht="45" customHeight="1">
      <c r="B33" s="9" t="s">
        <v>334</v>
      </c>
      <c r="C33" s="189"/>
      <c r="D33" s="189"/>
      <c r="E33" s="189"/>
      <c r="F33" s="189"/>
      <c r="G33" s="189"/>
      <c r="H33" s="189"/>
      <c r="I33" s="189"/>
      <c r="J33" s="141"/>
      <c r="K33" s="133"/>
      <c r="L33" s="133"/>
    </row>
    <row r="34" spans="2:12">
      <c r="B34" s="133"/>
      <c r="C34" s="141"/>
      <c r="D34" s="141"/>
      <c r="E34" s="141"/>
      <c r="F34" s="141"/>
      <c r="G34" s="133"/>
      <c r="H34" s="133"/>
      <c r="I34" s="141"/>
      <c r="J34" s="141"/>
      <c r="K34" s="133"/>
      <c r="L34" s="133"/>
    </row>
    <row r="35" spans="2:12" ht="18.75">
      <c r="B35" s="248" t="s">
        <v>335</v>
      </c>
      <c r="C35" s="249"/>
      <c r="D35" s="249"/>
      <c r="E35" s="249"/>
      <c r="F35" s="249"/>
      <c r="G35" s="249"/>
      <c r="H35" s="249"/>
      <c r="I35" s="250"/>
      <c r="J35" s="141"/>
      <c r="K35" s="133"/>
      <c r="L35" s="133"/>
    </row>
    <row r="36" spans="2:12" ht="15.75" customHeight="1">
      <c r="B36" s="133"/>
      <c r="C36" s="242" t="s">
        <v>336</v>
      </c>
      <c r="D36" s="242"/>
      <c r="E36" s="242"/>
      <c r="F36" s="243"/>
      <c r="G36" s="22"/>
      <c r="H36" s="21"/>
      <c r="I36" s="22"/>
      <c r="J36" s="141"/>
      <c r="K36" s="133"/>
      <c r="L36" s="133"/>
    </row>
    <row r="37" spans="2:12" ht="15.75" customHeight="1">
      <c r="B37" s="133"/>
      <c r="C37" s="239" t="s">
        <v>337</v>
      </c>
      <c r="D37" s="239"/>
      <c r="E37" s="239"/>
      <c r="F37" s="241"/>
      <c r="G37" s="134"/>
      <c r="H37" s="133"/>
      <c r="I37" s="134"/>
      <c r="J37" s="141"/>
      <c r="K37" s="133"/>
      <c r="L37" s="133"/>
    </row>
    <row r="38" spans="2:12" ht="15.75" customHeight="1">
      <c r="B38" s="133"/>
      <c r="C38" s="244" t="s">
        <v>338</v>
      </c>
      <c r="D38" s="244"/>
      <c r="E38" s="244"/>
      <c r="F38" s="245"/>
      <c r="G38" s="134"/>
      <c r="H38" s="133"/>
      <c r="I38" s="134"/>
      <c r="J38" s="141"/>
      <c r="K38" s="133"/>
      <c r="L38" s="133"/>
    </row>
    <row r="39" spans="2:12" ht="45" customHeight="1">
      <c r="B39" s="9" t="s">
        <v>334</v>
      </c>
      <c r="C39" s="189"/>
      <c r="D39" s="189"/>
      <c r="E39" s="189"/>
      <c r="F39" s="189"/>
      <c r="G39" s="189"/>
      <c r="H39" s="189"/>
      <c r="I39" s="189"/>
      <c r="J39" s="141"/>
      <c r="K39" s="133"/>
      <c r="L39" s="133"/>
    </row>
    <row r="40" spans="2:12">
      <c r="B40" s="133"/>
      <c r="C40" s="141"/>
      <c r="D40" s="141"/>
      <c r="E40" s="141"/>
      <c r="F40" s="141"/>
      <c r="G40" s="133"/>
      <c r="H40" s="133"/>
      <c r="I40" s="141"/>
      <c r="J40" s="141"/>
      <c r="K40" s="133"/>
      <c r="L40" s="133"/>
    </row>
    <row r="41" spans="2:12" ht="18.75">
      <c r="B41" s="248" t="s">
        <v>339</v>
      </c>
      <c r="C41" s="249"/>
      <c r="D41" s="249"/>
      <c r="E41" s="249"/>
      <c r="F41" s="249"/>
      <c r="G41" s="249"/>
      <c r="H41" s="249"/>
      <c r="I41" s="250"/>
      <c r="J41" s="141"/>
      <c r="K41" s="133"/>
      <c r="L41" s="133"/>
    </row>
    <row r="42" spans="2:12" ht="15.75" customHeight="1">
      <c r="B42" s="133"/>
      <c r="C42" s="242" t="s">
        <v>340</v>
      </c>
      <c r="D42" s="242"/>
      <c r="E42" s="242"/>
      <c r="F42" s="243"/>
      <c r="G42" s="22"/>
      <c r="H42" s="21"/>
      <c r="I42" s="22"/>
      <c r="J42" s="141"/>
      <c r="K42" s="133"/>
      <c r="L42" s="133"/>
    </row>
    <row r="43" spans="2:12" ht="15.75" customHeight="1">
      <c r="B43" s="133"/>
      <c r="C43" s="239" t="s">
        <v>341</v>
      </c>
      <c r="D43" s="239"/>
      <c r="E43" s="239"/>
      <c r="F43" s="241"/>
      <c r="G43" s="134"/>
      <c r="H43" s="24"/>
      <c r="I43" s="134"/>
      <c r="J43" s="141"/>
      <c r="K43" s="133"/>
      <c r="L43" s="133"/>
    </row>
    <row r="44" spans="2:12" ht="15.75" customHeight="1">
      <c r="B44" s="133"/>
      <c r="C44" s="244" t="s">
        <v>342</v>
      </c>
      <c r="D44" s="244"/>
      <c r="E44" s="244"/>
      <c r="F44" s="245"/>
      <c r="G44" s="22"/>
      <c r="H44" s="25"/>
      <c r="I44" s="22"/>
      <c r="J44" s="141"/>
      <c r="K44" s="133"/>
      <c r="L44" s="133"/>
    </row>
    <row r="45" spans="2:12" ht="45" customHeight="1">
      <c r="B45" s="9" t="s">
        <v>334</v>
      </c>
      <c r="C45" s="189"/>
      <c r="D45" s="189"/>
      <c r="E45" s="189"/>
      <c r="F45" s="189"/>
      <c r="G45" s="189"/>
      <c r="H45" s="189"/>
      <c r="I45" s="189"/>
      <c r="J45" s="141"/>
      <c r="K45" s="133"/>
      <c r="L45" s="133"/>
    </row>
    <row r="46" spans="2:12">
      <c r="B46" s="133"/>
      <c r="C46" s="141"/>
      <c r="D46" s="141"/>
      <c r="E46" s="141"/>
      <c r="F46" s="141"/>
      <c r="G46" s="133"/>
      <c r="H46" s="133"/>
      <c r="I46" s="141"/>
      <c r="J46" s="141"/>
      <c r="K46" s="133"/>
      <c r="L46" s="133"/>
    </row>
    <row r="47" spans="2:12" ht="18.75">
      <c r="B47" s="248" t="s">
        <v>343</v>
      </c>
      <c r="C47" s="249"/>
      <c r="D47" s="249"/>
      <c r="E47" s="249"/>
      <c r="F47" s="249"/>
      <c r="G47" s="249"/>
      <c r="H47" s="249"/>
      <c r="I47" s="250"/>
      <c r="J47" s="141"/>
      <c r="K47" s="133"/>
      <c r="L47" s="133"/>
    </row>
    <row r="48" spans="2:12" ht="31.5" customHeight="1">
      <c r="B48" s="133"/>
      <c r="C48" s="242" t="s">
        <v>344</v>
      </c>
      <c r="D48" s="242"/>
      <c r="E48" s="242"/>
      <c r="F48" s="243"/>
      <c r="G48" s="134"/>
      <c r="H48" s="133"/>
      <c r="I48" s="134"/>
      <c r="J48" s="141"/>
      <c r="K48" s="133"/>
      <c r="L48" s="133"/>
    </row>
    <row r="49" spans="2:10" ht="15.75" customHeight="1">
      <c r="B49" s="133"/>
      <c r="C49" s="244" t="s">
        <v>345</v>
      </c>
      <c r="D49" s="244"/>
      <c r="E49" s="244"/>
      <c r="F49" s="245"/>
      <c r="G49" s="134"/>
      <c r="H49" s="133"/>
      <c r="I49" s="134"/>
      <c r="J49" s="141"/>
    </row>
    <row r="50" spans="2:10" ht="45" customHeight="1">
      <c r="B50" s="9" t="s">
        <v>334</v>
      </c>
      <c r="C50" s="189"/>
      <c r="D50" s="189"/>
      <c r="E50" s="189"/>
      <c r="F50" s="189"/>
      <c r="G50" s="189"/>
      <c r="H50" s="189"/>
      <c r="I50" s="189"/>
      <c r="J50" s="141"/>
    </row>
    <row r="51" spans="2:10">
      <c r="B51" s="133"/>
      <c r="C51" s="141"/>
      <c r="D51" s="141"/>
      <c r="E51" s="141"/>
      <c r="F51" s="141"/>
      <c r="G51" s="133"/>
      <c r="H51" s="133"/>
      <c r="I51" s="141"/>
      <c r="J51" s="141"/>
    </row>
    <row r="52" spans="2:10" ht="18.75">
      <c r="B52" s="248" t="s">
        <v>346</v>
      </c>
      <c r="C52" s="249"/>
      <c r="D52" s="249"/>
      <c r="E52" s="249"/>
      <c r="F52" s="249"/>
      <c r="G52" s="249"/>
      <c r="H52" s="249"/>
      <c r="I52" s="250"/>
      <c r="J52" s="141"/>
    </row>
    <row r="53" spans="2:10" ht="15.75" customHeight="1">
      <c r="B53" s="133"/>
      <c r="C53" s="242" t="s">
        <v>347</v>
      </c>
      <c r="D53" s="242"/>
      <c r="E53" s="242"/>
      <c r="F53" s="243"/>
      <c r="G53" s="22"/>
      <c r="H53" s="23"/>
      <c r="I53" s="22"/>
      <c r="J53" s="141"/>
    </row>
    <row r="54" spans="2:10" s="88" customFormat="1" ht="15.75" customHeight="1">
      <c r="B54" s="133"/>
      <c r="C54" s="239" t="s">
        <v>348</v>
      </c>
      <c r="D54" s="239"/>
      <c r="E54" s="239"/>
      <c r="F54" s="241"/>
      <c r="G54" s="134"/>
      <c r="H54" s="24"/>
      <c r="I54" s="134"/>
      <c r="J54" s="141"/>
    </row>
    <row r="55" spans="2:10" ht="31.5" customHeight="1">
      <c r="B55" s="133"/>
      <c r="C55" s="239" t="s">
        <v>349</v>
      </c>
      <c r="D55" s="239"/>
      <c r="E55" s="239"/>
      <c r="F55" s="241"/>
      <c r="G55" s="134"/>
      <c r="H55" s="24"/>
      <c r="I55" s="134"/>
      <c r="J55" s="141"/>
    </row>
    <row r="56" spans="2:10" ht="31.5" customHeight="1">
      <c r="B56" s="133"/>
      <c r="C56" s="239" t="s">
        <v>350</v>
      </c>
      <c r="D56" s="239"/>
      <c r="E56" s="239"/>
      <c r="F56" s="241"/>
      <c r="G56" s="22"/>
      <c r="H56" s="24"/>
      <c r="I56" s="22"/>
      <c r="J56" s="141"/>
    </row>
    <row r="57" spans="2:10" ht="31.5" customHeight="1">
      <c r="B57" s="133"/>
      <c r="C57" s="240" t="s">
        <v>351</v>
      </c>
      <c r="D57" s="240"/>
      <c r="E57" s="240"/>
      <c r="F57" s="241"/>
      <c r="G57" s="134"/>
      <c r="H57" s="133"/>
      <c r="I57" s="134"/>
      <c r="J57" s="141"/>
    </row>
    <row r="58" spans="2:10" ht="15.75" customHeight="1">
      <c r="B58" s="133"/>
      <c r="C58" s="240" t="s">
        <v>352</v>
      </c>
      <c r="D58" s="240"/>
      <c r="E58" s="240"/>
      <c r="F58" s="241"/>
      <c r="G58" s="134"/>
      <c r="H58" s="24"/>
      <c r="I58" s="134"/>
      <c r="J58" s="141"/>
    </row>
    <row r="59" spans="2:10" ht="31.5" customHeight="1">
      <c r="B59" s="133"/>
      <c r="C59" s="240" t="s">
        <v>353</v>
      </c>
      <c r="D59" s="240"/>
      <c r="E59" s="240"/>
      <c r="F59" s="241"/>
      <c r="G59" s="134"/>
      <c r="H59" s="133"/>
      <c r="I59" s="134"/>
      <c r="J59" s="141"/>
    </row>
    <row r="60" spans="2:10" s="19" customFormat="1" ht="31.5" customHeight="1">
      <c r="B60" s="133"/>
      <c r="C60" s="244" t="s">
        <v>354</v>
      </c>
      <c r="D60" s="244"/>
      <c r="E60" s="244"/>
      <c r="F60" s="245"/>
      <c r="G60" s="22"/>
      <c r="H60" s="25"/>
      <c r="I60" s="22"/>
      <c r="J60" s="141"/>
    </row>
    <row r="61" spans="2:10" ht="45" customHeight="1">
      <c r="B61" s="9" t="s">
        <v>334</v>
      </c>
      <c r="C61" s="189"/>
      <c r="D61" s="189"/>
      <c r="E61" s="189"/>
      <c r="F61" s="189"/>
      <c r="G61" s="189"/>
      <c r="H61" s="189"/>
      <c r="I61" s="189"/>
      <c r="J61" s="141"/>
    </row>
    <row r="62" spans="2:10">
      <c r="B62" s="133"/>
      <c r="C62" s="141"/>
      <c r="D62" s="141"/>
      <c r="E62" s="141"/>
      <c r="F62" s="141"/>
      <c r="G62" s="133"/>
      <c r="H62" s="133"/>
      <c r="I62" s="141"/>
      <c r="J62" s="141"/>
    </row>
    <row r="63" spans="2:10" ht="18.75">
      <c r="B63" s="248" t="s">
        <v>355</v>
      </c>
      <c r="C63" s="249"/>
      <c r="D63" s="249"/>
      <c r="E63" s="249"/>
      <c r="F63" s="249"/>
      <c r="G63" s="249"/>
      <c r="H63" s="249"/>
      <c r="I63" s="250"/>
      <c r="J63" s="141"/>
    </row>
    <row r="64" spans="2:10" ht="15.75" customHeight="1">
      <c r="B64" s="133"/>
      <c r="C64" s="242" t="s">
        <v>356</v>
      </c>
      <c r="D64" s="242"/>
      <c r="E64" s="242"/>
      <c r="F64" s="243"/>
      <c r="G64" s="22"/>
      <c r="H64" s="23"/>
      <c r="I64" s="22"/>
      <c r="J64" s="141"/>
    </row>
    <row r="65" spans="2:10" ht="15.75" customHeight="1">
      <c r="B65" s="133"/>
      <c r="C65" s="240" t="s">
        <v>357</v>
      </c>
      <c r="D65" s="240"/>
      <c r="E65" s="240"/>
      <c r="F65" s="241"/>
      <c r="G65" s="134"/>
      <c r="H65" s="133"/>
      <c r="I65" s="134"/>
      <c r="J65" s="141"/>
    </row>
    <row r="66" spans="2:10" ht="15.75" customHeight="1">
      <c r="B66" s="133"/>
      <c r="C66" s="239" t="s">
        <v>358</v>
      </c>
      <c r="D66" s="239"/>
      <c r="E66" s="239"/>
      <c r="F66" s="241"/>
      <c r="G66" s="22"/>
      <c r="H66" s="24"/>
      <c r="I66" s="22"/>
      <c r="J66" s="141"/>
    </row>
    <row r="67" spans="2:10" ht="15.75" customHeight="1">
      <c r="B67" s="133"/>
      <c r="C67" s="240" t="s">
        <v>359</v>
      </c>
      <c r="D67" s="240"/>
      <c r="E67" s="240"/>
      <c r="F67" s="241"/>
      <c r="G67" s="134"/>
      <c r="H67" s="133"/>
      <c r="I67" s="134"/>
      <c r="J67" s="141"/>
    </row>
    <row r="68" spans="2:10" ht="31.5" customHeight="1">
      <c r="B68" s="133"/>
      <c r="C68" s="239" t="s">
        <v>360</v>
      </c>
      <c r="D68" s="239"/>
      <c r="E68" s="239"/>
      <c r="F68" s="241"/>
      <c r="G68" s="134"/>
      <c r="H68" s="24"/>
      <c r="I68" s="134"/>
      <c r="J68" s="141"/>
    </row>
    <row r="69" spans="2:10" ht="15.75" customHeight="1">
      <c r="B69" s="133"/>
      <c r="C69" s="240" t="s">
        <v>361</v>
      </c>
      <c r="D69" s="240"/>
      <c r="E69" s="240"/>
      <c r="F69" s="241"/>
      <c r="G69" s="134"/>
      <c r="H69" s="133"/>
      <c r="I69" s="134"/>
      <c r="J69" s="141"/>
    </row>
    <row r="70" spans="2:10" ht="15.75" customHeight="1">
      <c r="B70" s="133"/>
      <c r="C70" s="244" t="s">
        <v>362</v>
      </c>
      <c r="D70" s="244"/>
      <c r="E70" s="244"/>
      <c r="F70" s="245"/>
      <c r="G70" s="134"/>
      <c r="H70" s="133"/>
      <c r="I70" s="134"/>
      <c r="J70" s="141"/>
    </row>
    <row r="71" spans="2:10" ht="45" customHeight="1">
      <c r="B71" s="9" t="s">
        <v>334</v>
      </c>
      <c r="C71" s="189"/>
      <c r="D71" s="189"/>
      <c r="E71" s="189"/>
      <c r="F71" s="189"/>
      <c r="G71" s="189"/>
      <c r="H71" s="189"/>
      <c r="I71" s="189"/>
      <c r="J71" s="141"/>
    </row>
    <row r="72" spans="2:10">
      <c r="B72" s="133"/>
      <c r="C72" s="141"/>
      <c r="D72" s="141"/>
      <c r="E72" s="141"/>
      <c r="F72" s="141"/>
      <c r="G72" s="133"/>
      <c r="H72" s="133"/>
      <c r="I72" s="141"/>
      <c r="J72" s="141"/>
    </row>
    <row r="73" spans="2:10" ht="18.75">
      <c r="B73" s="248" t="s">
        <v>225</v>
      </c>
      <c r="C73" s="249"/>
      <c r="D73" s="249"/>
      <c r="E73" s="249"/>
      <c r="F73" s="249"/>
      <c r="G73" s="249"/>
      <c r="H73" s="249"/>
      <c r="I73" s="250"/>
      <c r="J73" s="141"/>
    </row>
    <row r="74" spans="2:10" ht="15.75" customHeight="1">
      <c r="B74" s="133"/>
      <c r="C74" s="242" t="s">
        <v>363</v>
      </c>
      <c r="D74" s="242"/>
      <c r="E74" s="242"/>
      <c r="F74" s="243"/>
      <c r="G74" s="22"/>
      <c r="H74" s="23"/>
      <c r="I74" s="22"/>
      <c r="J74" s="141"/>
    </row>
    <row r="75" spans="2:10" s="20" customFormat="1" ht="15.75" customHeight="1">
      <c r="B75" s="133"/>
      <c r="C75" s="239" t="s">
        <v>364</v>
      </c>
      <c r="D75" s="239"/>
      <c r="E75" s="239"/>
      <c r="F75" s="241"/>
      <c r="G75" s="22"/>
      <c r="H75" s="24"/>
      <c r="I75" s="22"/>
      <c r="J75" s="141"/>
    </row>
    <row r="76" spans="2:10" ht="15.75" customHeight="1">
      <c r="B76" s="133"/>
      <c r="C76" s="239" t="s">
        <v>365</v>
      </c>
      <c r="D76" s="239"/>
      <c r="E76" s="239"/>
      <c r="F76" s="241"/>
      <c r="G76" s="134"/>
      <c r="H76" s="24"/>
      <c r="I76" s="134"/>
      <c r="J76" s="141"/>
    </row>
    <row r="77" spans="2:10" ht="15.75" customHeight="1">
      <c r="B77" s="133"/>
      <c r="C77" s="240" t="s">
        <v>366</v>
      </c>
      <c r="D77" s="240"/>
      <c r="E77" s="240"/>
      <c r="F77" s="241"/>
      <c r="G77" s="134"/>
      <c r="H77" s="133"/>
      <c r="I77" s="134"/>
      <c r="J77" s="141"/>
    </row>
    <row r="78" spans="2:10" ht="15.75" customHeight="1">
      <c r="B78" s="133"/>
      <c r="C78" s="239" t="s">
        <v>367</v>
      </c>
      <c r="D78" s="239"/>
      <c r="E78" s="239"/>
      <c r="F78" s="241"/>
      <c r="G78" s="134"/>
      <c r="H78" s="24"/>
      <c r="I78" s="134"/>
      <c r="J78" s="141"/>
    </row>
    <row r="79" spans="2:10" ht="15.75" customHeight="1">
      <c r="B79" s="133"/>
      <c r="C79" s="240" t="s">
        <v>368</v>
      </c>
      <c r="D79" s="240"/>
      <c r="E79" s="240"/>
      <c r="F79" s="241"/>
      <c r="G79" s="134"/>
      <c r="H79" s="133"/>
      <c r="I79" s="134"/>
      <c r="J79" s="141"/>
    </row>
    <row r="80" spans="2:10" ht="15.75" customHeight="1">
      <c r="B80" s="133"/>
      <c r="C80" s="244" t="s">
        <v>369</v>
      </c>
      <c r="D80" s="244"/>
      <c r="E80" s="244"/>
      <c r="F80" s="245"/>
      <c r="G80" s="134"/>
      <c r="H80" s="133"/>
      <c r="I80" s="134"/>
      <c r="J80" s="141"/>
    </row>
    <row r="81" spans="2:10" ht="45" customHeight="1">
      <c r="B81" s="9" t="s">
        <v>334</v>
      </c>
      <c r="C81" s="189"/>
      <c r="D81" s="189"/>
      <c r="E81" s="189"/>
      <c r="F81" s="189"/>
      <c r="G81" s="189"/>
      <c r="H81" s="189"/>
      <c r="I81" s="189"/>
      <c r="J81" s="141"/>
    </row>
    <row r="82" spans="2:10">
      <c r="B82" s="133"/>
      <c r="C82" s="141"/>
      <c r="D82" s="141"/>
      <c r="E82" s="141"/>
      <c r="F82" s="141"/>
      <c r="G82" s="133"/>
      <c r="H82" s="133"/>
      <c r="I82" s="141"/>
      <c r="J82" s="141"/>
    </row>
    <row r="83" spans="2:10" ht="18.75">
      <c r="B83" s="248" t="s">
        <v>370</v>
      </c>
      <c r="C83" s="249"/>
      <c r="D83" s="249"/>
      <c r="E83" s="249"/>
      <c r="F83" s="249"/>
      <c r="G83" s="249"/>
      <c r="H83" s="249"/>
      <c r="I83" s="250"/>
      <c r="J83" s="141"/>
    </row>
    <row r="84" spans="2:10" ht="15.75" customHeight="1">
      <c r="B84" s="133"/>
      <c r="C84" s="242" t="s">
        <v>371</v>
      </c>
      <c r="D84" s="242"/>
      <c r="E84" s="242"/>
      <c r="F84" s="243"/>
      <c r="G84" s="22"/>
      <c r="H84" s="23"/>
      <c r="I84" s="22"/>
      <c r="J84" s="141"/>
    </row>
    <row r="85" spans="2:10" s="19" customFormat="1" ht="15.75" customHeight="1">
      <c r="B85" s="133"/>
      <c r="C85" s="239" t="s">
        <v>372</v>
      </c>
      <c r="D85" s="239"/>
      <c r="E85" s="239"/>
      <c r="F85" s="241"/>
      <c r="G85" s="134"/>
      <c r="H85" s="24"/>
      <c r="I85" s="134"/>
      <c r="J85" s="141"/>
    </row>
    <row r="86" spans="2:10" ht="15.75" customHeight="1">
      <c r="B86" s="133"/>
      <c r="C86" s="244" t="s">
        <v>373</v>
      </c>
      <c r="D86" s="244"/>
      <c r="E86" s="244"/>
      <c r="F86" s="245"/>
      <c r="G86" s="22"/>
      <c r="H86" s="24"/>
      <c r="I86" s="22"/>
      <c r="J86" s="141"/>
    </row>
    <row r="87" spans="2:10" ht="45" customHeight="1">
      <c r="B87" s="9" t="s">
        <v>334</v>
      </c>
      <c r="C87" s="189"/>
      <c r="D87" s="189"/>
      <c r="E87" s="189"/>
      <c r="F87" s="189"/>
      <c r="G87" s="189"/>
      <c r="H87" s="189"/>
      <c r="I87" s="189"/>
      <c r="J87" s="141"/>
    </row>
    <row r="88" spans="2:10">
      <c r="B88" s="133"/>
      <c r="C88" s="141"/>
      <c r="D88" s="141"/>
      <c r="E88" s="141"/>
      <c r="F88" s="141"/>
      <c r="G88" s="133"/>
      <c r="H88" s="133"/>
      <c r="I88" s="141"/>
      <c r="J88" s="141"/>
    </row>
    <row r="89" spans="2:10" ht="18.75">
      <c r="B89" s="248" t="s">
        <v>374</v>
      </c>
      <c r="C89" s="249"/>
      <c r="D89" s="249"/>
      <c r="E89" s="249"/>
      <c r="F89" s="249"/>
      <c r="G89" s="249"/>
      <c r="H89" s="249"/>
      <c r="I89" s="250"/>
      <c r="J89" s="141"/>
    </row>
    <row r="90" spans="2:10" ht="15.75" customHeight="1">
      <c r="B90" s="133"/>
      <c r="C90" s="242" t="s">
        <v>375</v>
      </c>
      <c r="D90" s="242"/>
      <c r="E90" s="242"/>
      <c r="F90" s="243"/>
      <c r="G90" s="22"/>
      <c r="H90" s="24"/>
      <c r="I90" s="22"/>
      <c r="J90" s="141"/>
    </row>
    <row r="91" spans="2:10" s="20" customFormat="1" ht="31.5" customHeight="1">
      <c r="B91" s="133"/>
      <c r="C91" s="239" t="s">
        <v>376</v>
      </c>
      <c r="D91" s="239"/>
      <c r="E91" s="239"/>
      <c r="F91" s="241"/>
      <c r="G91" s="22"/>
      <c r="H91" s="24"/>
      <c r="I91" s="22"/>
      <c r="J91" s="141"/>
    </row>
    <row r="92" spans="2:10" s="20" customFormat="1" ht="31.5" customHeight="1">
      <c r="B92" s="133"/>
      <c r="C92" s="239" t="s">
        <v>377</v>
      </c>
      <c r="D92" s="239"/>
      <c r="E92" s="239"/>
      <c r="F92" s="241"/>
      <c r="G92" s="22"/>
      <c r="H92" s="24"/>
      <c r="I92" s="22"/>
      <c r="J92" s="141"/>
    </row>
    <row r="93" spans="2:10" s="20" customFormat="1" ht="15.75" customHeight="1">
      <c r="B93" s="133"/>
      <c r="C93" s="239" t="s">
        <v>378</v>
      </c>
      <c r="D93" s="239"/>
      <c r="E93" s="239"/>
      <c r="F93" s="241"/>
      <c r="G93" s="22"/>
      <c r="H93" s="23"/>
      <c r="I93" s="22"/>
      <c r="J93" s="141"/>
    </row>
    <row r="94" spans="2:10" s="20" customFormat="1" ht="15.75" customHeight="1">
      <c r="B94" s="133"/>
      <c r="C94" s="239" t="s">
        <v>379</v>
      </c>
      <c r="D94" s="239"/>
      <c r="E94" s="239"/>
      <c r="F94" s="241"/>
      <c r="G94" s="22"/>
      <c r="H94" s="24"/>
      <c r="I94" s="22"/>
      <c r="J94" s="141"/>
    </row>
    <row r="95" spans="2:10" s="19" customFormat="1" ht="31.5" customHeight="1">
      <c r="B95" s="133"/>
      <c r="C95" s="240" t="s">
        <v>380</v>
      </c>
      <c r="D95" s="240"/>
      <c r="E95" s="240"/>
      <c r="F95" s="241"/>
      <c r="G95" s="134"/>
      <c r="H95" s="133"/>
      <c r="I95" s="134"/>
      <c r="J95" s="141"/>
    </row>
    <row r="96" spans="2:10" s="19" customFormat="1" ht="15.75" customHeight="1">
      <c r="B96" s="133"/>
      <c r="C96" s="240" t="s">
        <v>381</v>
      </c>
      <c r="D96" s="240"/>
      <c r="E96" s="240"/>
      <c r="F96" s="241"/>
      <c r="G96" s="134"/>
      <c r="H96" s="133"/>
      <c r="I96" s="134"/>
      <c r="J96" s="141"/>
    </row>
    <row r="97" spans="2:10" s="19" customFormat="1" ht="31.5" customHeight="1">
      <c r="B97" s="133"/>
      <c r="C97" s="239" t="s">
        <v>382</v>
      </c>
      <c r="D97" s="239"/>
      <c r="E97" s="239"/>
      <c r="F97" s="241"/>
      <c r="G97" s="22"/>
      <c r="H97" s="24"/>
      <c r="I97" s="22"/>
      <c r="J97" s="141"/>
    </row>
    <row r="98" spans="2:10" s="19" customFormat="1" ht="15.75" customHeight="1">
      <c r="B98" s="133"/>
      <c r="C98" s="240" t="s">
        <v>383</v>
      </c>
      <c r="D98" s="240"/>
      <c r="E98" s="240"/>
      <c r="F98" s="241"/>
      <c r="G98" s="134"/>
      <c r="H98" s="133"/>
      <c r="I98" s="134"/>
      <c r="J98" s="141"/>
    </row>
    <row r="99" spans="2:10" ht="31.5" customHeight="1">
      <c r="B99" s="133"/>
      <c r="C99" s="240" t="s">
        <v>384</v>
      </c>
      <c r="D99" s="240"/>
      <c r="E99" s="240"/>
      <c r="F99" s="241"/>
      <c r="G99" s="134"/>
      <c r="H99" s="133"/>
      <c r="I99" s="134"/>
      <c r="J99" s="141"/>
    </row>
    <row r="100" spans="2:10" ht="15.75" customHeight="1">
      <c r="B100" s="133"/>
      <c r="C100" s="239" t="s">
        <v>385</v>
      </c>
      <c r="D100" s="239"/>
      <c r="E100" s="239"/>
      <c r="F100" s="241"/>
      <c r="G100" s="134"/>
      <c r="H100" s="24"/>
      <c r="I100" s="134"/>
      <c r="J100" s="141"/>
    </row>
    <row r="101" spans="2:10" ht="15.75" customHeight="1">
      <c r="B101" s="133"/>
      <c r="C101" s="244" t="s">
        <v>386</v>
      </c>
      <c r="D101" s="244"/>
      <c r="E101" s="244"/>
      <c r="F101" s="245"/>
      <c r="G101" s="134"/>
      <c r="H101" s="133"/>
      <c r="I101" s="134"/>
      <c r="J101" s="141"/>
    </row>
    <row r="102" spans="2:10" ht="45" customHeight="1">
      <c r="B102" s="9" t="s">
        <v>334</v>
      </c>
      <c r="C102" s="189"/>
      <c r="D102" s="189"/>
      <c r="E102" s="189"/>
      <c r="F102" s="189"/>
      <c r="G102" s="189"/>
      <c r="H102" s="189"/>
      <c r="I102" s="189"/>
      <c r="J102" s="141"/>
    </row>
    <row r="103" spans="2:10">
      <c r="B103" s="133"/>
      <c r="C103" s="141"/>
      <c r="D103" s="141"/>
      <c r="E103" s="141"/>
      <c r="F103" s="141"/>
      <c r="G103" s="133"/>
      <c r="H103" s="133"/>
      <c r="I103" s="141"/>
      <c r="J103" s="141"/>
    </row>
    <row r="104" spans="2:10" ht="18.75">
      <c r="B104" s="248" t="s">
        <v>387</v>
      </c>
      <c r="C104" s="249"/>
      <c r="D104" s="249"/>
      <c r="E104" s="249"/>
      <c r="F104" s="249"/>
      <c r="G104" s="249"/>
      <c r="H104" s="249"/>
      <c r="I104" s="250"/>
      <c r="J104" s="141"/>
    </row>
    <row r="105" spans="2:10" ht="15.75" customHeight="1">
      <c r="B105" s="133"/>
      <c r="C105" s="242" t="s">
        <v>388</v>
      </c>
      <c r="D105" s="242"/>
      <c r="E105" s="242"/>
      <c r="F105" s="243"/>
      <c r="G105" s="134"/>
      <c r="H105" s="24"/>
      <c r="I105" s="134"/>
      <c r="J105" s="141"/>
    </row>
    <row r="106" spans="2:10" ht="15.75" customHeight="1">
      <c r="B106" s="133"/>
      <c r="C106" s="240" t="s">
        <v>389</v>
      </c>
      <c r="D106" s="240"/>
      <c r="E106" s="240"/>
      <c r="F106" s="241"/>
      <c r="G106" s="134"/>
      <c r="H106" s="133"/>
      <c r="I106" s="134"/>
      <c r="J106" s="141"/>
    </row>
    <row r="107" spans="2:10" s="20" customFormat="1" ht="15.75" customHeight="1">
      <c r="B107" s="133"/>
      <c r="C107" s="240" t="s">
        <v>390</v>
      </c>
      <c r="D107" s="240"/>
      <c r="E107" s="240"/>
      <c r="F107" s="241"/>
      <c r="G107" s="134"/>
      <c r="H107" s="133"/>
      <c r="I107" s="134"/>
      <c r="J107" s="141"/>
    </row>
    <row r="108" spans="2:10" ht="15.75" customHeight="1">
      <c r="B108" s="133"/>
      <c r="C108" s="239" t="s">
        <v>391</v>
      </c>
      <c r="D108" s="239"/>
      <c r="E108" s="239"/>
      <c r="F108" s="241"/>
      <c r="G108" s="134"/>
      <c r="H108" s="24"/>
      <c r="I108" s="134"/>
      <c r="J108" s="141"/>
    </row>
    <row r="109" spans="2:10" ht="31.5" customHeight="1">
      <c r="B109" s="133"/>
      <c r="C109" s="239" t="s">
        <v>392</v>
      </c>
      <c r="D109" s="239"/>
      <c r="E109" s="239"/>
      <c r="F109" s="241"/>
      <c r="G109" s="22"/>
      <c r="H109" s="24"/>
      <c r="I109" s="22"/>
      <c r="J109" s="141"/>
    </row>
    <row r="110" spans="2:10" ht="15.75" customHeight="1">
      <c r="B110" s="133"/>
      <c r="C110" s="240" t="s">
        <v>393</v>
      </c>
      <c r="D110" s="240"/>
      <c r="E110" s="240"/>
      <c r="F110" s="241"/>
      <c r="G110" s="134"/>
      <c r="H110" s="133"/>
      <c r="I110" s="134"/>
      <c r="J110" s="141"/>
    </row>
    <row r="111" spans="2:10" s="19" customFormat="1" ht="15.75" customHeight="1">
      <c r="B111" s="133"/>
      <c r="C111" s="244" t="s">
        <v>394</v>
      </c>
      <c r="D111" s="244"/>
      <c r="E111" s="244"/>
      <c r="F111" s="245"/>
      <c r="G111" s="134"/>
      <c r="H111" s="24"/>
      <c r="I111" s="134"/>
      <c r="J111" s="141"/>
    </row>
    <row r="112" spans="2:10" ht="45" customHeight="1">
      <c r="B112" s="9" t="s">
        <v>334</v>
      </c>
      <c r="C112" s="189"/>
      <c r="D112" s="189"/>
      <c r="E112" s="189"/>
      <c r="F112" s="189"/>
      <c r="G112" s="189"/>
      <c r="H112" s="189"/>
      <c r="I112" s="189"/>
      <c r="J112" s="141"/>
    </row>
    <row r="113" spans="2:10">
      <c r="B113" s="133"/>
      <c r="C113" s="141"/>
      <c r="D113" s="141"/>
      <c r="E113" s="141"/>
      <c r="F113" s="141"/>
      <c r="G113" s="133"/>
      <c r="H113" s="133"/>
      <c r="I113" s="141"/>
      <c r="J113" s="141"/>
    </row>
    <row r="114" spans="2:10" ht="18.75">
      <c r="B114" s="248" t="s">
        <v>395</v>
      </c>
      <c r="C114" s="249"/>
      <c r="D114" s="249"/>
      <c r="E114" s="249"/>
      <c r="F114" s="249"/>
      <c r="G114" s="249"/>
      <c r="H114" s="249"/>
      <c r="I114" s="250"/>
      <c r="J114" s="141"/>
    </row>
    <row r="115" spans="2:10" ht="15.75" customHeight="1">
      <c r="B115" s="133"/>
      <c r="C115" s="242" t="s">
        <v>396</v>
      </c>
      <c r="D115" s="242"/>
      <c r="E115" s="242"/>
      <c r="F115" s="243"/>
      <c r="G115" s="134"/>
      <c r="H115" s="24"/>
      <c r="I115" s="134"/>
      <c r="J115" s="141"/>
    </row>
    <row r="116" spans="2:10" ht="15.75" customHeight="1">
      <c r="B116" s="133"/>
      <c r="C116" s="240" t="s">
        <v>397</v>
      </c>
      <c r="D116" s="240"/>
      <c r="E116" s="240"/>
      <c r="F116" s="241"/>
      <c r="G116" s="134"/>
      <c r="H116" s="133"/>
      <c r="I116" s="134"/>
      <c r="J116" s="141"/>
    </row>
    <row r="117" spans="2:10" ht="15.75" customHeight="1">
      <c r="B117" s="133"/>
      <c r="C117" s="244" t="s">
        <v>398</v>
      </c>
      <c r="D117" s="244"/>
      <c r="E117" s="244"/>
      <c r="F117" s="245"/>
      <c r="G117" s="134"/>
      <c r="H117" s="133"/>
      <c r="I117" s="134"/>
      <c r="J117" s="141"/>
    </row>
    <row r="118" spans="2:10" ht="45" customHeight="1">
      <c r="B118" s="9" t="s">
        <v>334</v>
      </c>
      <c r="C118" s="189"/>
      <c r="D118" s="189"/>
      <c r="E118" s="189"/>
      <c r="F118" s="189"/>
      <c r="G118" s="189"/>
      <c r="H118" s="189"/>
      <c r="I118" s="189"/>
      <c r="J118" s="141"/>
    </row>
    <row r="119" spans="2:10">
      <c r="B119" s="133"/>
      <c r="C119" s="141"/>
      <c r="D119" s="141"/>
      <c r="E119" s="141"/>
      <c r="F119" s="141"/>
      <c r="G119" s="133"/>
      <c r="H119" s="133"/>
      <c r="I119" s="141"/>
      <c r="J119" s="141"/>
    </row>
    <row r="120" spans="2:10" ht="18.75">
      <c r="B120" s="248" t="s">
        <v>399</v>
      </c>
      <c r="C120" s="249"/>
      <c r="D120" s="249"/>
      <c r="E120" s="249"/>
      <c r="F120" s="249"/>
      <c r="G120" s="249"/>
      <c r="H120" s="249"/>
      <c r="I120" s="250"/>
      <c r="J120" s="141"/>
    </row>
    <row r="121" spans="2:10" ht="15.75" customHeight="1">
      <c r="B121" s="133"/>
      <c r="C121" s="242" t="s">
        <v>400</v>
      </c>
      <c r="D121" s="242"/>
      <c r="E121" s="242"/>
      <c r="F121" s="243"/>
      <c r="G121" s="134"/>
      <c r="H121" s="21"/>
      <c r="I121" s="134"/>
      <c r="J121" s="141"/>
    </row>
    <row r="122" spans="2:10" ht="31.5" customHeight="1">
      <c r="B122" s="133"/>
      <c r="C122" s="239" t="s">
        <v>401</v>
      </c>
      <c r="D122" s="239"/>
      <c r="E122" s="239"/>
      <c r="F122" s="241"/>
      <c r="G122" s="22"/>
      <c r="H122" s="24"/>
      <c r="I122" s="22"/>
      <c r="J122" s="141"/>
    </row>
    <row r="123" spans="2:10" ht="15.75" customHeight="1">
      <c r="B123" s="133"/>
      <c r="C123" s="240" t="s">
        <v>402</v>
      </c>
      <c r="D123" s="240"/>
      <c r="E123" s="240"/>
      <c r="F123" s="241"/>
      <c r="G123" s="134"/>
      <c r="H123" s="133"/>
      <c r="I123" s="134"/>
      <c r="J123" s="141"/>
    </row>
    <row r="124" spans="2:10" s="19" customFormat="1" ht="31.5" customHeight="1">
      <c r="B124" s="133"/>
      <c r="C124" s="244" t="s">
        <v>403</v>
      </c>
      <c r="D124" s="244"/>
      <c r="E124" s="244"/>
      <c r="F124" s="245"/>
      <c r="G124" s="134"/>
      <c r="H124" s="24"/>
      <c r="I124" s="134"/>
      <c r="J124" s="141"/>
    </row>
    <row r="125" spans="2:10" ht="45" customHeight="1">
      <c r="B125" s="9" t="s">
        <v>334</v>
      </c>
      <c r="C125" s="189"/>
      <c r="D125" s="189"/>
      <c r="E125" s="189"/>
      <c r="F125" s="189"/>
      <c r="G125" s="189"/>
      <c r="H125" s="189"/>
      <c r="I125" s="189"/>
      <c r="J125" s="141"/>
    </row>
    <row r="126" spans="2:10">
      <c r="B126" s="133"/>
      <c r="C126" s="141"/>
      <c r="D126" s="141"/>
      <c r="E126" s="141"/>
      <c r="F126" s="141"/>
      <c r="G126" s="133"/>
      <c r="H126" s="133"/>
      <c r="I126" s="141"/>
      <c r="J126" s="141"/>
    </row>
    <row r="127" spans="2:10" ht="18.75">
      <c r="B127" s="248" t="s">
        <v>404</v>
      </c>
      <c r="C127" s="249"/>
      <c r="D127" s="249"/>
      <c r="E127" s="249"/>
      <c r="F127" s="249"/>
      <c r="G127" s="249"/>
      <c r="H127" s="249"/>
      <c r="I127" s="250"/>
      <c r="J127" s="141"/>
    </row>
    <row r="128" spans="2:10" ht="15.75" customHeight="1">
      <c r="B128" s="133"/>
      <c r="C128" s="242" t="s">
        <v>405</v>
      </c>
      <c r="D128" s="242"/>
      <c r="E128" s="242"/>
      <c r="F128" s="243"/>
      <c r="G128" s="22"/>
      <c r="H128" s="24"/>
      <c r="I128" s="134"/>
      <c r="J128" s="141"/>
    </row>
    <row r="129" spans="2:10" ht="15.75" customHeight="1">
      <c r="B129" s="133"/>
      <c r="C129" s="240" t="s">
        <v>406</v>
      </c>
      <c r="D129" s="240"/>
      <c r="E129" s="240"/>
      <c r="F129" s="241"/>
      <c r="G129" s="134"/>
      <c r="H129" s="133"/>
      <c r="I129" s="134"/>
      <c r="J129" s="141"/>
    </row>
    <row r="130" spans="2:10" ht="15.75" customHeight="1">
      <c r="B130" s="133"/>
      <c r="C130" s="239" t="s">
        <v>407</v>
      </c>
      <c r="D130" s="239"/>
      <c r="E130" s="239"/>
      <c r="F130" s="241"/>
      <c r="G130" s="22"/>
      <c r="H130" s="24"/>
      <c r="I130" s="22"/>
      <c r="J130" s="141"/>
    </row>
    <row r="131" spans="2:10" ht="15.75" customHeight="1">
      <c r="B131" s="133"/>
      <c r="C131" s="239" t="s">
        <v>408</v>
      </c>
      <c r="D131" s="239"/>
      <c r="E131" s="239"/>
      <c r="F131" s="241"/>
      <c r="G131" s="134"/>
      <c r="H131" s="24"/>
      <c r="I131" s="134"/>
      <c r="J131" s="141"/>
    </row>
    <row r="132" spans="2:10" ht="15.75" customHeight="1">
      <c r="B132" s="133"/>
      <c r="C132" s="244" t="s">
        <v>409</v>
      </c>
      <c r="D132" s="244"/>
      <c r="E132" s="244"/>
      <c r="F132" s="245"/>
      <c r="G132" s="134"/>
      <c r="H132" s="24"/>
      <c r="I132" s="134"/>
      <c r="J132" s="141"/>
    </row>
    <row r="133" spans="2:10" ht="45" customHeight="1">
      <c r="B133" s="9" t="s">
        <v>334</v>
      </c>
      <c r="C133" s="189"/>
      <c r="D133" s="189"/>
      <c r="E133" s="189"/>
      <c r="F133" s="189"/>
      <c r="G133" s="189"/>
      <c r="H133" s="189"/>
      <c r="I133" s="189"/>
      <c r="J133" s="141"/>
    </row>
    <row r="134" spans="2:10">
      <c r="B134" s="133"/>
      <c r="C134" s="141"/>
      <c r="D134" s="141"/>
      <c r="E134" s="141"/>
      <c r="F134" s="141"/>
      <c r="G134" s="133"/>
      <c r="H134" s="133"/>
      <c r="I134" s="141"/>
      <c r="J134" s="141"/>
    </row>
    <row r="135" spans="2:10" ht="18.75">
      <c r="B135" s="248" t="s">
        <v>410</v>
      </c>
      <c r="C135" s="249"/>
      <c r="D135" s="249"/>
      <c r="E135" s="249"/>
      <c r="F135" s="249"/>
      <c r="G135" s="249"/>
      <c r="H135" s="249"/>
      <c r="I135" s="250"/>
      <c r="J135" s="141"/>
    </row>
    <row r="136" spans="2:10" ht="31.5" customHeight="1">
      <c r="B136" s="133"/>
      <c r="C136" s="246" t="s">
        <v>411</v>
      </c>
      <c r="D136" s="246"/>
      <c r="E136" s="246"/>
      <c r="F136" s="247"/>
      <c r="G136" s="134"/>
      <c r="H136" s="24"/>
      <c r="I136" s="134"/>
      <c r="J136" s="141"/>
    </row>
    <row r="137" spans="2:10" ht="45" customHeight="1">
      <c r="B137" s="9" t="s">
        <v>334</v>
      </c>
      <c r="C137" s="189"/>
      <c r="D137" s="189"/>
      <c r="E137" s="189"/>
      <c r="F137" s="189"/>
      <c r="G137" s="189"/>
      <c r="H137" s="189"/>
      <c r="I137" s="189"/>
      <c r="J137" s="141"/>
    </row>
    <row r="138" spans="2:10">
      <c r="B138" s="133"/>
      <c r="C138" s="133"/>
      <c r="D138" s="133"/>
      <c r="E138" s="133"/>
      <c r="F138" s="133"/>
      <c r="G138" s="141"/>
      <c r="H138" s="141"/>
      <c r="I138" s="141"/>
      <c r="J138" s="141"/>
    </row>
    <row r="139" spans="2:10" s="7" customFormat="1" ht="18.75">
      <c r="B139" s="252" t="s">
        <v>412</v>
      </c>
      <c r="C139" s="252"/>
      <c r="D139" s="252"/>
      <c r="E139" s="252"/>
      <c r="F139" s="252"/>
      <c r="G139" s="252"/>
      <c r="H139" s="252"/>
      <c r="I139" s="252"/>
      <c r="J139" s="141"/>
    </row>
    <row r="140" spans="2:10" s="7" customFormat="1" ht="31.5" customHeight="1">
      <c r="B140" s="133"/>
      <c r="C140" s="242" t="s">
        <v>413</v>
      </c>
      <c r="D140" s="242"/>
      <c r="E140" s="242"/>
      <c r="F140" s="243"/>
      <c r="G140" s="134"/>
      <c r="H140" s="133"/>
      <c r="I140" s="85"/>
      <c r="J140" s="141"/>
    </row>
    <row r="141" spans="2:10" s="68" customFormat="1" ht="15.75" customHeight="1">
      <c r="B141" s="133"/>
      <c r="C141" s="240" t="s">
        <v>414</v>
      </c>
      <c r="D141" s="240"/>
      <c r="E141" s="240"/>
      <c r="F141" s="241"/>
      <c r="G141" s="134"/>
      <c r="H141" s="133"/>
      <c r="I141" s="86"/>
      <c r="J141" s="141"/>
    </row>
    <row r="142" spans="2:10" s="68" customFormat="1" ht="15.75" customHeight="1">
      <c r="B142" s="133"/>
      <c r="C142" s="240" t="s">
        <v>415</v>
      </c>
      <c r="D142" s="240"/>
      <c r="E142" s="240"/>
      <c r="F142" s="241"/>
      <c r="G142" s="134"/>
      <c r="H142" s="133"/>
      <c r="I142" s="134"/>
      <c r="J142" s="141"/>
    </row>
    <row r="143" spans="2:10" s="7" customFormat="1" ht="15.75" customHeight="1">
      <c r="B143" s="133"/>
      <c r="C143" s="240" t="s">
        <v>416</v>
      </c>
      <c r="D143" s="240"/>
      <c r="E143" s="240"/>
      <c r="F143" s="241"/>
      <c r="G143" s="134"/>
      <c r="H143" s="133"/>
      <c r="I143" s="134"/>
      <c r="J143" s="141"/>
    </row>
    <row r="144" spans="2:10" s="68" customFormat="1" ht="15.75" customHeight="1">
      <c r="B144" s="133"/>
      <c r="C144" s="240" t="s">
        <v>417</v>
      </c>
      <c r="D144" s="240"/>
      <c r="E144" s="240"/>
      <c r="F144" s="241"/>
      <c r="G144" s="134"/>
      <c r="H144" s="133"/>
      <c r="I144" s="134"/>
      <c r="J144" s="141"/>
    </row>
    <row r="145" spans="2:10" s="68" customFormat="1" ht="31.5" customHeight="1">
      <c r="B145" s="133"/>
      <c r="C145" s="240" t="s">
        <v>418</v>
      </c>
      <c r="D145" s="240"/>
      <c r="E145" s="240"/>
      <c r="F145" s="241"/>
      <c r="G145" s="134"/>
      <c r="H145" s="133"/>
      <c r="I145" s="134"/>
      <c r="J145" s="141"/>
    </row>
    <row r="146" spans="2:10" s="7" customFormat="1" ht="31.5" customHeight="1">
      <c r="B146" s="133"/>
      <c r="C146" s="240" t="s">
        <v>419</v>
      </c>
      <c r="D146" s="240"/>
      <c r="E146" s="240"/>
      <c r="F146" s="241"/>
      <c r="G146" s="134"/>
      <c r="H146" s="133"/>
      <c r="I146" s="134"/>
      <c r="J146" s="141"/>
    </row>
    <row r="147" spans="2:10" s="7" customFormat="1" ht="15.75" customHeight="1">
      <c r="B147" s="133"/>
      <c r="C147" s="240" t="s">
        <v>420</v>
      </c>
      <c r="D147" s="240"/>
      <c r="E147" s="240"/>
      <c r="F147" s="241"/>
      <c r="G147" s="134"/>
      <c r="H147" s="133"/>
      <c r="I147" s="134"/>
      <c r="J147" s="141"/>
    </row>
    <row r="148" spans="2:10" s="7" customFormat="1" ht="31.5" customHeight="1">
      <c r="B148" s="133"/>
      <c r="C148" s="240" t="s">
        <v>421</v>
      </c>
      <c r="D148" s="240"/>
      <c r="E148" s="240"/>
      <c r="F148" s="241"/>
      <c r="G148" s="134"/>
      <c r="H148" s="133"/>
      <c r="I148" s="134"/>
      <c r="J148" s="141"/>
    </row>
    <row r="149" spans="2:10" s="7" customFormat="1" ht="15.75" customHeight="1">
      <c r="B149" s="133"/>
      <c r="C149" s="240" t="s">
        <v>422</v>
      </c>
      <c r="D149" s="240"/>
      <c r="E149" s="240"/>
      <c r="F149" s="241"/>
      <c r="G149" s="134"/>
      <c r="H149" s="133"/>
      <c r="I149" s="134"/>
      <c r="J149" s="141"/>
    </row>
    <row r="150" spans="2:10" s="7" customFormat="1" ht="31.5" customHeight="1">
      <c r="B150" s="133"/>
      <c r="C150" s="240" t="s">
        <v>423</v>
      </c>
      <c r="D150" s="240"/>
      <c r="E150" s="240"/>
      <c r="F150" s="241"/>
      <c r="G150" s="134"/>
      <c r="H150" s="133"/>
      <c r="I150" s="134"/>
      <c r="J150" s="141"/>
    </row>
    <row r="151" spans="2:10" ht="31.5" customHeight="1">
      <c r="B151" s="133"/>
      <c r="C151" s="240" t="s">
        <v>424</v>
      </c>
      <c r="D151" s="240"/>
      <c r="E151" s="240"/>
      <c r="F151" s="241"/>
      <c r="G151" s="134"/>
      <c r="H151" s="133"/>
      <c r="I151" s="134"/>
      <c r="J151" s="141"/>
    </row>
    <row r="152" spans="2:10">
      <c r="B152" s="133"/>
      <c r="C152" s="133"/>
      <c r="D152" s="133"/>
      <c r="E152" s="133"/>
      <c r="F152" s="133"/>
      <c r="G152" s="141"/>
      <c r="H152" s="141"/>
      <c r="I152" s="141"/>
      <c r="J152" s="141"/>
    </row>
    <row r="153" spans="2:10">
      <c r="B153" s="133"/>
      <c r="C153" s="133"/>
      <c r="D153" s="133"/>
      <c r="E153" s="133"/>
      <c r="F153" s="133"/>
      <c r="G153" s="251"/>
      <c r="H153" s="251"/>
      <c r="I153" s="251"/>
      <c r="J153" s="251"/>
    </row>
    <row r="154" spans="2:10">
      <c r="B154" s="133"/>
      <c r="C154" s="133"/>
      <c r="D154" s="133"/>
      <c r="E154" s="133"/>
      <c r="F154" s="133"/>
      <c r="G154" s="141"/>
      <c r="H154" s="141"/>
      <c r="I154" s="141"/>
      <c r="J154" s="141"/>
    </row>
    <row r="155" spans="2:10" ht="27.75">
      <c r="B155" s="133"/>
      <c r="C155" s="133"/>
      <c r="D155" s="133"/>
      <c r="E155" s="133"/>
      <c r="F155" s="133"/>
      <c r="G155" s="28" t="s">
        <v>425</v>
      </c>
      <c r="H155" s="141"/>
      <c r="I155" s="141"/>
      <c r="J155" s="141"/>
    </row>
    <row r="156" spans="2:10">
      <c r="B156" s="133"/>
      <c r="C156" s="133"/>
      <c r="D156" s="133"/>
      <c r="E156" s="133"/>
      <c r="F156" s="133"/>
      <c r="G156" s="6" t="s">
        <v>299</v>
      </c>
      <c r="H156" s="141"/>
      <c r="I156" s="141"/>
      <c r="J156" s="141"/>
    </row>
    <row r="157" spans="2:10">
      <c r="B157" s="133"/>
      <c r="C157" s="133"/>
      <c r="D157" s="133"/>
      <c r="E157" s="133"/>
      <c r="F157" s="133"/>
      <c r="G157" s="6" t="s">
        <v>300</v>
      </c>
      <c r="H157" s="141"/>
      <c r="I157" s="141"/>
      <c r="J157" s="141"/>
    </row>
    <row r="158" spans="2:10">
      <c r="B158" s="133"/>
      <c r="C158" s="133"/>
      <c r="D158" s="133"/>
      <c r="E158" s="133"/>
      <c r="F158" s="133"/>
      <c r="G158" s="6" t="s">
        <v>426</v>
      </c>
      <c r="H158" s="141"/>
      <c r="I158" s="141"/>
      <c r="J158" s="141"/>
    </row>
    <row r="159" spans="2:10">
      <c r="B159" s="133"/>
      <c r="C159" s="133"/>
      <c r="D159" s="133"/>
      <c r="E159" s="133"/>
      <c r="F159" s="133"/>
      <c r="G159" s="6" t="s">
        <v>298</v>
      </c>
      <c r="H159" s="141"/>
      <c r="I159" s="141"/>
      <c r="J159" s="141"/>
    </row>
    <row r="160" spans="2:10">
      <c r="B160" s="133"/>
      <c r="C160" s="133"/>
      <c r="D160" s="133"/>
      <c r="E160" s="133"/>
      <c r="F160" s="133"/>
      <c r="G160" s="133"/>
      <c r="H160" s="141"/>
      <c r="I160" s="141"/>
      <c r="J160" s="141"/>
    </row>
    <row r="161" spans="7:10" ht="27.75">
      <c r="G161" s="28" t="s">
        <v>427</v>
      </c>
      <c r="H161" s="141"/>
      <c r="I161" s="141"/>
      <c r="J161" s="141"/>
    </row>
    <row r="162" spans="7:10">
      <c r="G162" s="6" t="s">
        <v>428</v>
      </c>
      <c r="H162" s="141"/>
      <c r="I162" s="141"/>
      <c r="J162" s="141"/>
    </row>
    <row r="163" spans="7:10">
      <c r="G163" s="6" t="s">
        <v>429</v>
      </c>
      <c r="H163" s="141"/>
      <c r="I163" s="141"/>
      <c r="J163" s="141"/>
    </row>
    <row r="164" spans="7:10">
      <c r="G164" s="141"/>
      <c r="H164" s="141"/>
      <c r="I164" s="141"/>
      <c r="J164" s="141"/>
    </row>
    <row r="165" spans="7:10">
      <c r="G165" s="141"/>
      <c r="H165" s="141"/>
      <c r="I165" s="141"/>
      <c r="J165" s="141"/>
    </row>
    <row r="166" spans="7:10">
      <c r="G166" s="141"/>
      <c r="H166" s="141"/>
      <c r="I166" s="141"/>
      <c r="J166" s="141"/>
    </row>
    <row r="167" spans="7:10">
      <c r="G167" s="141"/>
      <c r="H167" s="141"/>
      <c r="I167" s="141"/>
      <c r="J167" s="141"/>
    </row>
    <row r="168" spans="7:10">
      <c r="G168" s="251"/>
      <c r="H168" s="251"/>
      <c r="I168" s="251"/>
      <c r="J168" s="251"/>
    </row>
    <row r="169" spans="7:10">
      <c r="G169" s="251"/>
      <c r="H169" s="251"/>
      <c r="I169" s="251"/>
      <c r="J169" s="251"/>
    </row>
    <row r="170" spans="7:10">
      <c r="G170" s="251"/>
      <c r="H170" s="251"/>
      <c r="I170" s="251"/>
      <c r="J170" s="251"/>
    </row>
    <row r="171" spans="7:10">
      <c r="G171" s="251"/>
      <c r="H171" s="251"/>
      <c r="I171" s="251"/>
      <c r="J171" s="251"/>
    </row>
  </sheetData>
  <mergeCells count="130">
    <mergeCell ref="B12:F12"/>
    <mergeCell ref="E19:F19"/>
    <mergeCell ref="C54:F54"/>
    <mergeCell ref="B1:L1"/>
    <mergeCell ref="B135:I135"/>
    <mergeCell ref="B104:I104"/>
    <mergeCell ref="C102:I102"/>
    <mergeCell ref="B89:I89"/>
    <mergeCell ref="C87:I87"/>
    <mergeCell ref="B83:I83"/>
    <mergeCell ref="B127:I127"/>
    <mergeCell ref="C133:I133"/>
    <mergeCell ref="C125:I125"/>
    <mergeCell ref="B120:I120"/>
    <mergeCell ref="B114:I114"/>
    <mergeCell ref="C118:I118"/>
    <mergeCell ref="B29:I29"/>
    <mergeCell ref="C2:C4"/>
    <mergeCell ref="C33:I33"/>
    <mergeCell ref="G2:I2"/>
    <mergeCell ref="G3:I3"/>
    <mergeCell ref="C30:F30"/>
    <mergeCell ref="C31:F31"/>
    <mergeCell ref="C32:F32"/>
    <mergeCell ref="G171:J171"/>
    <mergeCell ref="G169:J169"/>
    <mergeCell ref="G170:J170"/>
    <mergeCell ref="G168:J168"/>
    <mergeCell ref="C71:I71"/>
    <mergeCell ref="B73:I73"/>
    <mergeCell ref="B139:I139"/>
    <mergeCell ref="G153:J153"/>
    <mergeCell ref="C112:I112"/>
    <mergeCell ref="C137:I137"/>
    <mergeCell ref="C81:I81"/>
    <mergeCell ref="C78:F78"/>
    <mergeCell ref="C79:F79"/>
    <mergeCell ref="C80:F80"/>
    <mergeCell ref="C84:F84"/>
    <mergeCell ref="C85:F85"/>
    <mergeCell ref="C86:F86"/>
    <mergeCell ref="C90:F90"/>
    <mergeCell ref="C91:F91"/>
    <mergeCell ref="C92:F92"/>
    <mergeCell ref="C93:F93"/>
    <mergeCell ref="C106:F106"/>
    <mergeCell ref="C101:F101"/>
    <mergeCell ref="C105:F105"/>
    <mergeCell ref="C69:F69"/>
    <mergeCell ref="C70:F70"/>
    <mergeCell ref="C74:F74"/>
    <mergeCell ref="C75:F75"/>
    <mergeCell ref="C76:F76"/>
    <mergeCell ref="C77:F77"/>
    <mergeCell ref="C99:F99"/>
    <mergeCell ref="C100:F100"/>
    <mergeCell ref="C36:F36"/>
    <mergeCell ref="C37:F37"/>
    <mergeCell ref="C65:F65"/>
    <mergeCell ref="C66:F66"/>
    <mergeCell ref="C67:F67"/>
    <mergeCell ref="C68:F68"/>
    <mergeCell ref="C38:F38"/>
    <mergeCell ref="C55:F55"/>
    <mergeCell ref="C56:F56"/>
    <mergeCell ref="C57:F57"/>
    <mergeCell ref="C58:F58"/>
    <mergeCell ref="C59:F59"/>
    <mergeCell ref="C60:F60"/>
    <mergeCell ref="C45:I45"/>
    <mergeCell ref="B41:I41"/>
    <mergeCell ref="C94:F94"/>
    <mergeCell ref="C18:F18"/>
    <mergeCell ref="C8:F8"/>
    <mergeCell ref="C9:F9"/>
    <mergeCell ref="C10:F10"/>
    <mergeCell ref="C64:F64"/>
    <mergeCell ref="C20:F20"/>
    <mergeCell ref="C13:F13"/>
    <mergeCell ref="C14:F14"/>
    <mergeCell ref="C15:F15"/>
    <mergeCell ref="C16:F16"/>
    <mergeCell ref="C17:F17"/>
    <mergeCell ref="B63:I63"/>
    <mergeCell ref="C61:I61"/>
    <mergeCell ref="C50:I50"/>
    <mergeCell ref="B47:I47"/>
    <mergeCell ref="B52:I52"/>
    <mergeCell ref="C48:F48"/>
    <mergeCell ref="C49:F49"/>
    <mergeCell ref="C53:F53"/>
    <mergeCell ref="B35:I35"/>
    <mergeCell ref="C39:I39"/>
    <mergeCell ref="C42:F42"/>
    <mergeCell ref="C43:F43"/>
    <mergeCell ref="C44:F44"/>
    <mergeCell ref="C95:F95"/>
    <mergeCell ref="C96:F96"/>
    <mergeCell ref="C97:F97"/>
    <mergeCell ref="C98:F98"/>
    <mergeCell ref="C117:F117"/>
    <mergeCell ref="C121:F121"/>
    <mergeCell ref="C115:F115"/>
    <mergeCell ref="C116:F116"/>
    <mergeCell ref="C123:F123"/>
    <mergeCell ref="C124:F124"/>
    <mergeCell ref="C128:F128"/>
    <mergeCell ref="C129:F129"/>
    <mergeCell ref="C130:F130"/>
    <mergeCell ref="C147:F147"/>
    <mergeCell ref="C148:F148"/>
    <mergeCell ref="C122:F122"/>
    <mergeCell ref="C107:F107"/>
    <mergeCell ref="C108:F108"/>
    <mergeCell ref="C109:F109"/>
    <mergeCell ref="C110:F110"/>
    <mergeCell ref="C111:F111"/>
    <mergeCell ref="C131:F131"/>
    <mergeCell ref="C132:F132"/>
    <mergeCell ref="C136:F136"/>
    <mergeCell ref="C149:F149"/>
    <mergeCell ref="C150:F150"/>
    <mergeCell ref="C151:F151"/>
    <mergeCell ref="C142:F142"/>
    <mergeCell ref="C143:F143"/>
    <mergeCell ref="C144:F144"/>
    <mergeCell ref="C145:F145"/>
    <mergeCell ref="C146:F146"/>
    <mergeCell ref="C140:F140"/>
    <mergeCell ref="C141:F141"/>
  </mergeCells>
  <phoneticPr fontId="55" type="noConversion"/>
  <conditionalFormatting sqref="I30">
    <cfRule type="expression" dxfId="79" priority="716">
      <formula>H21=Condensed</formula>
    </cfRule>
  </conditionalFormatting>
  <conditionalFormatting sqref="I36">
    <cfRule type="expression" dxfId="78" priority="679">
      <formula>H32=Condensed</formula>
    </cfRule>
  </conditionalFormatting>
  <conditionalFormatting sqref="G36 G109 G44 G60 G66 G86">
    <cfRule type="expression" dxfId="77" priority="674">
      <formula>C32=Condensed</formula>
    </cfRule>
  </conditionalFormatting>
  <conditionalFormatting sqref="I42 I44">
    <cfRule type="expression" dxfId="76" priority="669">
      <formula>H38=Condensed</formula>
    </cfRule>
  </conditionalFormatting>
  <conditionalFormatting sqref="G42">
    <cfRule type="expression" dxfId="75" priority="664">
      <formula>C38=Condensed</formula>
    </cfRule>
  </conditionalFormatting>
  <conditionalFormatting sqref="I53 I60">
    <cfRule type="expression" dxfId="74" priority="649">
      <formula>H49=Condensed</formula>
    </cfRule>
  </conditionalFormatting>
  <conditionalFormatting sqref="G53">
    <cfRule type="expression" dxfId="73" priority="644">
      <formula>C49=Condensed</formula>
    </cfRule>
  </conditionalFormatting>
  <conditionalFormatting sqref="I64 I66">
    <cfRule type="expression" dxfId="72" priority="639">
      <formula>H60=Condensed</formula>
    </cfRule>
  </conditionalFormatting>
  <conditionalFormatting sqref="G64">
    <cfRule type="expression" dxfId="71" priority="634">
      <formula>C60=Condensed</formula>
    </cfRule>
  </conditionalFormatting>
  <conditionalFormatting sqref="I74">
    <cfRule type="expression" dxfId="70" priority="629">
      <formula>H70=Condensed</formula>
    </cfRule>
  </conditionalFormatting>
  <conditionalFormatting sqref="G74">
    <cfRule type="expression" dxfId="69" priority="624">
      <formula>C70=Condensed</formula>
    </cfRule>
  </conditionalFormatting>
  <conditionalFormatting sqref="I84 I86">
    <cfRule type="expression" dxfId="68" priority="619">
      <formula>H80=Condensed</formula>
    </cfRule>
  </conditionalFormatting>
  <conditionalFormatting sqref="G84">
    <cfRule type="expression" dxfId="67" priority="614">
      <formula>C80=Condensed</formula>
    </cfRule>
  </conditionalFormatting>
  <conditionalFormatting sqref="I90">
    <cfRule type="expression" dxfId="66" priority="609">
      <formula>H95=Condensed</formula>
    </cfRule>
  </conditionalFormatting>
  <conditionalFormatting sqref="G90">
    <cfRule type="expression" dxfId="65" priority="604">
      <formula>C95=Condensed</formula>
    </cfRule>
  </conditionalFormatting>
  <conditionalFormatting sqref="I122">
    <cfRule type="expression" dxfId="64" priority="579">
      <formula>H118=Condensed</formula>
    </cfRule>
  </conditionalFormatting>
  <conditionalFormatting sqref="G122">
    <cfRule type="expression" dxfId="63" priority="574">
      <formula>C118=Condensed</formula>
    </cfRule>
  </conditionalFormatting>
  <conditionalFormatting sqref="I130">
    <cfRule type="expression" dxfId="62" priority="569">
      <formula>H126=Condensed</formula>
    </cfRule>
  </conditionalFormatting>
  <conditionalFormatting sqref="G130">
    <cfRule type="expression" dxfId="61" priority="564">
      <formula>C126=Condensed</formula>
    </cfRule>
  </conditionalFormatting>
  <conditionalFormatting sqref="I109">
    <cfRule type="expression" dxfId="60" priority="856">
      <formula>H105=Condensed</formula>
    </cfRule>
  </conditionalFormatting>
  <conditionalFormatting sqref="I75">
    <cfRule type="expression" dxfId="59" priority="873">
      <formula>H65=Condensed</formula>
    </cfRule>
  </conditionalFormatting>
  <conditionalFormatting sqref="I91:I92">
    <cfRule type="expression" dxfId="58" priority="180">
      <formula>H97=Condensed</formula>
    </cfRule>
  </conditionalFormatting>
  <conditionalFormatting sqref="I97">
    <cfRule type="expression" dxfId="57" priority="978">
      <formula>H89=Condensed</formula>
    </cfRule>
  </conditionalFormatting>
  <conditionalFormatting sqref="I93:I94">
    <cfRule type="expression" dxfId="56" priority="171">
      <formula>H86=Condensed</formula>
    </cfRule>
  </conditionalFormatting>
  <conditionalFormatting sqref="G93:G94">
    <cfRule type="expression" dxfId="55" priority="166">
      <formula>C86=Condensed</formula>
    </cfRule>
  </conditionalFormatting>
  <conditionalFormatting sqref="I36:I38 G36:G38 I42:I44 G42:G44 I84:I86 G84:G86 I136 G136 G30:G32 I30:I32 G53 I53 G64:G70 I64:I70 G74:G80 I74:I80 G105:G111 I105:I111 G115:G117 I115:I117 G128:G132 I128:I132 G121:G124 I121:I124 G90:G101 I90:I101 I48:I49 G48:G49 G140:G151 I140:I151 I55:I60 G55:G60">
    <cfRule type="cellIs" dxfId="54" priority="979" operator="equal">
      <formula>$G$158</formula>
    </cfRule>
    <cfRule type="cellIs" dxfId="53" priority="980" operator="equal">
      <formula>$G$159</formula>
    </cfRule>
    <cfRule type="cellIs" dxfId="52" priority="981" operator="equal">
      <formula>$G$157</formula>
    </cfRule>
    <cfRule type="cellIs" dxfId="51" priority="982" operator="equal">
      <formula>$G$156</formula>
    </cfRule>
  </conditionalFormatting>
  <conditionalFormatting sqref="C13:D13">
    <cfRule type="containsText" dxfId="50" priority="13" operator="containsText" text="Example:">
      <formula>NOT(ISERROR(SEARCH("Example:",C13)))</formula>
    </cfRule>
  </conditionalFormatting>
  <conditionalFormatting sqref="G38 I38 G32 I32 G57 I57 G59 I59 G65 I65 G67 I67 G77 I77 G101 I101 G110 I110 G123 I123 G121 I121 G129 I129">
    <cfRule type="expression" dxfId="49" priority="983">
      <formula>$C$10="Condensed"</formula>
    </cfRule>
  </conditionalFormatting>
  <conditionalFormatting sqref="C38:D38 C32:D32 C70:D70 C80:D80 C101:D101 C117:D117">
    <cfRule type="expression" dxfId="48" priority="984">
      <formula>$C$10="Condensed"</formula>
    </cfRule>
  </conditionalFormatting>
  <conditionalFormatting sqref="G30">
    <cfRule type="expression" dxfId="47" priority="986">
      <formula>C10=Condensed</formula>
    </cfRule>
  </conditionalFormatting>
  <conditionalFormatting sqref="C57:D57 C59:D59 C65:D65 C67:D67 C69:D69 C77:D77 C79:D79 C110:D110 C116:D116 C129:D129 C123:D123 C95:D96 C98:D99 C106:D107 C141:D151">
    <cfRule type="expression" dxfId="46" priority="990">
      <formula>$C$10="Condensed"</formula>
    </cfRule>
  </conditionalFormatting>
  <conditionalFormatting sqref="G69 I69 G79 I79 G95 I95 G106 I106 G116 I116 G98 I98 G140 I140">
    <cfRule type="expression" dxfId="45" priority="1004">
      <formula>$C$10="Condensed"</formula>
    </cfRule>
  </conditionalFormatting>
  <conditionalFormatting sqref="G70 I70 G80 I80 G96 I96 G107 I107 G117 I117 G99 I99">
    <cfRule type="expression" dxfId="44" priority="1005">
      <formula>$C$10="Condensed"</formula>
    </cfRule>
  </conditionalFormatting>
  <conditionalFormatting sqref="C121:D121 C140:D140">
    <cfRule type="expression" dxfId="43" priority="1052">
      <formula>$C$10="Condensed"</formula>
    </cfRule>
  </conditionalFormatting>
  <conditionalFormatting sqref="G140:G151 I140:I151">
    <cfRule type="expression" dxfId="42" priority="1057">
      <formula>$C$10="Condensed"</formula>
    </cfRule>
  </conditionalFormatting>
  <conditionalFormatting sqref="G75">
    <cfRule type="expression" dxfId="41" priority="1064">
      <formula>C65=Condensed</formula>
    </cfRule>
  </conditionalFormatting>
  <conditionalFormatting sqref="G91:G92">
    <cfRule type="expression" dxfId="40" priority="1065">
      <formula>C97=Condensed</formula>
    </cfRule>
  </conditionalFormatting>
  <conditionalFormatting sqref="G97">
    <cfRule type="expression" dxfId="39" priority="1066">
      <formula>C89=Condensed</formula>
    </cfRule>
  </conditionalFormatting>
  <conditionalFormatting sqref="C14:D14">
    <cfRule type="containsText" dxfId="38" priority="12" operator="containsText" text="Example:">
      <formula>NOT(ISERROR(SEARCH("Example:",C14)))</formula>
    </cfRule>
  </conditionalFormatting>
  <conditionalFormatting sqref="C15:D15">
    <cfRule type="containsText" dxfId="37" priority="11" operator="containsText" text="Example:">
      <formula>NOT(ISERROR(SEARCH("Example:",C15)))</formula>
    </cfRule>
  </conditionalFormatting>
  <conditionalFormatting sqref="C16:D16">
    <cfRule type="containsText" dxfId="36" priority="10" operator="containsText" text="Example:">
      <formula>NOT(ISERROR(SEARCH("Example:",C16)))</formula>
    </cfRule>
  </conditionalFormatting>
  <conditionalFormatting sqref="C17:D17">
    <cfRule type="containsText" dxfId="35" priority="9" operator="containsText" text="Example:">
      <formula>NOT(ISERROR(SEARCH("Example:",C17)))</formula>
    </cfRule>
  </conditionalFormatting>
  <conditionalFormatting sqref="C18:D19">
    <cfRule type="containsText" dxfId="34" priority="8" operator="containsText" text="Example:">
      <formula>NOT(ISERROR(SEARCH("Example:",C18)))</formula>
    </cfRule>
  </conditionalFormatting>
  <conditionalFormatting sqref="C8:D8">
    <cfRule type="containsText" dxfId="33" priority="7" operator="containsText" text="Example:">
      <formula>NOT(ISERROR(SEARCH("Example:",C8)))</formula>
    </cfRule>
  </conditionalFormatting>
  <conditionalFormatting sqref="C9:D9">
    <cfRule type="containsText" dxfId="32" priority="6" operator="containsText" text="Example:">
      <formula>NOT(ISERROR(SEARCH("Example:",C9)))</formula>
    </cfRule>
  </conditionalFormatting>
  <conditionalFormatting sqref="C20:D20">
    <cfRule type="containsText" dxfId="31" priority="5" operator="containsText" text="Example:">
      <formula>NOT(ISERROR(SEARCH("Example:",C20)))</formula>
    </cfRule>
  </conditionalFormatting>
  <conditionalFormatting sqref="G56">
    <cfRule type="expression" dxfId="30" priority="1067">
      <formula>C51=Condensed</formula>
    </cfRule>
  </conditionalFormatting>
  <conditionalFormatting sqref="I56">
    <cfRule type="expression" dxfId="29" priority="1068">
      <formula>H51=Condensed</formula>
    </cfRule>
  </conditionalFormatting>
  <conditionalFormatting sqref="G54 I54">
    <cfRule type="cellIs" dxfId="28" priority="1" operator="equal">
      <formula>$G$158</formula>
    </cfRule>
    <cfRule type="cellIs" dxfId="27" priority="2" operator="equal">
      <formula>$G$159</formula>
    </cfRule>
    <cfRule type="cellIs" dxfId="26" priority="3" operator="equal">
      <formula>$G$157</formula>
    </cfRule>
    <cfRule type="cellIs" dxfId="25" priority="4" operator="equal">
      <formula>$G$156</formula>
    </cfRule>
  </conditionalFormatting>
  <dataValidations count="4">
    <dataValidation type="list" allowBlank="1" showInputMessage="1" showErrorMessage="1" sqref="JC100 KSM100 KIQ100 JYU100 JOY100 JFC100 IVG100 ILK100 IBO100 HRS100 HHW100 GYA100 GOE100 GEI100 FUM100 FKQ100 FAU100 EQY100 EHC100 DXG100 DNK100 DDO100 CTS100 CJW100 CAA100 BQE100 BGI100 AWM100 AMQ100 ACU100 SY100 KSM90:KSM98 JC90:JC98 SY90:SY98 ACU90:ACU98 AMQ90:AMQ98 AWM90:AWM98 BGI90:BGI98 BQE90:BQE98 CAA90:CAA98 CJW90:CJW98 CTS90:CTS98 DDO90:DDO98 DNK90:DNK98 DXG90:DXG98 EHC90:EHC98 EQY90:EQY98 FAU90:FAU98 FKQ90:FKQ98 FUM90:FUM98 GEI90:GEI98 GOE90:GOE98 GYA90:GYA98 HHW90:HHW98 HRS90:HRS98 IBO90:IBO98 ILK90:ILK98 IVG90:IVG98 JFC90:JFC98 JOY90:JOY98 JYU90:JYU98 KIQ90:KIQ98 CAA105:CAA111 BQE105:BQE111 CJW105:CJW111 CTS105:CTS111 DDO105:DDO111 DNK105:DNK111 DXG105:DXG111 EHC105:EHC111 EQY105:EQY111 FAU105:FAU111 FKQ105:FKQ111 FUM105:FUM111 GEI105:GEI111 GOE105:GOE111 GYA105:GYA111 HHW105:HHW111 HRS105:HRS111 IBO105:IBO111 ILK105:ILK111 IVG105:IVG111 JFC105:JFC111 JOY105:JOY111 JYU105:JYU111 KIQ105:KIQ111 KSM105:KSM111 JC105:JC111 SY105:SY111 ACU105:ACU111 AMQ105:AMQ111 AWM105:AWM111 BGI105:BGI111">
      <formula1>#REF!</formula1>
    </dataValidation>
    <dataValidation type="list" allowBlank="1" showInputMessage="1" showErrorMessage="1" sqref="G140:G151 I136 G136 G128:G132 G121:G124 G115:G117 G105:G111 G90:G101 G84:G86 G74:G80 G64:G70 G53:G60 G48:G49 G42:G44 G36:G38 G30:G32 I53:I60 I64:I70 I36:I38 I42:I44 I48:I49 I90:I101 I74:I80 I115:I117 I105:I111 I128:I132 I121:I124 I30:I32 I84:I86 I140:I151">
      <formula1>$G$156:$G$159</formula1>
    </dataValidation>
    <dataValidation type="list" allowBlank="1" showInputMessage="1" showErrorMessage="1" sqref="C10:D10">
      <formula1>$G$162:$G$163</formula1>
    </dataValidation>
    <dataValidation type="list" allowBlank="1" showInputMessage="1" showErrorMessage="1" sqref="C19">
      <formula1>$G$156:$G$157</formula1>
    </dataValidation>
  </dataValidations>
  <printOptions horizontalCentered="1"/>
  <pageMargins left="0.25" right="0.25" top="0.5" bottom="0.75" header="0.3" footer="0.3"/>
  <pageSetup paperSize="9" scale="42" fitToHeight="0" orientation="portrait" blackAndWhite="1" r:id="rId1"/>
  <headerFooter alignWithMargins="0">
    <oddHeader>&amp;CEnergy Model Review Checklist</oddHeader>
    <oddFooter>&amp;L&amp;"Arial,Regular"&amp;6&amp;Z
&amp;F : &amp;A&amp;R&amp;"Arial,Regular"&amp;6Page &amp;P of &amp;N
Printed &amp;D  Time &amp;T</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pageSetUpPr fitToPage="1"/>
  </sheetPr>
  <dimension ref="B1:I135"/>
  <sheetViews>
    <sheetView showGridLines="0" zoomScaleNormal="100" workbookViewId="0">
      <selection activeCell="C27" sqref="C27"/>
    </sheetView>
  </sheetViews>
  <sheetFormatPr defaultColWidth="9" defaultRowHeight="15.75"/>
  <cols>
    <col min="1" max="1" width="1.25" style="68" customWidth="1"/>
    <col min="2" max="2" width="28.75" style="68" customWidth="1"/>
    <col min="3" max="9" width="20.625" style="68" customWidth="1"/>
    <col min="10" max="16384" width="9" style="68"/>
  </cols>
  <sheetData>
    <row r="1" spans="2:9" ht="7.5" customHeight="1">
      <c r="B1" s="133"/>
      <c r="C1" s="133"/>
      <c r="D1" s="133"/>
      <c r="E1" s="133"/>
      <c r="F1" s="133"/>
      <c r="G1" s="133"/>
      <c r="H1" s="133"/>
      <c r="I1" s="133"/>
    </row>
    <row r="2" spans="2:9" ht="15.75" customHeight="1">
      <c r="B2" s="134" t="s">
        <v>0</v>
      </c>
      <c r="C2" s="184" t="s">
        <v>70</v>
      </c>
      <c r="D2" s="184"/>
      <c r="E2" s="184"/>
      <c r="F2" s="184"/>
      <c r="G2" s="132" t="str">
        <f>Project_Name</f>
        <v>Carbon Free Boston</v>
      </c>
      <c r="H2" s="133"/>
      <c r="I2" s="133"/>
    </row>
    <row r="3" spans="2:9" ht="15.75" customHeight="1">
      <c r="B3" s="131" t="s">
        <v>3</v>
      </c>
      <c r="C3" s="184"/>
      <c r="D3" s="184"/>
      <c r="E3" s="184"/>
      <c r="F3" s="184"/>
      <c r="G3" s="132" t="str">
        <f>Project_Number</f>
        <v>259104-00</v>
      </c>
      <c r="H3" s="133"/>
      <c r="I3" s="133"/>
    </row>
    <row r="4" spans="2:9" ht="15.75" customHeight="1">
      <c r="B4" s="125" t="s">
        <v>5</v>
      </c>
      <c r="C4" s="184"/>
      <c r="D4" s="184"/>
      <c r="E4" s="184"/>
      <c r="F4" s="184"/>
      <c r="G4" s="132"/>
      <c r="H4" s="133"/>
      <c r="I4" s="133"/>
    </row>
    <row r="5" spans="2:9" ht="20.25">
      <c r="B5" s="133"/>
      <c r="C5" s="133"/>
      <c r="D5" s="133"/>
      <c r="E5" s="133"/>
      <c r="F5" s="133"/>
      <c r="G5" s="14"/>
      <c r="H5" s="14"/>
      <c r="I5" s="14"/>
    </row>
    <row r="7" spans="2:9" ht="15.75" customHeight="1">
      <c r="B7" s="209" t="s">
        <v>71</v>
      </c>
      <c r="C7" s="210"/>
      <c r="D7" s="133"/>
      <c r="E7" s="211" t="s">
        <v>72</v>
      </c>
      <c r="F7" s="212"/>
      <c r="G7" s="213"/>
      <c r="H7" s="133"/>
      <c r="I7" s="133"/>
    </row>
    <row r="8" spans="2:9" ht="15.75" customHeight="1">
      <c r="B8" s="132" t="s">
        <v>73</v>
      </c>
      <c r="C8" s="89" t="s">
        <v>145</v>
      </c>
      <c r="D8" s="133"/>
      <c r="E8" s="78" t="s">
        <v>74</v>
      </c>
      <c r="F8" s="78" t="s">
        <v>75</v>
      </c>
      <c r="G8" s="78" t="s">
        <v>76</v>
      </c>
      <c r="H8" s="133"/>
      <c r="I8" s="133"/>
    </row>
    <row r="9" spans="2:9" ht="15.75" customHeight="1">
      <c r="B9" s="132" t="s">
        <v>77</v>
      </c>
      <c r="C9" s="134" t="s">
        <v>145</v>
      </c>
      <c r="D9" s="133"/>
      <c r="E9" s="79" t="s">
        <v>78</v>
      </c>
      <c r="F9" s="80">
        <v>0.17610000000000001</v>
      </c>
      <c r="G9" s="79" t="s">
        <v>79</v>
      </c>
      <c r="H9" s="133"/>
      <c r="I9" s="133"/>
    </row>
    <row r="10" spans="2:9" ht="15.75" customHeight="1">
      <c r="B10" s="132" t="s">
        <v>80</v>
      </c>
      <c r="C10" s="134" t="s">
        <v>144</v>
      </c>
      <c r="D10" s="133"/>
      <c r="E10" s="79" t="s">
        <v>81</v>
      </c>
      <c r="F10" s="79">
        <v>0.87</v>
      </c>
      <c r="G10" s="79" t="s">
        <v>82</v>
      </c>
      <c r="H10" s="133"/>
      <c r="I10" s="133"/>
    </row>
    <row r="11" spans="2:9" ht="15.75" customHeight="1">
      <c r="B11" s="132" t="s">
        <v>83</v>
      </c>
      <c r="C11" s="134" t="s">
        <v>81</v>
      </c>
      <c r="D11" s="133"/>
      <c r="E11" s="79" t="s">
        <v>84</v>
      </c>
      <c r="F11" s="80">
        <f>2.11888/10.764</f>
        <v>0.19684875510962468</v>
      </c>
      <c r="G11" s="79" t="s">
        <v>85</v>
      </c>
      <c r="H11" s="133"/>
      <c r="I11" s="133"/>
    </row>
    <row r="12" spans="2:9" ht="15.75" customHeight="1">
      <c r="B12" s="132" t="s">
        <v>86</v>
      </c>
      <c r="C12" s="134" t="s">
        <v>158</v>
      </c>
      <c r="D12" s="133"/>
      <c r="E12" s="79" t="s">
        <v>87</v>
      </c>
      <c r="F12" s="81">
        <f>10.764</f>
        <v>10.763999999999999</v>
      </c>
      <c r="G12" s="79" t="s">
        <v>88</v>
      </c>
      <c r="H12" s="133"/>
      <c r="I12" s="133"/>
    </row>
    <row r="13" spans="2:9" ht="15.75" customHeight="1">
      <c r="B13" s="132" t="s">
        <v>89</v>
      </c>
      <c r="C13" s="134" t="s">
        <v>161</v>
      </c>
      <c r="D13" s="133"/>
      <c r="E13" s="79" t="s">
        <v>90</v>
      </c>
      <c r="F13" s="81">
        <v>3.28</v>
      </c>
      <c r="G13" s="79" t="s">
        <v>91</v>
      </c>
      <c r="H13" s="133"/>
      <c r="I13" s="133"/>
    </row>
    <row r="14" spans="2:9" ht="15.75" customHeight="1">
      <c r="B14" s="132" t="s">
        <v>92</v>
      </c>
      <c r="C14" s="134" t="s">
        <v>167</v>
      </c>
      <c r="D14" s="133"/>
      <c r="E14" s="79" t="s">
        <v>93</v>
      </c>
      <c r="F14" s="79">
        <v>3.4119999999999999</v>
      </c>
      <c r="G14" s="79" t="s">
        <v>94</v>
      </c>
      <c r="H14" s="133"/>
      <c r="I14" s="133"/>
    </row>
    <row r="15" spans="2:9" ht="15.75" customHeight="1">
      <c r="B15" s="132" t="s">
        <v>95</v>
      </c>
      <c r="C15" s="134" t="s">
        <v>170</v>
      </c>
      <c r="D15" s="133"/>
      <c r="E15" s="79" t="s">
        <v>96</v>
      </c>
      <c r="F15" s="80">
        <v>0.26417200000000002</v>
      </c>
      <c r="G15" s="79" t="s">
        <v>97</v>
      </c>
      <c r="H15" s="133"/>
      <c r="I15" s="133"/>
    </row>
    <row r="16" spans="2:9" ht="15.75" customHeight="1">
      <c r="B16" s="132" t="s">
        <v>98</v>
      </c>
      <c r="C16" s="134" t="s">
        <v>174</v>
      </c>
      <c r="D16" s="133"/>
      <c r="E16" s="79" t="s">
        <v>99</v>
      </c>
      <c r="F16" s="81">
        <v>15.85037</v>
      </c>
      <c r="G16" s="79" t="s">
        <v>100</v>
      </c>
      <c r="H16" s="133"/>
      <c r="I16" s="133"/>
    </row>
    <row r="17" spans="2:9" ht="15.75" customHeight="1">
      <c r="B17" s="132" t="s">
        <v>101</v>
      </c>
      <c r="C17" s="134" t="s">
        <v>176</v>
      </c>
      <c r="D17" s="133"/>
      <c r="E17" s="79" t="s">
        <v>102</v>
      </c>
      <c r="F17" s="81">
        <v>2.1188799999999999</v>
      </c>
      <c r="G17" s="79" t="s">
        <v>100</v>
      </c>
      <c r="H17" s="133"/>
      <c r="I17" s="133"/>
    </row>
    <row r="18" spans="2:9" ht="15.75" customHeight="1">
      <c r="B18" s="132" t="s">
        <v>103</v>
      </c>
      <c r="C18" s="134" t="s">
        <v>180</v>
      </c>
      <c r="D18" s="133"/>
      <c r="E18" s="79" t="s">
        <v>104</v>
      </c>
      <c r="F18" s="81">
        <f>2.3067</f>
        <v>2.3067000000000002</v>
      </c>
      <c r="G18" s="79" t="s">
        <v>105</v>
      </c>
      <c r="H18" s="133"/>
      <c r="I18" s="133"/>
    </row>
    <row r="19" spans="2:9" ht="15.75" customHeight="1">
      <c r="B19" s="132" t="s">
        <v>106</v>
      </c>
      <c r="C19" s="134" t="s">
        <v>184</v>
      </c>
      <c r="D19" s="133"/>
      <c r="E19" s="79" t="s">
        <v>104</v>
      </c>
      <c r="F19" s="81">
        <f>1/2.989</f>
        <v>0.3345600535296086</v>
      </c>
      <c r="G19" s="79" t="s">
        <v>107</v>
      </c>
      <c r="H19" s="133"/>
      <c r="I19" s="133"/>
    </row>
    <row r="20" spans="2:9" ht="15.75" customHeight="1">
      <c r="B20" s="132" t="s">
        <v>108</v>
      </c>
      <c r="C20" s="134" t="s">
        <v>187</v>
      </c>
      <c r="D20" s="133"/>
      <c r="E20" s="79" t="s">
        <v>109</v>
      </c>
      <c r="F20" s="82">
        <v>249</v>
      </c>
      <c r="G20" s="79" t="s">
        <v>110</v>
      </c>
      <c r="H20" s="133"/>
      <c r="I20" s="133"/>
    </row>
    <row r="21" spans="2:9" s="109" customFormat="1" ht="15.75" customHeight="1">
      <c r="B21" s="132" t="s">
        <v>111</v>
      </c>
      <c r="C21" s="134" t="s">
        <v>189</v>
      </c>
      <c r="D21" s="133"/>
      <c r="E21" s="79" t="s">
        <v>112</v>
      </c>
      <c r="F21" s="80">
        <v>3.4119999999999999</v>
      </c>
      <c r="G21" s="79" t="s">
        <v>113</v>
      </c>
      <c r="H21" s="133"/>
      <c r="I21" s="133"/>
    </row>
    <row r="22" spans="2:9" ht="15" customHeight="1">
      <c r="B22" s="132" t="s">
        <v>114</v>
      </c>
      <c r="C22" s="134" t="s">
        <v>193</v>
      </c>
      <c r="D22" s="133"/>
      <c r="E22" s="79" t="s">
        <v>115</v>
      </c>
      <c r="F22" s="80">
        <v>3.5168525000000002</v>
      </c>
      <c r="G22" s="79" t="s">
        <v>116</v>
      </c>
      <c r="H22" s="133"/>
      <c r="I22" s="133"/>
    </row>
    <row r="23" spans="2:9" ht="15" customHeight="1">
      <c r="B23" s="132" t="s">
        <v>117</v>
      </c>
      <c r="C23" s="134" t="s">
        <v>102</v>
      </c>
      <c r="D23" s="133"/>
      <c r="E23" s="79" t="s">
        <v>93</v>
      </c>
      <c r="F23" s="83">
        <v>12000</v>
      </c>
      <c r="G23" s="79" t="s">
        <v>116</v>
      </c>
      <c r="H23" s="133"/>
      <c r="I23" s="133"/>
    </row>
    <row r="24" spans="2:9" ht="15" customHeight="1">
      <c r="B24" s="132" t="s">
        <v>118</v>
      </c>
      <c r="C24" s="134" t="s">
        <v>99</v>
      </c>
      <c r="D24" s="133"/>
      <c r="E24" s="79" t="s">
        <v>94</v>
      </c>
      <c r="F24" s="82">
        <v>746</v>
      </c>
      <c r="G24" s="79" t="s">
        <v>119</v>
      </c>
      <c r="H24" s="133"/>
      <c r="I24" s="133"/>
    </row>
    <row r="25" spans="2:9" ht="15" customHeight="1">
      <c r="B25" s="132" t="s">
        <v>120</v>
      </c>
      <c r="C25" s="134" t="s">
        <v>198</v>
      </c>
      <c r="D25" s="133"/>
      <c r="E25" s="78" t="s">
        <v>76</v>
      </c>
      <c r="F25" s="78" t="s">
        <v>75</v>
      </c>
      <c r="G25" s="78" t="s">
        <v>121</v>
      </c>
      <c r="H25" s="133"/>
      <c r="I25" s="133"/>
    </row>
    <row r="26" spans="2:9" ht="15.75" customHeight="1">
      <c r="B26" s="157" t="s">
        <v>459</v>
      </c>
      <c r="C26" s="134" t="s">
        <v>174</v>
      </c>
      <c r="D26" s="133"/>
      <c r="E26" s="133"/>
      <c r="F26" s="133"/>
      <c r="G26" s="133"/>
      <c r="H26" s="133"/>
      <c r="I26" s="133"/>
    </row>
    <row r="27" spans="2:9" ht="15.75" customHeight="1">
      <c r="B27" s="133"/>
      <c r="C27" s="133"/>
      <c r="D27" s="69"/>
      <c r="E27" s="211" t="s">
        <v>122</v>
      </c>
      <c r="F27" s="212"/>
      <c r="G27" s="213"/>
      <c r="H27" s="133"/>
      <c r="I27" s="133"/>
    </row>
    <row r="28" spans="2:9" ht="15.75" customHeight="1">
      <c r="B28" s="209" t="s">
        <v>123</v>
      </c>
      <c r="C28" s="210"/>
      <c r="D28" s="69"/>
      <c r="E28" s="206" t="s">
        <v>124</v>
      </c>
      <c r="F28" s="207"/>
      <c r="G28" s="208"/>
      <c r="H28" s="133"/>
      <c r="I28" s="133"/>
    </row>
    <row r="29" spans="2:9" ht="15.75" customHeight="1">
      <c r="B29" s="69" t="s">
        <v>125</v>
      </c>
      <c r="C29" s="69"/>
      <c r="D29" s="69"/>
      <c r="E29" s="206" t="s">
        <v>126</v>
      </c>
      <c r="F29" s="207"/>
      <c r="G29" s="208"/>
      <c r="H29" s="133"/>
      <c r="I29" s="133"/>
    </row>
    <row r="30" spans="2:9" ht="15.75" customHeight="1">
      <c r="B30" s="69" t="s">
        <v>127</v>
      </c>
      <c r="C30" s="69"/>
      <c r="D30" s="69"/>
      <c r="E30" s="133"/>
      <c r="F30" s="133"/>
      <c r="G30" s="133"/>
      <c r="H30" s="133"/>
      <c r="I30" s="133"/>
    </row>
    <row r="31" spans="2:9" ht="15.75" customHeight="1">
      <c r="B31" s="69" t="s">
        <v>128</v>
      </c>
      <c r="C31" s="69"/>
      <c r="D31" s="69"/>
      <c r="E31" s="133"/>
      <c r="F31" s="133"/>
      <c r="G31" s="133"/>
      <c r="H31" s="133"/>
      <c r="I31" s="133"/>
    </row>
    <row r="32" spans="2:9" ht="15.75" customHeight="1">
      <c r="B32" s="69" t="s">
        <v>129</v>
      </c>
      <c r="C32" s="69"/>
      <c r="D32" s="69"/>
      <c r="E32" s="133"/>
      <c r="F32" s="133"/>
      <c r="G32" s="133"/>
      <c r="H32" s="133"/>
      <c r="I32" s="133"/>
    </row>
    <row r="33" spans="2:6" ht="15.75" customHeight="1">
      <c r="B33" s="69" t="s">
        <v>130</v>
      </c>
      <c r="C33" s="69"/>
      <c r="D33" s="69"/>
      <c r="E33" s="133"/>
      <c r="F33" s="133"/>
    </row>
    <row r="34" spans="2:6" ht="15.75" customHeight="1">
      <c r="B34" s="69" t="s">
        <v>131</v>
      </c>
      <c r="C34" s="69"/>
      <c r="D34" s="69"/>
      <c r="E34" s="133"/>
      <c r="F34" s="133"/>
    </row>
    <row r="35" spans="2:6" ht="15.75" customHeight="1">
      <c r="B35" s="69" t="s">
        <v>132</v>
      </c>
      <c r="C35" s="69"/>
      <c r="D35" s="69"/>
      <c r="E35" s="133"/>
      <c r="F35" s="133"/>
    </row>
    <row r="36" spans="2:6" ht="15.75" customHeight="1">
      <c r="B36" s="69" t="s">
        <v>133</v>
      </c>
      <c r="C36" s="69"/>
      <c r="D36" s="69"/>
      <c r="E36" s="133"/>
      <c r="F36" s="133"/>
    </row>
    <row r="37" spans="2:6" ht="15.75" customHeight="1">
      <c r="B37" s="69" t="s">
        <v>134</v>
      </c>
      <c r="C37" s="69"/>
      <c r="D37" s="69"/>
      <c r="E37" s="133"/>
      <c r="F37" s="133"/>
    </row>
    <row r="38" spans="2:6" ht="15.75" customHeight="1">
      <c r="B38" s="69" t="s">
        <v>135</v>
      </c>
      <c r="C38" s="69"/>
      <c r="D38" s="69"/>
      <c r="E38" s="133"/>
      <c r="F38" s="133"/>
    </row>
    <row r="39" spans="2:6" ht="15.75" customHeight="1">
      <c r="B39" s="69" t="s">
        <v>136</v>
      </c>
      <c r="C39" s="69"/>
      <c r="D39" s="69"/>
      <c r="E39" s="133"/>
      <c r="F39" s="133"/>
    </row>
    <row r="40" spans="2:6" ht="15.75" customHeight="1">
      <c r="B40" s="69" t="s">
        <v>137</v>
      </c>
      <c r="C40" s="69"/>
      <c r="D40" s="69"/>
      <c r="E40" s="133"/>
      <c r="F40" s="133"/>
    </row>
    <row r="41" spans="2:6" ht="15.75" customHeight="1">
      <c r="B41" s="69" t="s">
        <v>138</v>
      </c>
      <c r="C41" s="69"/>
      <c r="D41" s="69"/>
      <c r="E41" s="133"/>
      <c r="F41" s="133"/>
    </row>
    <row r="42" spans="2:6" ht="15.75" customHeight="1">
      <c r="B42" s="69" t="s">
        <v>139</v>
      </c>
      <c r="C42" s="69"/>
      <c r="D42" s="133"/>
      <c r="E42" s="133"/>
      <c r="F42" s="133"/>
    </row>
    <row r="43" spans="2:6">
      <c r="B43" s="69" t="s">
        <v>140</v>
      </c>
      <c r="C43" s="69"/>
      <c r="D43" s="133"/>
      <c r="E43" s="133"/>
      <c r="F43" s="133"/>
    </row>
    <row r="44" spans="2:6">
      <c r="B44" s="69" t="s">
        <v>141</v>
      </c>
      <c r="C44" s="133"/>
      <c r="D44" s="133"/>
      <c r="E44" s="133"/>
      <c r="F44" s="133"/>
    </row>
    <row r="45" spans="2:6">
      <c r="B45" s="69" t="s">
        <v>142</v>
      </c>
      <c r="C45" s="133"/>
      <c r="D45" s="133"/>
      <c r="E45" s="133"/>
      <c r="F45" s="133"/>
    </row>
    <row r="46" spans="2:6" s="107" customFormat="1">
      <c r="B46" s="69"/>
      <c r="C46" s="133"/>
      <c r="D46" s="133"/>
      <c r="E46" s="133"/>
      <c r="F46" s="133"/>
    </row>
    <row r="48" spans="2:6">
      <c r="B48" s="110" t="s">
        <v>143</v>
      </c>
      <c r="C48" s="133"/>
      <c r="D48" s="133"/>
      <c r="E48" s="133"/>
      <c r="F48" s="133"/>
    </row>
    <row r="49" spans="2:2">
      <c r="B49" s="111" t="s">
        <v>144</v>
      </c>
    </row>
    <row r="50" spans="2:2" s="107" customFormat="1">
      <c r="B50" s="111" t="s">
        <v>145</v>
      </c>
    </row>
    <row r="51" spans="2:2" s="107" customFormat="1">
      <c r="B51" s="111" t="s">
        <v>146</v>
      </c>
    </row>
    <row r="52" spans="2:2">
      <c r="B52" s="111" t="s">
        <v>147</v>
      </c>
    </row>
    <row r="53" spans="2:2">
      <c r="B53" s="112"/>
    </row>
    <row r="54" spans="2:2">
      <c r="B54" s="110" t="s">
        <v>148</v>
      </c>
    </row>
    <row r="55" spans="2:2">
      <c r="B55" s="111" t="s">
        <v>144</v>
      </c>
    </row>
    <row r="56" spans="2:2">
      <c r="B56" s="111" t="s">
        <v>145</v>
      </c>
    </row>
    <row r="57" spans="2:2">
      <c r="B57" s="111" t="s">
        <v>149</v>
      </c>
    </row>
    <row r="58" spans="2:2" s="107" customFormat="1">
      <c r="B58" s="111" t="s">
        <v>146</v>
      </c>
    </row>
    <row r="59" spans="2:2" s="107" customFormat="1">
      <c r="B59" s="111" t="s">
        <v>147</v>
      </c>
    </row>
    <row r="60" spans="2:2">
      <c r="B60" s="111" t="s">
        <v>150</v>
      </c>
    </row>
    <row r="61" spans="2:2">
      <c r="B61" s="113"/>
    </row>
    <row r="62" spans="2:2">
      <c r="B62" s="110" t="s">
        <v>151</v>
      </c>
    </row>
    <row r="63" spans="2:2">
      <c r="B63" s="111" t="s">
        <v>81</v>
      </c>
    </row>
    <row r="64" spans="2:2">
      <c r="B64" s="111" t="s">
        <v>82</v>
      </c>
    </row>
    <row r="65" spans="2:2">
      <c r="B65" s="111" t="s">
        <v>152</v>
      </c>
    </row>
    <row r="66" spans="2:2">
      <c r="B66" s="114"/>
    </row>
    <row r="67" spans="2:2">
      <c r="B67" s="110" t="s">
        <v>153</v>
      </c>
    </row>
    <row r="68" spans="2:2">
      <c r="B68" s="111" t="s">
        <v>154</v>
      </c>
    </row>
    <row r="69" spans="2:2">
      <c r="B69" s="111" t="s">
        <v>155</v>
      </c>
    </row>
    <row r="70" spans="2:2">
      <c r="B70" s="111" t="s">
        <v>156</v>
      </c>
    </row>
    <row r="71" spans="2:2">
      <c r="B71" s="111" t="s">
        <v>157</v>
      </c>
    </row>
    <row r="72" spans="2:2">
      <c r="B72" s="111" t="s">
        <v>158</v>
      </c>
    </row>
    <row r="73" spans="2:2" s="88" customFormat="1">
      <c r="B73" s="111" t="s">
        <v>159</v>
      </c>
    </row>
    <row r="74" spans="2:2">
      <c r="B74" s="112"/>
    </row>
    <row r="75" spans="2:2">
      <c r="B75" s="110" t="s">
        <v>160</v>
      </c>
    </row>
    <row r="76" spans="2:2">
      <c r="B76" s="111" t="s">
        <v>161</v>
      </c>
    </row>
    <row r="77" spans="2:2">
      <c r="B77" s="111" t="s">
        <v>162</v>
      </c>
    </row>
    <row r="78" spans="2:2">
      <c r="B78" s="111" t="s">
        <v>163</v>
      </c>
    </row>
    <row r="79" spans="2:2">
      <c r="B79" s="111" t="s">
        <v>164</v>
      </c>
    </row>
    <row r="80" spans="2:2" s="88" customFormat="1">
      <c r="B80" s="111" t="s">
        <v>165</v>
      </c>
    </row>
    <row r="81" spans="2:2">
      <c r="B81" s="114"/>
    </row>
    <row r="82" spans="2:2">
      <c r="B82" s="110" t="s">
        <v>166</v>
      </c>
    </row>
    <row r="83" spans="2:2">
      <c r="B83" s="111" t="s">
        <v>167</v>
      </c>
    </row>
    <row r="84" spans="2:2">
      <c r="B84" s="111" t="s">
        <v>168</v>
      </c>
    </row>
    <row r="85" spans="2:2">
      <c r="B85" s="112"/>
    </row>
    <row r="86" spans="2:2">
      <c r="B86" s="110" t="s">
        <v>169</v>
      </c>
    </row>
    <row r="87" spans="2:2">
      <c r="B87" s="111" t="s">
        <v>170</v>
      </c>
    </row>
    <row r="88" spans="2:2">
      <c r="B88" s="111" t="s">
        <v>171</v>
      </c>
    </row>
    <row r="89" spans="2:2">
      <c r="B89" s="114"/>
    </row>
    <row r="90" spans="2:2">
      <c r="B90" s="110" t="s">
        <v>172</v>
      </c>
    </row>
    <row r="91" spans="2:2">
      <c r="B91" s="111" t="s">
        <v>173</v>
      </c>
    </row>
    <row r="92" spans="2:2">
      <c r="B92" s="111" t="s">
        <v>174</v>
      </c>
    </row>
    <row r="93" spans="2:2">
      <c r="B93" s="111" t="s">
        <v>170</v>
      </c>
    </row>
    <row r="94" spans="2:2">
      <c r="B94" s="111" t="s">
        <v>171</v>
      </c>
    </row>
    <row r="95" spans="2:2">
      <c r="B95" s="115"/>
    </row>
    <row r="96" spans="2:2">
      <c r="B96" s="110" t="s">
        <v>175</v>
      </c>
    </row>
    <row r="97" spans="2:2">
      <c r="B97" s="111" t="s">
        <v>176</v>
      </c>
    </row>
    <row r="98" spans="2:2">
      <c r="B98" s="111" t="s">
        <v>177</v>
      </c>
    </row>
    <row r="99" spans="2:2">
      <c r="B99" s="115"/>
    </row>
    <row r="100" spans="2:2">
      <c r="B100" s="110" t="s">
        <v>178</v>
      </c>
    </row>
    <row r="101" spans="2:2">
      <c r="B101" s="111" t="s">
        <v>179</v>
      </c>
    </row>
    <row r="102" spans="2:2">
      <c r="B102" s="111" t="s">
        <v>180</v>
      </c>
    </row>
    <row r="103" spans="2:2">
      <c r="B103" s="111" t="s">
        <v>181</v>
      </c>
    </row>
    <row r="104" spans="2:2">
      <c r="B104" s="111" t="s">
        <v>182</v>
      </c>
    </row>
    <row r="105" spans="2:2">
      <c r="B105" s="115"/>
    </row>
    <row r="106" spans="2:2">
      <c r="B106" s="110" t="s">
        <v>183</v>
      </c>
    </row>
    <row r="107" spans="2:2">
      <c r="B107" s="111" t="s">
        <v>184</v>
      </c>
    </row>
    <row r="108" spans="2:2">
      <c r="B108" s="111" t="s">
        <v>185</v>
      </c>
    </row>
    <row r="109" spans="2:2">
      <c r="B109" s="115"/>
    </row>
    <row r="110" spans="2:2">
      <c r="B110" s="110" t="s">
        <v>186</v>
      </c>
    </row>
    <row r="111" spans="2:2">
      <c r="B111" s="111" t="s">
        <v>187</v>
      </c>
    </row>
    <row r="112" spans="2:2">
      <c r="B112" s="111" t="s">
        <v>188</v>
      </c>
    </row>
    <row r="113" spans="2:2" s="71" customFormat="1">
      <c r="B113" s="111" t="s">
        <v>189</v>
      </c>
    </row>
    <row r="114" spans="2:2">
      <c r="B114" s="115"/>
    </row>
    <row r="115" spans="2:2" s="109" customFormat="1">
      <c r="B115" s="110" t="s">
        <v>190</v>
      </c>
    </row>
    <row r="116" spans="2:2" s="109" customFormat="1">
      <c r="B116" s="111" t="s">
        <v>191</v>
      </c>
    </row>
    <row r="117" spans="2:2" s="109" customFormat="1">
      <c r="B117" s="111" t="s">
        <v>192</v>
      </c>
    </row>
    <row r="118" spans="2:2" s="109" customFormat="1">
      <c r="B118" s="111" t="s">
        <v>189</v>
      </c>
    </row>
    <row r="119" spans="2:2" s="109" customFormat="1">
      <c r="B119" s="115"/>
    </row>
    <row r="120" spans="2:2">
      <c r="B120" s="110" t="s">
        <v>114</v>
      </c>
    </row>
    <row r="121" spans="2:2">
      <c r="B121" s="111" t="s">
        <v>193</v>
      </c>
    </row>
    <row r="122" spans="2:2">
      <c r="B122" s="111" t="s">
        <v>194</v>
      </c>
    </row>
    <row r="123" spans="2:2">
      <c r="B123" s="115"/>
    </row>
    <row r="124" spans="2:2">
      <c r="B124" s="110" t="s">
        <v>117</v>
      </c>
    </row>
    <row r="125" spans="2:2">
      <c r="B125" s="111" t="s">
        <v>102</v>
      </c>
    </row>
    <row r="126" spans="2:2">
      <c r="B126" s="111" t="s">
        <v>100</v>
      </c>
    </row>
    <row r="127" spans="2:2">
      <c r="B127" s="111" t="s">
        <v>195</v>
      </c>
    </row>
    <row r="128" spans="2:2">
      <c r="B128" s="115"/>
    </row>
    <row r="129" spans="2:2">
      <c r="B129" s="110" t="s">
        <v>196</v>
      </c>
    </row>
    <row r="130" spans="2:2">
      <c r="B130" s="111" t="s">
        <v>99</v>
      </c>
    </row>
    <row r="131" spans="2:2">
      <c r="B131" s="111" t="s">
        <v>197</v>
      </c>
    </row>
    <row r="132" spans="2:2">
      <c r="B132" s="115"/>
    </row>
    <row r="133" spans="2:2">
      <c r="B133" s="110" t="s">
        <v>120</v>
      </c>
    </row>
    <row r="134" spans="2:2">
      <c r="B134" s="111" t="s">
        <v>198</v>
      </c>
    </row>
    <row r="135" spans="2:2">
      <c r="B135" s="111" t="s">
        <v>115</v>
      </c>
    </row>
  </sheetData>
  <mergeCells count="7">
    <mergeCell ref="E28:G28"/>
    <mergeCell ref="E29:G29"/>
    <mergeCell ref="B7:C7"/>
    <mergeCell ref="C2:F4"/>
    <mergeCell ref="B28:C28"/>
    <mergeCell ref="E7:G7"/>
    <mergeCell ref="E27:G27"/>
  </mergeCells>
  <phoneticPr fontId="55" type="noConversion"/>
  <conditionalFormatting sqref="B66 B89 B81">
    <cfRule type="containsText" dxfId="613" priority="6" operator="containsText" text="Example:">
      <formula>NOT(ISERROR(SEARCH("Example:",B66)))</formula>
    </cfRule>
  </conditionalFormatting>
  <conditionalFormatting sqref="C8">
    <cfRule type="containsText" dxfId="612" priority="5" operator="containsText" text="Example">
      <formula>NOT(ISERROR(SEARCH("Example",C8)))</formula>
    </cfRule>
  </conditionalFormatting>
  <conditionalFormatting sqref="C9">
    <cfRule type="containsText" dxfId="611" priority="4" operator="containsText" text="Example">
      <formula>NOT(ISERROR(SEARCH("Example",C9)))</formula>
    </cfRule>
  </conditionalFormatting>
  <conditionalFormatting sqref="C11 C13 C15">
    <cfRule type="containsText" dxfId="610" priority="2" operator="containsText" text="Example">
      <formula>NOT(ISERROR(SEARCH("Example",C11)))</formula>
    </cfRule>
  </conditionalFormatting>
  <conditionalFormatting sqref="C10 C12 C14 C16:C18">
    <cfRule type="containsText" dxfId="609" priority="3" operator="containsText" text="Example">
      <formula>NOT(ISERROR(SEARCH("Example",C10)))</formula>
    </cfRule>
  </conditionalFormatting>
  <conditionalFormatting sqref="C19:C26">
    <cfRule type="containsText" dxfId="608" priority="1" operator="containsText" text="Example">
      <formula>NOT(ISERROR(SEARCH("Example",C19)))</formula>
    </cfRule>
  </conditionalFormatting>
  <dataValidations count="17">
    <dataValidation type="list" allowBlank="1" showInputMessage="1" sqref="C16">
      <formula1>$B$91:$B$94</formula1>
    </dataValidation>
    <dataValidation type="list" allowBlank="1" showInputMessage="1" sqref="C15">
      <formula1>$B$87:$B$88</formula1>
    </dataValidation>
    <dataValidation type="list" allowBlank="1" showInputMessage="1" sqref="C14">
      <formula1>$B$83:$B$84</formula1>
    </dataValidation>
    <dataValidation type="list" allowBlank="1" showInputMessage="1" sqref="C13">
      <formula1>$B$76:$B$80</formula1>
    </dataValidation>
    <dataValidation type="list" allowBlank="1" showInputMessage="1" sqref="C12">
      <formula1>$B$68:$B$73</formula1>
    </dataValidation>
    <dataValidation type="list" allowBlank="1" showInputMessage="1" sqref="C11">
      <formula1>$B$63:$B$65</formula1>
    </dataValidation>
    <dataValidation type="list" allowBlank="1" showInputMessage="1" sqref="C9">
      <formula1>$B$55:$B$60</formula1>
    </dataValidation>
    <dataValidation type="list" allowBlank="1" showInputMessage="1" sqref="C17">
      <formula1>$B$97:$B$98</formula1>
    </dataValidation>
    <dataValidation type="list" allowBlank="1" showInputMessage="1" sqref="C18">
      <formula1>$B$101:$B$104</formula1>
    </dataValidation>
    <dataValidation type="list" allowBlank="1" showInputMessage="1" sqref="C19">
      <formula1>$B$107:$B$108</formula1>
    </dataValidation>
    <dataValidation type="list" allowBlank="1" showInputMessage="1" sqref="C20">
      <formula1>$B$111:$B$113</formula1>
    </dataValidation>
    <dataValidation type="list" allowBlank="1" showInputMessage="1" sqref="C22">
      <formula1>$B$121:$B$122</formula1>
    </dataValidation>
    <dataValidation type="list" allowBlank="1" showInputMessage="1" sqref="C23">
      <formula1>$B$125:$B$127</formula1>
    </dataValidation>
    <dataValidation type="list" allowBlank="1" showInputMessage="1" sqref="C25">
      <formula1>$B$134:$B$135</formula1>
    </dataValidation>
    <dataValidation type="list" allowBlank="1" showInputMessage="1" sqref="C24">
      <formula1>$B$130:$B$131</formula1>
    </dataValidation>
    <dataValidation type="list" allowBlank="1" showInputMessage="1" sqref="C8 C10">
      <formula1>$B$49:$B$52</formula1>
    </dataValidation>
    <dataValidation type="list" allowBlank="1" showInputMessage="1" sqref="C21">
      <formula1>$B$116:$B$118</formula1>
    </dataValidation>
  </dataValidations>
  <hyperlinks>
    <hyperlink ref="B28:C28" r:id="rId1" display="Recommended Filing Structure [Link]"/>
  </hyperlinks>
  <pageMargins left="0.7" right="0.7" top="0.75" bottom="0.75" header="0.3" footer="0.3"/>
  <pageSetup scale="86" fitToHeight="0" orientation="landscape" blackAndWhite="1" horizontalDpi="300" verticalDpi="300" r:id="rId2"/>
  <headerFooter>
    <oddHeader>&amp;CEnergy Model Run Summary</oddHeader>
    <oddFooter>&amp;L&amp;Z
&amp;F : &amp;A&amp;RPage &amp;P of &amp;N
Printed &amp;D  Time &amp;T</oddFooter>
  </headerFooter>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pageSetUpPr fitToPage="1"/>
  </sheetPr>
  <dimension ref="A1:AG267"/>
  <sheetViews>
    <sheetView showGridLines="0" zoomScale="70" zoomScaleNormal="70" zoomScaleSheetLayoutView="100" workbookViewId="0">
      <pane ySplit="6" topLeftCell="A27" activePane="bottomLeft" state="frozen"/>
      <selection pane="bottomLeft" activeCell="F47" sqref="F47:F48"/>
    </sheetView>
  </sheetViews>
  <sheetFormatPr defaultRowHeight="12.75"/>
  <cols>
    <col min="1" max="1" width="1.25" style="39" customWidth="1"/>
    <col min="2" max="2" width="32.625" style="34" customWidth="1"/>
    <col min="3" max="10" width="21.125" style="62" customWidth="1"/>
    <col min="11" max="11" width="41.625" style="63" customWidth="1"/>
    <col min="12" max="12" width="41.625" style="63" hidden="1" customWidth="1"/>
    <col min="13" max="13" width="24" style="63" hidden="1" customWidth="1"/>
    <col min="14" max="14" width="62.625" style="63" hidden="1" customWidth="1"/>
    <col min="15" max="15" width="63.375" style="63" hidden="1" customWidth="1"/>
    <col min="16" max="16" width="68" style="63" hidden="1" customWidth="1"/>
    <col min="17" max="17" width="41.625" style="63" customWidth="1"/>
    <col min="18" max="18" width="24.625" style="32" customWidth="1"/>
    <col min="19" max="19" width="8.25" style="63" bestFit="1" customWidth="1"/>
    <col min="20" max="21" width="9" style="63"/>
    <col min="22" max="266" width="9" style="34"/>
    <col min="267" max="267" width="31.75" style="34" customWidth="1"/>
    <col min="268" max="268" width="18.75" style="34" customWidth="1"/>
    <col min="269" max="269" width="22.625" style="34" customWidth="1"/>
    <col min="270" max="270" width="18.75" style="34" customWidth="1"/>
    <col min="271" max="271" width="22.5" style="34" customWidth="1"/>
    <col min="272" max="272" width="2.5" style="34" customWidth="1"/>
    <col min="273" max="274" width="9" style="34"/>
    <col min="275" max="275" width="8.25" style="34" bestFit="1" customWidth="1"/>
    <col min="276" max="522" width="9" style="34"/>
    <col min="523" max="523" width="31.75" style="34" customWidth="1"/>
    <col min="524" max="524" width="18.75" style="34" customWidth="1"/>
    <col min="525" max="525" width="22.625" style="34" customWidth="1"/>
    <col min="526" max="526" width="18.75" style="34" customWidth="1"/>
    <col min="527" max="527" width="22.5" style="34" customWidth="1"/>
    <col min="528" max="528" width="2.5" style="34" customWidth="1"/>
    <col min="529" max="530" width="9" style="34"/>
    <col min="531" max="531" width="8.25" style="34" bestFit="1" customWidth="1"/>
    <col min="532" max="778" width="9" style="34"/>
    <col min="779" max="779" width="31.75" style="34" customWidth="1"/>
    <col min="780" max="780" width="18.75" style="34" customWidth="1"/>
    <col min="781" max="781" width="22.625" style="34" customWidth="1"/>
    <col min="782" max="782" width="18.75" style="34" customWidth="1"/>
    <col min="783" max="783" width="22.5" style="34" customWidth="1"/>
    <col min="784" max="784" width="2.5" style="34" customWidth="1"/>
    <col min="785" max="786" width="9" style="34"/>
    <col min="787" max="787" width="8.25" style="34" bestFit="1" customWidth="1"/>
    <col min="788" max="1034" width="9" style="34"/>
    <col min="1035" max="1035" width="31.75" style="34" customWidth="1"/>
    <col min="1036" max="1036" width="18.75" style="34" customWidth="1"/>
    <col min="1037" max="1037" width="22.625" style="34" customWidth="1"/>
    <col min="1038" max="1038" width="18.75" style="34" customWidth="1"/>
    <col min="1039" max="1039" width="22.5" style="34" customWidth="1"/>
    <col min="1040" max="1040" width="2.5" style="34" customWidth="1"/>
    <col min="1041" max="1042" width="9" style="34"/>
    <col min="1043" max="1043" width="8.25" style="34" bestFit="1" customWidth="1"/>
    <col min="1044" max="1290" width="9" style="34"/>
    <col min="1291" max="1291" width="31.75" style="34" customWidth="1"/>
    <col min="1292" max="1292" width="18.75" style="34" customWidth="1"/>
    <col min="1293" max="1293" width="22.625" style="34" customWidth="1"/>
    <col min="1294" max="1294" width="18.75" style="34" customWidth="1"/>
    <col min="1295" max="1295" width="22.5" style="34" customWidth="1"/>
    <col min="1296" max="1296" width="2.5" style="34" customWidth="1"/>
    <col min="1297" max="1298" width="9" style="34"/>
    <col min="1299" max="1299" width="8.25" style="34" bestFit="1" customWidth="1"/>
    <col min="1300" max="1546" width="9" style="34"/>
    <col min="1547" max="1547" width="31.75" style="34" customWidth="1"/>
    <col min="1548" max="1548" width="18.75" style="34" customWidth="1"/>
    <col min="1549" max="1549" width="22.625" style="34" customWidth="1"/>
    <col min="1550" max="1550" width="18.75" style="34" customWidth="1"/>
    <col min="1551" max="1551" width="22.5" style="34" customWidth="1"/>
    <col min="1552" max="1552" width="2.5" style="34" customWidth="1"/>
    <col min="1553" max="1554" width="9" style="34"/>
    <col min="1555" max="1555" width="8.25" style="34" bestFit="1" customWidth="1"/>
    <col min="1556" max="1802" width="9" style="34"/>
    <col min="1803" max="1803" width="31.75" style="34" customWidth="1"/>
    <col min="1804" max="1804" width="18.75" style="34" customWidth="1"/>
    <col min="1805" max="1805" width="22.625" style="34" customWidth="1"/>
    <col min="1806" max="1806" width="18.75" style="34" customWidth="1"/>
    <col min="1807" max="1807" width="22.5" style="34" customWidth="1"/>
    <col min="1808" max="1808" width="2.5" style="34" customWidth="1"/>
    <col min="1809" max="1810" width="9" style="34"/>
    <col min="1811" max="1811" width="8.25" style="34" bestFit="1" customWidth="1"/>
    <col min="1812" max="2058" width="9" style="34"/>
    <col min="2059" max="2059" width="31.75" style="34" customWidth="1"/>
    <col min="2060" max="2060" width="18.75" style="34" customWidth="1"/>
    <col min="2061" max="2061" width="22.625" style="34" customWidth="1"/>
    <col min="2062" max="2062" width="18.75" style="34" customWidth="1"/>
    <col min="2063" max="2063" width="22.5" style="34" customWidth="1"/>
    <col min="2064" max="2064" width="2.5" style="34" customWidth="1"/>
    <col min="2065" max="2066" width="9" style="34"/>
    <col min="2067" max="2067" width="8.25" style="34" bestFit="1" customWidth="1"/>
    <col min="2068" max="2314" width="9" style="34"/>
    <col min="2315" max="2315" width="31.75" style="34" customWidth="1"/>
    <col min="2316" max="2316" width="18.75" style="34" customWidth="1"/>
    <col min="2317" max="2317" width="22.625" style="34" customWidth="1"/>
    <col min="2318" max="2318" width="18.75" style="34" customWidth="1"/>
    <col min="2319" max="2319" width="22.5" style="34" customWidth="1"/>
    <col min="2320" max="2320" width="2.5" style="34" customWidth="1"/>
    <col min="2321" max="2322" width="9" style="34"/>
    <col min="2323" max="2323" width="8.25" style="34" bestFit="1" customWidth="1"/>
    <col min="2324" max="2570" width="9" style="34"/>
    <col min="2571" max="2571" width="31.75" style="34" customWidth="1"/>
    <col min="2572" max="2572" width="18.75" style="34" customWidth="1"/>
    <col min="2573" max="2573" width="22.625" style="34" customWidth="1"/>
    <col min="2574" max="2574" width="18.75" style="34" customWidth="1"/>
    <col min="2575" max="2575" width="22.5" style="34" customWidth="1"/>
    <col min="2576" max="2576" width="2.5" style="34" customWidth="1"/>
    <col min="2577" max="2578" width="9" style="34"/>
    <col min="2579" max="2579" width="8.25" style="34" bestFit="1" customWidth="1"/>
    <col min="2580" max="2826" width="9" style="34"/>
    <col min="2827" max="2827" width="31.75" style="34" customWidth="1"/>
    <col min="2828" max="2828" width="18.75" style="34" customWidth="1"/>
    <col min="2829" max="2829" width="22.625" style="34" customWidth="1"/>
    <col min="2830" max="2830" width="18.75" style="34" customWidth="1"/>
    <col min="2831" max="2831" width="22.5" style="34" customWidth="1"/>
    <col min="2832" max="2832" width="2.5" style="34" customWidth="1"/>
    <col min="2833" max="2834" width="9" style="34"/>
    <col min="2835" max="2835" width="8.25" style="34" bestFit="1" customWidth="1"/>
    <col min="2836" max="3082" width="9" style="34"/>
    <col min="3083" max="3083" width="31.75" style="34" customWidth="1"/>
    <col min="3084" max="3084" width="18.75" style="34" customWidth="1"/>
    <col min="3085" max="3085" width="22.625" style="34" customWidth="1"/>
    <col min="3086" max="3086" width="18.75" style="34" customWidth="1"/>
    <col min="3087" max="3087" width="22.5" style="34" customWidth="1"/>
    <col min="3088" max="3088" width="2.5" style="34" customWidth="1"/>
    <col min="3089" max="3090" width="9" style="34"/>
    <col min="3091" max="3091" width="8.25" style="34" bestFit="1" customWidth="1"/>
    <col min="3092" max="3338" width="9" style="34"/>
    <col min="3339" max="3339" width="31.75" style="34" customWidth="1"/>
    <col min="3340" max="3340" width="18.75" style="34" customWidth="1"/>
    <col min="3341" max="3341" width="22.625" style="34" customWidth="1"/>
    <col min="3342" max="3342" width="18.75" style="34" customWidth="1"/>
    <col min="3343" max="3343" width="22.5" style="34" customWidth="1"/>
    <col min="3344" max="3344" width="2.5" style="34" customWidth="1"/>
    <col min="3345" max="3346" width="9" style="34"/>
    <col min="3347" max="3347" width="8.25" style="34" bestFit="1" customWidth="1"/>
    <col min="3348" max="3594" width="9" style="34"/>
    <col min="3595" max="3595" width="31.75" style="34" customWidth="1"/>
    <col min="3596" max="3596" width="18.75" style="34" customWidth="1"/>
    <col min="3597" max="3597" width="22.625" style="34" customWidth="1"/>
    <col min="3598" max="3598" width="18.75" style="34" customWidth="1"/>
    <col min="3599" max="3599" width="22.5" style="34" customWidth="1"/>
    <col min="3600" max="3600" width="2.5" style="34" customWidth="1"/>
    <col min="3601" max="3602" width="9" style="34"/>
    <col min="3603" max="3603" width="8.25" style="34" bestFit="1" customWidth="1"/>
    <col min="3604" max="3850" width="9" style="34"/>
    <col min="3851" max="3851" width="31.75" style="34" customWidth="1"/>
    <col min="3852" max="3852" width="18.75" style="34" customWidth="1"/>
    <col min="3853" max="3853" width="22.625" style="34" customWidth="1"/>
    <col min="3854" max="3854" width="18.75" style="34" customWidth="1"/>
    <col min="3855" max="3855" width="22.5" style="34" customWidth="1"/>
    <col min="3856" max="3856" width="2.5" style="34" customWidth="1"/>
    <col min="3857" max="3858" width="9" style="34"/>
    <col min="3859" max="3859" width="8.25" style="34" bestFit="1" customWidth="1"/>
    <col min="3860" max="4106" width="9" style="34"/>
    <col min="4107" max="4107" width="31.75" style="34" customWidth="1"/>
    <col min="4108" max="4108" width="18.75" style="34" customWidth="1"/>
    <col min="4109" max="4109" width="22.625" style="34" customWidth="1"/>
    <col min="4110" max="4110" width="18.75" style="34" customWidth="1"/>
    <col min="4111" max="4111" width="22.5" style="34" customWidth="1"/>
    <col min="4112" max="4112" width="2.5" style="34" customWidth="1"/>
    <col min="4113" max="4114" width="9" style="34"/>
    <col min="4115" max="4115" width="8.25" style="34" bestFit="1" customWidth="1"/>
    <col min="4116" max="4362" width="9" style="34"/>
    <col min="4363" max="4363" width="31.75" style="34" customWidth="1"/>
    <col min="4364" max="4364" width="18.75" style="34" customWidth="1"/>
    <col min="4365" max="4365" width="22.625" style="34" customWidth="1"/>
    <col min="4366" max="4366" width="18.75" style="34" customWidth="1"/>
    <col min="4367" max="4367" width="22.5" style="34" customWidth="1"/>
    <col min="4368" max="4368" width="2.5" style="34" customWidth="1"/>
    <col min="4369" max="4370" width="9" style="34"/>
    <col min="4371" max="4371" width="8.25" style="34" bestFit="1" customWidth="1"/>
    <col min="4372" max="4618" width="9" style="34"/>
    <col min="4619" max="4619" width="31.75" style="34" customWidth="1"/>
    <col min="4620" max="4620" width="18.75" style="34" customWidth="1"/>
    <col min="4621" max="4621" width="22.625" style="34" customWidth="1"/>
    <col min="4622" max="4622" width="18.75" style="34" customWidth="1"/>
    <col min="4623" max="4623" width="22.5" style="34" customWidth="1"/>
    <col min="4624" max="4624" width="2.5" style="34" customWidth="1"/>
    <col min="4625" max="4626" width="9" style="34"/>
    <col min="4627" max="4627" width="8.25" style="34" bestFit="1" customWidth="1"/>
    <col min="4628" max="4874" width="9" style="34"/>
    <col min="4875" max="4875" width="31.75" style="34" customWidth="1"/>
    <col min="4876" max="4876" width="18.75" style="34" customWidth="1"/>
    <col min="4877" max="4877" width="22.625" style="34" customWidth="1"/>
    <col min="4878" max="4878" width="18.75" style="34" customWidth="1"/>
    <col min="4879" max="4879" width="22.5" style="34" customWidth="1"/>
    <col min="4880" max="4880" width="2.5" style="34" customWidth="1"/>
    <col min="4881" max="4882" width="9" style="34"/>
    <col min="4883" max="4883" width="8.25" style="34" bestFit="1" customWidth="1"/>
    <col min="4884" max="5130" width="9" style="34"/>
    <col min="5131" max="5131" width="31.75" style="34" customWidth="1"/>
    <col min="5132" max="5132" width="18.75" style="34" customWidth="1"/>
    <col min="5133" max="5133" width="22.625" style="34" customWidth="1"/>
    <col min="5134" max="5134" width="18.75" style="34" customWidth="1"/>
    <col min="5135" max="5135" width="22.5" style="34" customWidth="1"/>
    <col min="5136" max="5136" width="2.5" style="34" customWidth="1"/>
    <col min="5137" max="5138" width="9" style="34"/>
    <col min="5139" max="5139" width="8.25" style="34" bestFit="1" customWidth="1"/>
    <col min="5140" max="5386" width="9" style="34"/>
    <col min="5387" max="5387" width="31.75" style="34" customWidth="1"/>
    <col min="5388" max="5388" width="18.75" style="34" customWidth="1"/>
    <col min="5389" max="5389" width="22.625" style="34" customWidth="1"/>
    <col min="5390" max="5390" width="18.75" style="34" customWidth="1"/>
    <col min="5391" max="5391" width="22.5" style="34" customWidth="1"/>
    <col min="5392" max="5392" width="2.5" style="34" customWidth="1"/>
    <col min="5393" max="5394" width="9" style="34"/>
    <col min="5395" max="5395" width="8.25" style="34" bestFit="1" customWidth="1"/>
    <col min="5396" max="5642" width="9" style="34"/>
    <col min="5643" max="5643" width="31.75" style="34" customWidth="1"/>
    <col min="5644" max="5644" width="18.75" style="34" customWidth="1"/>
    <col min="5645" max="5645" width="22.625" style="34" customWidth="1"/>
    <col min="5646" max="5646" width="18.75" style="34" customWidth="1"/>
    <col min="5647" max="5647" width="22.5" style="34" customWidth="1"/>
    <col min="5648" max="5648" width="2.5" style="34" customWidth="1"/>
    <col min="5649" max="5650" width="9" style="34"/>
    <col min="5651" max="5651" width="8.25" style="34" bestFit="1" customWidth="1"/>
    <col min="5652" max="5898" width="9" style="34"/>
    <col min="5899" max="5899" width="31.75" style="34" customWidth="1"/>
    <col min="5900" max="5900" width="18.75" style="34" customWidth="1"/>
    <col min="5901" max="5901" width="22.625" style="34" customWidth="1"/>
    <col min="5902" max="5902" width="18.75" style="34" customWidth="1"/>
    <col min="5903" max="5903" width="22.5" style="34" customWidth="1"/>
    <col min="5904" max="5904" width="2.5" style="34" customWidth="1"/>
    <col min="5905" max="5906" width="9" style="34"/>
    <col min="5907" max="5907" width="8.25" style="34" bestFit="1" customWidth="1"/>
    <col min="5908" max="6154" width="9" style="34"/>
    <col min="6155" max="6155" width="31.75" style="34" customWidth="1"/>
    <col min="6156" max="6156" width="18.75" style="34" customWidth="1"/>
    <col min="6157" max="6157" width="22.625" style="34" customWidth="1"/>
    <col min="6158" max="6158" width="18.75" style="34" customWidth="1"/>
    <col min="6159" max="6159" width="22.5" style="34" customWidth="1"/>
    <col min="6160" max="6160" width="2.5" style="34" customWidth="1"/>
    <col min="6161" max="6162" width="9" style="34"/>
    <col min="6163" max="6163" width="8.25" style="34" bestFit="1" customWidth="1"/>
    <col min="6164" max="6410" width="9" style="34"/>
    <col min="6411" max="6411" width="31.75" style="34" customWidth="1"/>
    <col min="6412" max="6412" width="18.75" style="34" customWidth="1"/>
    <col min="6413" max="6413" width="22.625" style="34" customWidth="1"/>
    <col min="6414" max="6414" width="18.75" style="34" customWidth="1"/>
    <col min="6415" max="6415" width="22.5" style="34" customWidth="1"/>
    <col min="6416" max="6416" width="2.5" style="34" customWidth="1"/>
    <col min="6417" max="6418" width="9" style="34"/>
    <col min="6419" max="6419" width="8.25" style="34" bestFit="1" customWidth="1"/>
    <col min="6420" max="6666" width="9" style="34"/>
    <col min="6667" max="6667" width="31.75" style="34" customWidth="1"/>
    <col min="6668" max="6668" width="18.75" style="34" customWidth="1"/>
    <col min="6669" max="6669" width="22.625" style="34" customWidth="1"/>
    <col min="6670" max="6670" width="18.75" style="34" customWidth="1"/>
    <col min="6671" max="6671" width="22.5" style="34" customWidth="1"/>
    <col min="6672" max="6672" width="2.5" style="34" customWidth="1"/>
    <col min="6673" max="6674" width="9" style="34"/>
    <col min="6675" max="6675" width="8.25" style="34" bestFit="1" customWidth="1"/>
    <col min="6676" max="6922" width="9" style="34"/>
    <col min="6923" max="6923" width="31.75" style="34" customWidth="1"/>
    <col min="6924" max="6924" width="18.75" style="34" customWidth="1"/>
    <col min="6925" max="6925" width="22.625" style="34" customWidth="1"/>
    <col min="6926" max="6926" width="18.75" style="34" customWidth="1"/>
    <col min="6927" max="6927" width="22.5" style="34" customWidth="1"/>
    <col min="6928" max="6928" width="2.5" style="34" customWidth="1"/>
    <col min="6929" max="6930" width="9" style="34"/>
    <col min="6931" max="6931" width="8.25" style="34" bestFit="1" customWidth="1"/>
    <col min="6932" max="7178" width="9" style="34"/>
    <col min="7179" max="7179" width="31.75" style="34" customWidth="1"/>
    <col min="7180" max="7180" width="18.75" style="34" customWidth="1"/>
    <col min="7181" max="7181" width="22.625" style="34" customWidth="1"/>
    <col min="7182" max="7182" width="18.75" style="34" customWidth="1"/>
    <col min="7183" max="7183" width="22.5" style="34" customWidth="1"/>
    <col min="7184" max="7184" width="2.5" style="34" customWidth="1"/>
    <col min="7185" max="7186" width="9" style="34"/>
    <col min="7187" max="7187" width="8.25" style="34" bestFit="1" customWidth="1"/>
    <col min="7188" max="7434" width="9" style="34"/>
    <col min="7435" max="7435" width="31.75" style="34" customWidth="1"/>
    <col min="7436" max="7436" width="18.75" style="34" customWidth="1"/>
    <col min="7437" max="7437" width="22.625" style="34" customWidth="1"/>
    <col min="7438" max="7438" width="18.75" style="34" customWidth="1"/>
    <col min="7439" max="7439" width="22.5" style="34" customWidth="1"/>
    <col min="7440" max="7440" width="2.5" style="34" customWidth="1"/>
    <col min="7441" max="7442" width="9" style="34"/>
    <col min="7443" max="7443" width="8.25" style="34" bestFit="1" customWidth="1"/>
    <col min="7444" max="7690" width="9" style="34"/>
    <col min="7691" max="7691" width="31.75" style="34" customWidth="1"/>
    <col min="7692" max="7692" width="18.75" style="34" customWidth="1"/>
    <col min="7693" max="7693" width="22.625" style="34" customWidth="1"/>
    <col min="7694" max="7694" width="18.75" style="34" customWidth="1"/>
    <col min="7695" max="7695" width="22.5" style="34" customWidth="1"/>
    <col min="7696" max="7696" width="2.5" style="34" customWidth="1"/>
    <col min="7697" max="7698" width="9" style="34"/>
    <col min="7699" max="7699" width="8.25" style="34" bestFit="1" customWidth="1"/>
    <col min="7700" max="7946" width="9" style="34"/>
    <col min="7947" max="7947" width="31.75" style="34" customWidth="1"/>
    <col min="7948" max="7948" width="18.75" style="34" customWidth="1"/>
    <col min="7949" max="7949" width="22.625" style="34" customWidth="1"/>
    <col min="7950" max="7950" width="18.75" style="34" customWidth="1"/>
    <col min="7951" max="7951" width="22.5" style="34" customWidth="1"/>
    <col min="7952" max="7952" width="2.5" style="34" customWidth="1"/>
    <col min="7953" max="7954" width="9" style="34"/>
    <col min="7955" max="7955" width="8.25" style="34" bestFit="1" customWidth="1"/>
    <col min="7956" max="8202" width="9" style="34"/>
    <col min="8203" max="8203" width="31.75" style="34" customWidth="1"/>
    <col min="8204" max="8204" width="18.75" style="34" customWidth="1"/>
    <col min="8205" max="8205" width="22.625" style="34" customWidth="1"/>
    <col min="8206" max="8206" width="18.75" style="34" customWidth="1"/>
    <col min="8207" max="8207" width="22.5" style="34" customWidth="1"/>
    <col min="8208" max="8208" width="2.5" style="34" customWidth="1"/>
    <col min="8209" max="8210" width="9" style="34"/>
    <col min="8211" max="8211" width="8.25" style="34" bestFit="1" customWidth="1"/>
    <col min="8212" max="8458" width="9" style="34"/>
    <col min="8459" max="8459" width="31.75" style="34" customWidth="1"/>
    <col min="8460" max="8460" width="18.75" style="34" customWidth="1"/>
    <col min="8461" max="8461" width="22.625" style="34" customWidth="1"/>
    <col min="8462" max="8462" width="18.75" style="34" customWidth="1"/>
    <col min="8463" max="8463" width="22.5" style="34" customWidth="1"/>
    <col min="8464" max="8464" width="2.5" style="34" customWidth="1"/>
    <col min="8465" max="8466" width="9" style="34"/>
    <col min="8467" max="8467" width="8.25" style="34" bestFit="1" customWidth="1"/>
    <col min="8468" max="8714" width="9" style="34"/>
    <col min="8715" max="8715" width="31.75" style="34" customWidth="1"/>
    <col min="8716" max="8716" width="18.75" style="34" customWidth="1"/>
    <col min="8717" max="8717" width="22.625" style="34" customWidth="1"/>
    <col min="8718" max="8718" width="18.75" style="34" customWidth="1"/>
    <col min="8719" max="8719" width="22.5" style="34" customWidth="1"/>
    <col min="8720" max="8720" width="2.5" style="34" customWidth="1"/>
    <col min="8721" max="8722" width="9" style="34"/>
    <col min="8723" max="8723" width="8.25" style="34" bestFit="1" customWidth="1"/>
    <col min="8724" max="8970" width="9" style="34"/>
    <col min="8971" max="8971" width="31.75" style="34" customWidth="1"/>
    <col min="8972" max="8972" width="18.75" style="34" customWidth="1"/>
    <col min="8973" max="8973" width="22.625" style="34" customWidth="1"/>
    <col min="8974" max="8974" width="18.75" style="34" customWidth="1"/>
    <col min="8975" max="8975" width="22.5" style="34" customWidth="1"/>
    <col min="8976" max="8976" width="2.5" style="34" customWidth="1"/>
    <col min="8977" max="8978" width="9" style="34"/>
    <col min="8979" max="8979" width="8.25" style="34" bestFit="1" customWidth="1"/>
    <col min="8980" max="9226" width="9" style="34"/>
    <col min="9227" max="9227" width="31.75" style="34" customWidth="1"/>
    <col min="9228" max="9228" width="18.75" style="34" customWidth="1"/>
    <col min="9229" max="9229" width="22.625" style="34" customWidth="1"/>
    <col min="9230" max="9230" width="18.75" style="34" customWidth="1"/>
    <col min="9231" max="9231" width="22.5" style="34" customWidth="1"/>
    <col min="9232" max="9232" width="2.5" style="34" customWidth="1"/>
    <col min="9233" max="9234" width="9" style="34"/>
    <col min="9235" max="9235" width="8.25" style="34" bestFit="1" customWidth="1"/>
    <col min="9236" max="9482" width="9" style="34"/>
    <col min="9483" max="9483" width="31.75" style="34" customWidth="1"/>
    <col min="9484" max="9484" width="18.75" style="34" customWidth="1"/>
    <col min="9485" max="9485" width="22.625" style="34" customWidth="1"/>
    <col min="9486" max="9486" width="18.75" style="34" customWidth="1"/>
    <col min="9487" max="9487" width="22.5" style="34" customWidth="1"/>
    <col min="9488" max="9488" width="2.5" style="34" customWidth="1"/>
    <col min="9489" max="9490" width="9" style="34"/>
    <col min="9491" max="9491" width="8.25" style="34" bestFit="1" customWidth="1"/>
    <col min="9492" max="9738" width="9" style="34"/>
    <col min="9739" max="9739" width="31.75" style="34" customWidth="1"/>
    <col min="9740" max="9740" width="18.75" style="34" customWidth="1"/>
    <col min="9741" max="9741" width="22.625" style="34" customWidth="1"/>
    <col min="9742" max="9742" width="18.75" style="34" customWidth="1"/>
    <col min="9743" max="9743" width="22.5" style="34" customWidth="1"/>
    <col min="9744" max="9744" width="2.5" style="34" customWidth="1"/>
    <col min="9745" max="9746" width="9" style="34"/>
    <col min="9747" max="9747" width="8.25" style="34" bestFit="1" customWidth="1"/>
    <col min="9748" max="9994" width="9" style="34"/>
    <col min="9995" max="9995" width="31.75" style="34" customWidth="1"/>
    <col min="9996" max="9996" width="18.75" style="34" customWidth="1"/>
    <col min="9997" max="9997" width="22.625" style="34" customWidth="1"/>
    <col min="9998" max="9998" width="18.75" style="34" customWidth="1"/>
    <col min="9999" max="9999" width="22.5" style="34" customWidth="1"/>
    <col min="10000" max="10000" width="2.5" style="34" customWidth="1"/>
    <col min="10001" max="10002" width="9" style="34"/>
    <col min="10003" max="10003" width="8.25" style="34" bestFit="1" customWidth="1"/>
    <col min="10004" max="10250" width="9" style="34"/>
    <col min="10251" max="10251" width="31.75" style="34" customWidth="1"/>
    <col min="10252" max="10252" width="18.75" style="34" customWidth="1"/>
    <col min="10253" max="10253" width="22.625" style="34" customWidth="1"/>
    <col min="10254" max="10254" width="18.75" style="34" customWidth="1"/>
    <col min="10255" max="10255" width="22.5" style="34" customWidth="1"/>
    <col min="10256" max="10256" width="2.5" style="34" customWidth="1"/>
    <col min="10257" max="10258" width="9" style="34"/>
    <col min="10259" max="10259" width="8.25" style="34" bestFit="1" customWidth="1"/>
    <col min="10260" max="10506" width="9" style="34"/>
    <col min="10507" max="10507" width="31.75" style="34" customWidth="1"/>
    <col min="10508" max="10508" width="18.75" style="34" customWidth="1"/>
    <col min="10509" max="10509" width="22.625" style="34" customWidth="1"/>
    <col min="10510" max="10510" width="18.75" style="34" customWidth="1"/>
    <col min="10511" max="10511" width="22.5" style="34" customWidth="1"/>
    <col min="10512" max="10512" width="2.5" style="34" customWidth="1"/>
    <col min="10513" max="10514" width="9" style="34"/>
    <col min="10515" max="10515" width="8.25" style="34" bestFit="1" customWidth="1"/>
    <col min="10516" max="10762" width="9" style="34"/>
    <col min="10763" max="10763" width="31.75" style="34" customWidth="1"/>
    <col min="10764" max="10764" width="18.75" style="34" customWidth="1"/>
    <col min="10765" max="10765" width="22.625" style="34" customWidth="1"/>
    <col min="10766" max="10766" width="18.75" style="34" customWidth="1"/>
    <col min="10767" max="10767" width="22.5" style="34" customWidth="1"/>
    <col min="10768" max="10768" width="2.5" style="34" customWidth="1"/>
    <col min="10769" max="10770" width="9" style="34"/>
    <col min="10771" max="10771" width="8.25" style="34" bestFit="1" customWidth="1"/>
    <col min="10772" max="11018" width="9" style="34"/>
    <col min="11019" max="11019" width="31.75" style="34" customWidth="1"/>
    <col min="11020" max="11020" width="18.75" style="34" customWidth="1"/>
    <col min="11021" max="11021" width="22.625" style="34" customWidth="1"/>
    <col min="11022" max="11022" width="18.75" style="34" customWidth="1"/>
    <col min="11023" max="11023" width="22.5" style="34" customWidth="1"/>
    <col min="11024" max="11024" width="2.5" style="34" customWidth="1"/>
    <col min="11025" max="11026" width="9" style="34"/>
    <col min="11027" max="11027" width="8.25" style="34" bestFit="1" customWidth="1"/>
    <col min="11028" max="11274" width="9" style="34"/>
    <col min="11275" max="11275" width="31.75" style="34" customWidth="1"/>
    <col min="11276" max="11276" width="18.75" style="34" customWidth="1"/>
    <col min="11277" max="11277" width="22.625" style="34" customWidth="1"/>
    <col min="11278" max="11278" width="18.75" style="34" customWidth="1"/>
    <col min="11279" max="11279" width="22.5" style="34" customWidth="1"/>
    <col min="11280" max="11280" width="2.5" style="34" customWidth="1"/>
    <col min="11281" max="11282" width="9" style="34"/>
    <col min="11283" max="11283" width="8.25" style="34" bestFit="1" customWidth="1"/>
    <col min="11284" max="11530" width="9" style="34"/>
    <col min="11531" max="11531" width="31.75" style="34" customWidth="1"/>
    <col min="11532" max="11532" width="18.75" style="34" customWidth="1"/>
    <col min="11533" max="11533" width="22.625" style="34" customWidth="1"/>
    <col min="11534" max="11534" width="18.75" style="34" customWidth="1"/>
    <col min="11535" max="11535" width="22.5" style="34" customWidth="1"/>
    <col min="11536" max="11536" width="2.5" style="34" customWidth="1"/>
    <col min="11537" max="11538" width="9" style="34"/>
    <col min="11539" max="11539" width="8.25" style="34" bestFit="1" customWidth="1"/>
    <col min="11540" max="11786" width="9" style="34"/>
    <col min="11787" max="11787" width="31.75" style="34" customWidth="1"/>
    <col min="11788" max="11788" width="18.75" style="34" customWidth="1"/>
    <col min="11789" max="11789" width="22.625" style="34" customWidth="1"/>
    <col min="11790" max="11790" width="18.75" style="34" customWidth="1"/>
    <col min="11791" max="11791" width="22.5" style="34" customWidth="1"/>
    <col min="11792" max="11792" width="2.5" style="34" customWidth="1"/>
    <col min="11793" max="11794" width="9" style="34"/>
    <col min="11795" max="11795" width="8.25" style="34" bestFit="1" customWidth="1"/>
    <col min="11796" max="12042" width="9" style="34"/>
    <col min="12043" max="12043" width="31.75" style="34" customWidth="1"/>
    <col min="12044" max="12044" width="18.75" style="34" customWidth="1"/>
    <col min="12045" max="12045" width="22.625" style="34" customWidth="1"/>
    <col min="12046" max="12046" width="18.75" style="34" customWidth="1"/>
    <col min="12047" max="12047" width="22.5" style="34" customWidth="1"/>
    <col min="12048" max="12048" width="2.5" style="34" customWidth="1"/>
    <col min="12049" max="12050" width="9" style="34"/>
    <col min="12051" max="12051" width="8.25" style="34" bestFit="1" customWidth="1"/>
    <col min="12052" max="12298" width="9" style="34"/>
    <col min="12299" max="12299" width="31.75" style="34" customWidth="1"/>
    <col min="12300" max="12300" width="18.75" style="34" customWidth="1"/>
    <col min="12301" max="12301" width="22.625" style="34" customWidth="1"/>
    <col min="12302" max="12302" width="18.75" style="34" customWidth="1"/>
    <col min="12303" max="12303" width="22.5" style="34" customWidth="1"/>
    <col min="12304" max="12304" width="2.5" style="34" customWidth="1"/>
    <col min="12305" max="12306" width="9" style="34"/>
    <col min="12307" max="12307" width="8.25" style="34" bestFit="1" customWidth="1"/>
    <col min="12308" max="12554" width="9" style="34"/>
    <col min="12555" max="12555" width="31.75" style="34" customWidth="1"/>
    <col min="12556" max="12556" width="18.75" style="34" customWidth="1"/>
    <col min="12557" max="12557" width="22.625" style="34" customWidth="1"/>
    <col min="12558" max="12558" width="18.75" style="34" customWidth="1"/>
    <col min="12559" max="12559" width="22.5" style="34" customWidth="1"/>
    <col min="12560" max="12560" width="2.5" style="34" customWidth="1"/>
    <col min="12561" max="12562" width="9" style="34"/>
    <col min="12563" max="12563" width="8.25" style="34" bestFit="1" customWidth="1"/>
    <col min="12564" max="12810" width="9" style="34"/>
    <col min="12811" max="12811" width="31.75" style="34" customWidth="1"/>
    <col min="12812" max="12812" width="18.75" style="34" customWidth="1"/>
    <col min="12813" max="12813" width="22.625" style="34" customWidth="1"/>
    <col min="12814" max="12814" width="18.75" style="34" customWidth="1"/>
    <col min="12815" max="12815" width="22.5" style="34" customWidth="1"/>
    <col min="12816" max="12816" width="2.5" style="34" customWidth="1"/>
    <col min="12817" max="12818" width="9" style="34"/>
    <col min="12819" max="12819" width="8.25" style="34" bestFit="1" customWidth="1"/>
    <col min="12820" max="13066" width="9" style="34"/>
    <col min="13067" max="13067" width="31.75" style="34" customWidth="1"/>
    <col min="13068" max="13068" width="18.75" style="34" customWidth="1"/>
    <col min="13069" max="13069" width="22.625" style="34" customWidth="1"/>
    <col min="13070" max="13070" width="18.75" style="34" customWidth="1"/>
    <col min="13071" max="13071" width="22.5" style="34" customWidth="1"/>
    <col min="13072" max="13072" width="2.5" style="34" customWidth="1"/>
    <col min="13073" max="13074" width="9" style="34"/>
    <col min="13075" max="13075" width="8.25" style="34" bestFit="1" customWidth="1"/>
    <col min="13076" max="13322" width="9" style="34"/>
    <col min="13323" max="13323" width="31.75" style="34" customWidth="1"/>
    <col min="13324" max="13324" width="18.75" style="34" customWidth="1"/>
    <col min="13325" max="13325" width="22.625" style="34" customWidth="1"/>
    <col min="13326" max="13326" width="18.75" style="34" customWidth="1"/>
    <col min="13327" max="13327" width="22.5" style="34" customWidth="1"/>
    <col min="13328" max="13328" width="2.5" style="34" customWidth="1"/>
    <col min="13329" max="13330" width="9" style="34"/>
    <col min="13331" max="13331" width="8.25" style="34" bestFit="1" customWidth="1"/>
    <col min="13332" max="13578" width="9" style="34"/>
    <col min="13579" max="13579" width="31.75" style="34" customWidth="1"/>
    <col min="13580" max="13580" width="18.75" style="34" customWidth="1"/>
    <col min="13581" max="13581" width="22.625" style="34" customWidth="1"/>
    <col min="13582" max="13582" width="18.75" style="34" customWidth="1"/>
    <col min="13583" max="13583" width="22.5" style="34" customWidth="1"/>
    <col min="13584" max="13584" width="2.5" style="34" customWidth="1"/>
    <col min="13585" max="13586" width="9" style="34"/>
    <col min="13587" max="13587" width="8.25" style="34" bestFit="1" customWidth="1"/>
    <col min="13588" max="13834" width="9" style="34"/>
    <col min="13835" max="13835" width="31.75" style="34" customWidth="1"/>
    <col min="13836" max="13836" width="18.75" style="34" customWidth="1"/>
    <col min="13837" max="13837" width="22.625" style="34" customWidth="1"/>
    <col min="13838" max="13838" width="18.75" style="34" customWidth="1"/>
    <col min="13839" max="13839" width="22.5" style="34" customWidth="1"/>
    <col min="13840" max="13840" width="2.5" style="34" customWidth="1"/>
    <col min="13841" max="13842" width="9" style="34"/>
    <col min="13843" max="13843" width="8.25" style="34" bestFit="1" customWidth="1"/>
    <col min="13844" max="14090" width="9" style="34"/>
    <col min="14091" max="14091" width="31.75" style="34" customWidth="1"/>
    <col min="14092" max="14092" width="18.75" style="34" customWidth="1"/>
    <col min="14093" max="14093" width="22.625" style="34" customWidth="1"/>
    <col min="14094" max="14094" width="18.75" style="34" customWidth="1"/>
    <col min="14095" max="14095" width="22.5" style="34" customWidth="1"/>
    <col min="14096" max="14096" width="2.5" style="34" customWidth="1"/>
    <col min="14097" max="14098" width="9" style="34"/>
    <col min="14099" max="14099" width="8.25" style="34" bestFit="1" customWidth="1"/>
    <col min="14100" max="14346" width="9" style="34"/>
    <col min="14347" max="14347" width="31.75" style="34" customWidth="1"/>
    <col min="14348" max="14348" width="18.75" style="34" customWidth="1"/>
    <col min="14349" max="14349" width="22.625" style="34" customWidth="1"/>
    <col min="14350" max="14350" width="18.75" style="34" customWidth="1"/>
    <col min="14351" max="14351" width="22.5" style="34" customWidth="1"/>
    <col min="14352" max="14352" width="2.5" style="34" customWidth="1"/>
    <col min="14353" max="14354" width="9" style="34"/>
    <col min="14355" max="14355" width="8.25" style="34" bestFit="1" customWidth="1"/>
    <col min="14356" max="14602" width="9" style="34"/>
    <col min="14603" max="14603" width="31.75" style="34" customWidth="1"/>
    <col min="14604" max="14604" width="18.75" style="34" customWidth="1"/>
    <col min="14605" max="14605" width="22.625" style="34" customWidth="1"/>
    <col min="14606" max="14606" width="18.75" style="34" customWidth="1"/>
    <col min="14607" max="14607" width="22.5" style="34" customWidth="1"/>
    <col min="14608" max="14608" width="2.5" style="34" customWidth="1"/>
    <col min="14609" max="14610" width="9" style="34"/>
    <col min="14611" max="14611" width="8.25" style="34" bestFit="1" customWidth="1"/>
    <col min="14612" max="14858" width="9" style="34"/>
    <col min="14859" max="14859" width="31.75" style="34" customWidth="1"/>
    <col min="14860" max="14860" width="18.75" style="34" customWidth="1"/>
    <col min="14861" max="14861" width="22.625" style="34" customWidth="1"/>
    <col min="14862" max="14862" width="18.75" style="34" customWidth="1"/>
    <col min="14863" max="14863" width="22.5" style="34" customWidth="1"/>
    <col min="14864" max="14864" width="2.5" style="34" customWidth="1"/>
    <col min="14865" max="14866" width="9" style="34"/>
    <col min="14867" max="14867" width="8.25" style="34" bestFit="1" customWidth="1"/>
    <col min="14868" max="15114" width="9" style="34"/>
    <col min="15115" max="15115" width="31.75" style="34" customWidth="1"/>
    <col min="15116" max="15116" width="18.75" style="34" customWidth="1"/>
    <col min="15117" max="15117" width="22.625" style="34" customWidth="1"/>
    <col min="15118" max="15118" width="18.75" style="34" customWidth="1"/>
    <col min="15119" max="15119" width="22.5" style="34" customWidth="1"/>
    <col min="15120" max="15120" width="2.5" style="34" customWidth="1"/>
    <col min="15121" max="15122" width="9" style="34"/>
    <col min="15123" max="15123" width="8.25" style="34" bestFit="1" customWidth="1"/>
    <col min="15124" max="15370" width="9" style="34"/>
    <col min="15371" max="15371" width="31.75" style="34" customWidth="1"/>
    <col min="15372" max="15372" width="18.75" style="34" customWidth="1"/>
    <col min="15373" max="15373" width="22.625" style="34" customWidth="1"/>
    <col min="15374" max="15374" width="18.75" style="34" customWidth="1"/>
    <col min="15375" max="15375" width="22.5" style="34" customWidth="1"/>
    <col min="15376" max="15376" width="2.5" style="34" customWidth="1"/>
    <col min="15377" max="15378" width="9" style="34"/>
    <col min="15379" max="15379" width="8.25" style="34" bestFit="1" customWidth="1"/>
    <col min="15380" max="15626" width="9" style="34"/>
    <col min="15627" max="15627" width="31.75" style="34" customWidth="1"/>
    <col min="15628" max="15628" width="18.75" style="34" customWidth="1"/>
    <col min="15629" max="15629" width="22.625" style="34" customWidth="1"/>
    <col min="15630" max="15630" width="18.75" style="34" customWidth="1"/>
    <col min="15631" max="15631" width="22.5" style="34" customWidth="1"/>
    <col min="15632" max="15632" width="2.5" style="34" customWidth="1"/>
    <col min="15633" max="15634" width="9" style="34"/>
    <col min="15635" max="15635" width="8.25" style="34" bestFit="1" customWidth="1"/>
    <col min="15636" max="15882" width="9" style="34"/>
    <col min="15883" max="15883" width="31.75" style="34" customWidth="1"/>
    <col min="15884" max="15884" width="18.75" style="34" customWidth="1"/>
    <col min="15885" max="15885" width="22.625" style="34" customWidth="1"/>
    <col min="15886" max="15886" width="18.75" style="34" customWidth="1"/>
    <col min="15887" max="15887" width="22.5" style="34" customWidth="1"/>
    <col min="15888" max="15888" width="2.5" style="34" customWidth="1"/>
    <col min="15889" max="15890" width="9" style="34"/>
    <col min="15891" max="15891" width="8.25" style="34" bestFit="1" customWidth="1"/>
    <col min="15892" max="16138" width="9" style="34"/>
    <col min="16139" max="16139" width="31.75" style="34" customWidth="1"/>
    <col min="16140" max="16140" width="18.75" style="34" customWidth="1"/>
    <col min="16141" max="16141" width="22.625" style="34" customWidth="1"/>
    <col min="16142" max="16142" width="18.75" style="34" customWidth="1"/>
    <col min="16143" max="16143" width="22.5" style="34" customWidth="1"/>
    <col min="16144" max="16144" width="2.5" style="34" customWidth="1"/>
    <col min="16145" max="16146" width="9" style="34"/>
    <col min="16147" max="16147" width="8.25" style="34" bestFit="1" customWidth="1"/>
    <col min="16148" max="16384" width="9" style="34"/>
  </cols>
  <sheetData>
    <row r="1" spans="1:33" s="31" customFormat="1" ht="7.5" customHeight="1">
      <c r="A1" s="30"/>
      <c r="B1" s="224"/>
      <c r="C1" s="224"/>
      <c r="D1" s="224"/>
      <c r="E1" s="144"/>
      <c r="F1" s="144"/>
      <c r="G1" s="144"/>
      <c r="H1" s="144"/>
      <c r="K1" s="139"/>
      <c r="L1" s="165"/>
      <c r="M1" s="172"/>
      <c r="N1" s="172"/>
      <c r="O1" s="172"/>
      <c r="P1" s="172"/>
      <c r="Q1" s="165"/>
      <c r="R1" s="139"/>
    </row>
    <row r="2" spans="1:33" s="26" customFormat="1" ht="15.75" customHeight="1">
      <c r="A2" s="133"/>
      <c r="B2" s="134" t="str">
        <f>Project!B2</f>
        <v>Input</v>
      </c>
      <c r="C2" s="226" t="s">
        <v>199</v>
      </c>
      <c r="D2" s="227"/>
      <c r="E2" s="227"/>
      <c r="F2" s="227"/>
      <c r="G2" s="227"/>
      <c r="H2" s="227"/>
      <c r="I2" s="227"/>
      <c r="J2" s="227"/>
      <c r="K2" s="214" t="s">
        <v>200</v>
      </c>
      <c r="L2" s="214" t="s">
        <v>200</v>
      </c>
      <c r="M2" s="171"/>
      <c r="N2" s="171"/>
      <c r="O2" s="171"/>
      <c r="P2" s="171"/>
      <c r="Q2" s="214" t="s">
        <v>200</v>
      </c>
      <c r="R2" s="108" t="str">
        <f>Project_Name</f>
        <v>Carbon Free Boston</v>
      </c>
      <c r="S2" s="133"/>
      <c r="T2" s="133"/>
      <c r="U2" s="133"/>
      <c r="V2" s="133"/>
      <c r="W2" s="133"/>
      <c r="X2" s="133"/>
      <c r="Y2" s="133"/>
      <c r="Z2" s="133"/>
      <c r="AA2" s="133"/>
      <c r="AB2" s="133"/>
      <c r="AC2" s="133"/>
      <c r="AD2" s="133"/>
      <c r="AE2" s="133"/>
      <c r="AF2" s="133"/>
      <c r="AG2" s="133"/>
    </row>
    <row r="3" spans="1:33" s="26" customFormat="1" ht="15.75" customHeight="1">
      <c r="A3" s="133"/>
      <c r="B3" s="131" t="str">
        <f>Project!B3</f>
        <v>Calculation</v>
      </c>
      <c r="C3" s="226"/>
      <c r="D3" s="227"/>
      <c r="E3" s="227"/>
      <c r="F3" s="227"/>
      <c r="G3" s="227"/>
      <c r="H3" s="227"/>
      <c r="I3" s="227"/>
      <c r="J3" s="227"/>
      <c r="K3" s="214"/>
      <c r="L3" s="214"/>
      <c r="M3" s="171"/>
      <c r="N3" s="171"/>
      <c r="O3" s="171"/>
      <c r="P3" s="171"/>
      <c r="Q3" s="214"/>
      <c r="R3" s="132" t="str">
        <f>Project_Number</f>
        <v>259104-00</v>
      </c>
      <c r="S3" s="133"/>
      <c r="T3" s="133"/>
      <c r="U3" s="133"/>
      <c r="V3" s="133"/>
      <c r="W3" s="133"/>
      <c r="X3" s="133"/>
      <c r="Y3" s="133"/>
      <c r="Z3" s="133"/>
      <c r="AA3" s="133"/>
      <c r="AB3" s="133"/>
      <c r="AC3" s="133"/>
      <c r="AD3" s="133"/>
      <c r="AE3" s="133"/>
      <c r="AF3" s="133"/>
      <c r="AG3" s="133"/>
    </row>
    <row r="4" spans="1:33" s="27" customFormat="1" ht="13.5" customHeight="1">
      <c r="A4" s="132"/>
      <c r="B4" s="125" t="str">
        <f>Project!B4</f>
        <v>Notes</v>
      </c>
      <c r="C4" s="226"/>
      <c r="D4" s="227"/>
      <c r="E4" s="227"/>
      <c r="F4" s="227"/>
      <c r="G4" s="227"/>
      <c r="H4" s="227"/>
      <c r="I4" s="227"/>
      <c r="J4" s="227"/>
      <c r="K4" s="214"/>
      <c r="L4" s="214"/>
      <c r="M4" s="171"/>
      <c r="N4" s="171"/>
      <c r="O4" s="171"/>
      <c r="P4" s="171"/>
      <c r="Q4" s="214"/>
      <c r="R4" s="132"/>
      <c r="S4" s="132"/>
      <c r="T4" s="132"/>
      <c r="U4" s="132"/>
      <c r="V4" s="132"/>
      <c r="W4" s="132"/>
      <c r="X4" s="132"/>
      <c r="Y4" s="132"/>
      <c r="Z4" s="132"/>
      <c r="AA4" s="132"/>
      <c r="AB4" s="132"/>
      <c r="AC4" s="132"/>
      <c r="AD4" s="132"/>
      <c r="AE4" s="132"/>
      <c r="AF4" s="132"/>
      <c r="AG4" s="132"/>
    </row>
    <row r="5" spans="1:33" s="31" customFormat="1" ht="15.75" customHeight="1">
      <c r="A5" s="30"/>
      <c r="B5" s="139"/>
      <c r="C5" s="139"/>
      <c r="D5" s="139"/>
      <c r="E5" s="144"/>
      <c r="F5" s="144"/>
      <c r="G5" s="144"/>
      <c r="H5" s="144"/>
      <c r="K5" s="139"/>
      <c r="L5" s="173" t="s">
        <v>572</v>
      </c>
      <c r="M5" s="173" t="s">
        <v>571</v>
      </c>
      <c r="N5" s="172" t="s">
        <v>519</v>
      </c>
      <c r="O5" s="172" t="s">
        <v>520</v>
      </c>
      <c r="P5" s="172" t="s">
        <v>521</v>
      </c>
      <c r="Q5" s="165"/>
      <c r="R5" s="139"/>
    </row>
    <row r="6" spans="1:33" ht="15" customHeight="1">
      <c r="B6" s="66"/>
      <c r="C6" s="225" t="s">
        <v>446</v>
      </c>
      <c r="D6" s="225"/>
      <c r="E6" s="229" t="s">
        <v>447</v>
      </c>
      <c r="F6" s="230"/>
      <c r="G6" s="229" t="s">
        <v>448</v>
      </c>
      <c r="H6" s="230"/>
      <c r="I6" s="225" t="s">
        <v>449</v>
      </c>
      <c r="J6" s="225"/>
      <c r="K6" s="67" t="s">
        <v>201</v>
      </c>
      <c r="L6" s="67" t="s">
        <v>504</v>
      </c>
      <c r="M6" s="67"/>
      <c r="N6" s="67"/>
      <c r="O6" s="67"/>
      <c r="P6" s="67"/>
      <c r="Q6" s="67" t="s">
        <v>505</v>
      </c>
      <c r="R6" s="40"/>
      <c r="S6" s="35"/>
      <c r="T6" s="35"/>
      <c r="U6" s="35"/>
      <c r="V6" s="35"/>
      <c r="W6" s="36"/>
      <c r="X6" s="37"/>
      <c r="Y6" s="36"/>
      <c r="Z6" s="36"/>
      <c r="AA6" s="36"/>
      <c r="AB6" s="36"/>
      <c r="AC6" s="36"/>
      <c r="AD6" s="36"/>
      <c r="AE6" s="38"/>
      <c r="AF6" s="35"/>
      <c r="AG6" s="33"/>
    </row>
    <row r="7" spans="1:33" ht="15.75" customHeight="1">
      <c r="B7" s="128" t="s">
        <v>202</v>
      </c>
      <c r="C7" s="129"/>
      <c r="D7" s="129"/>
      <c r="E7" s="129"/>
      <c r="F7" s="129"/>
      <c r="G7" s="129"/>
      <c r="H7" s="129"/>
      <c r="I7" s="228"/>
      <c r="J7" s="228"/>
      <c r="K7" s="64"/>
      <c r="L7" s="64"/>
      <c r="M7" s="64"/>
      <c r="N7" s="64"/>
      <c r="O7" s="64"/>
      <c r="P7" s="64"/>
      <c r="Q7" s="64"/>
      <c r="R7" s="40"/>
      <c r="S7" s="41"/>
      <c r="T7" s="41"/>
      <c r="U7" s="41"/>
      <c r="V7" s="41"/>
      <c r="W7" s="42"/>
      <c r="X7" s="43"/>
      <c r="Y7" s="42"/>
      <c r="Z7" s="42"/>
      <c r="AA7" s="42"/>
      <c r="AB7" s="42"/>
      <c r="AC7" s="42"/>
      <c r="AD7" s="42"/>
      <c r="AE7" s="38"/>
      <c r="AF7" s="35"/>
      <c r="AG7" s="33"/>
    </row>
    <row r="8" spans="1:33" ht="15.75" customHeight="1">
      <c r="B8" s="90"/>
      <c r="C8" s="91" t="s">
        <v>203</v>
      </c>
      <c r="D8" s="91" t="s">
        <v>204</v>
      </c>
      <c r="E8" s="91" t="s">
        <v>203</v>
      </c>
      <c r="F8" s="91" t="s">
        <v>204</v>
      </c>
      <c r="G8" s="91" t="s">
        <v>203</v>
      </c>
      <c r="H8" s="91" t="s">
        <v>204</v>
      </c>
      <c r="I8" s="91" t="s">
        <v>203</v>
      </c>
      <c r="J8" s="91" t="s">
        <v>204</v>
      </c>
      <c r="K8" s="137" t="s">
        <v>501</v>
      </c>
      <c r="L8" s="164"/>
      <c r="M8" s="170"/>
      <c r="N8" s="170"/>
      <c r="O8" s="170"/>
      <c r="P8" s="170"/>
      <c r="Q8" s="164"/>
      <c r="R8" s="40"/>
      <c r="S8" s="41"/>
      <c r="T8" s="41"/>
      <c r="U8" s="41"/>
      <c r="V8" s="41"/>
      <c r="W8" s="42"/>
      <c r="X8" s="43"/>
      <c r="Y8" s="42"/>
      <c r="Z8" s="42"/>
      <c r="AA8" s="42"/>
      <c r="AB8" s="42"/>
      <c r="AC8" s="42"/>
      <c r="AD8" s="42"/>
      <c r="AE8" s="38"/>
      <c r="AF8" s="35"/>
      <c r="AG8" s="33"/>
    </row>
    <row r="9" spans="1:33" ht="89.25">
      <c r="B9" s="116" t="s">
        <v>451</v>
      </c>
      <c r="C9" s="92"/>
      <c r="D9" s="93"/>
      <c r="E9" s="92"/>
      <c r="F9" s="93"/>
      <c r="G9" s="92"/>
      <c r="H9" s="93"/>
      <c r="I9" s="92"/>
      <c r="J9" s="93"/>
      <c r="K9" s="137"/>
      <c r="L9" s="164"/>
      <c r="M9" s="170"/>
      <c r="N9" s="170" t="s">
        <v>522</v>
      </c>
      <c r="O9" s="170" t="s">
        <v>523</v>
      </c>
      <c r="P9" s="170" t="s">
        <v>524</v>
      </c>
      <c r="Q9" s="142" t="s">
        <v>566</v>
      </c>
      <c r="R9" s="40"/>
      <c r="S9" s="41"/>
      <c r="T9" s="41"/>
      <c r="U9" s="41"/>
      <c r="V9" s="41"/>
      <c r="W9" s="42"/>
      <c r="X9" s="43"/>
      <c r="Y9" s="42"/>
      <c r="Z9" s="42"/>
      <c r="AA9" s="42"/>
      <c r="AB9" s="42"/>
      <c r="AC9" s="42"/>
      <c r="AD9" s="42"/>
      <c r="AE9" s="38"/>
      <c r="AF9" s="35"/>
      <c r="AG9" s="33"/>
    </row>
    <row r="10" spans="1:33" ht="51">
      <c r="B10" s="94" t="s">
        <v>450</v>
      </c>
      <c r="C10" s="166">
        <f>2.4*(1-0.2)+G10*0.2</f>
        <v>3.92</v>
      </c>
      <c r="D10" s="95" t="str">
        <f>Opaque_Construction</f>
        <v>hr-ft²-F/Btu (R-Value)</v>
      </c>
      <c r="E10" s="166">
        <v>6.41</v>
      </c>
      <c r="F10" s="166" t="str">
        <f>Opaque_Construction</f>
        <v>hr-ft²-F/Btu (R-Value)</v>
      </c>
      <c r="G10" s="166">
        <v>10</v>
      </c>
      <c r="H10" s="166" t="str">
        <f>Opaque_Construction</f>
        <v>hr-ft²-F/Btu (R-Value)</v>
      </c>
      <c r="I10" s="167">
        <v>8.14</v>
      </c>
      <c r="J10" s="166" t="str">
        <f>Opaque_Construction</f>
        <v>hr-ft²-F/Btu (R-Value)</v>
      </c>
      <c r="K10" s="142" t="s">
        <v>500</v>
      </c>
      <c r="L10" s="142"/>
      <c r="M10" s="142"/>
      <c r="N10" s="142"/>
      <c r="O10" s="142"/>
      <c r="P10" s="142"/>
      <c r="Q10" s="142"/>
      <c r="R10" s="40"/>
      <c r="S10" s="133"/>
      <c r="T10" s="133"/>
      <c r="U10" s="133"/>
      <c r="V10" s="41"/>
      <c r="W10" s="42"/>
      <c r="X10" s="43"/>
      <c r="Y10" s="42"/>
      <c r="Z10" s="42"/>
      <c r="AA10" s="42"/>
      <c r="AB10" s="42"/>
      <c r="AC10" s="42"/>
      <c r="AD10" s="42"/>
      <c r="AE10" s="38"/>
      <c r="AF10" s="35"/>
      <c r="AG10" s="33"/>
    </row>
    <row r="11" spans="1:33" ht="76.5">
      <c r="B11" s="117" t="s">
        <v>452</v>
      </c>
      <c r="C11" s="166">
        <f>0.33*(1-0.6)+G11*0.6</f>
        <v>11.454000000000001</v>
      </c>
      <c r="D11" s="94" t="str">
        <f>Opaque_Construction</f>
        <v>hr-ft²-F/Btu (R-Value)</v>
      </c>
      <c r="E11" s="167">
        <v>14.2</v>
      </c>
      <c r="F11" s="166" t="str">
        <f>Opaque_Construction</f>
        <v>hr-ft²-F/Btu (R-Value)</v>
      </c>
      <c r="G11" s="167">
        <v>18.87</v>
      </c>
      <c r="H11" s="166" t="str">
        <f>Opaque_Construction</f>
        <v>hr-ft²-F/Btu (R-Value)</v>
      </c>
      <c r="I11" s="167">
        <v>29.7</v>
      </c>
      <c r="J11" s="166" t="str">
        <f>Opaque_Construction</f>
        <v>hr-ft²-F/Btu (R-Value)</v>
      </c>
      <c r="K11" s="142" t="s">
        <v>502</v>
      </c>
      <c r="L11" s="142"/>
      <c r="M11" s="142"/>
      <c r="N11" s="142" t="s">
        <v>525</v>
      </c>
      <c r="O11" s="142" t="s">
        <v>526</v>
      </c>
      <c r="P11" s="142" t="s">
        <v>527</v>
      </c>
      <c r="Q11" s="142"/>
      <c r="R11" s="50"/>
      <c r="S11" s="133"/>
      <c r="T11" s="133"/>
      <c r="U11" s="133"/>
      <c r="V11" s="133"/>
      <c r="W11" s="51"/>
      <c r="X11" s="52"/>
      <c r="Y11" s="51"/>
      <c r="Z11" s="51"/>
      <c r="AA11" s="51"/>
      <c r="AB11" s="51"/>
      <c r="AC11" s="51"/>
      <c r="AD11" s="51"/>
      <c r="AE11" s="53"/>
      <c r="AF11" s="49"/>
      <c r="AG11" s="33"/>
    </row>
    <row r="12" spans="1:33" ht="25.5">
      <c r="B12" s="118" t="s">
        <v>453</v>
      </c>
      <c r="C12" s="167">
        <f>E12</f>
        <v>3.05</v>
      </c>
      <c r="D12" s="94" t="str">
        <f>Slab_on_Grade_Constructions</f>
        <v>hr-ft²-F/Btu (R-Value)</v>
      </c>
      <c r="E12" s="167">
        <v>3.05</v>
      </c>
      <c r="F12" s="166" t="str">
        <f>Slab_on_Grade_Constructions</f>
        <v>hr-ft²-F/Btu (R-Value)</v>
      </c>
      <c r="G12" s="167">
        <v>3.05</v>
      </c>
      <c r="H12" s="166" t="str">
        <f>Slab_on_Grade_Constructions</f>
        <v>hr-ft²-F/Btu (R-Value)</v>
      </c>
      <c r="I12" s="167">
        <v>3.05</v>
      </c>
      <c r="J12" s="166" t="str">
        <f>Slab_on_Grade_Constructions</f>
        <v>hr-ft²-F/Btu (R-Value)</v>
      </c>
      <c r="K12" s="142" t="s">
        <v>503</v>
      </c>
      <c r="L12" s="142"/>
      <c r="M12" s="142"/>
      <c r="N12" s="142"/>
      <c r="O12" s="142"/>
      <c r="P12" s="142"/>
      <c r="Q12" s="142"/>
      <c r="R12" s="55"/>
      <c r="S12" s="133"/>
      <c r="T12" s="133"/>
      <c r="U12" s="133"/>
      <c r="V12" s="133"/>
      <c r="W12" s="51"/>
      <c r="X12" s="54"/>
      <c r="Y12" s="51"/>
      <c r="Z12" s="54"/>
      <c r="AA12" s="56"/>
      <c r="AB12" s="54"/>
      <c r="AC12" s="56"/>
      <c r="AD12" s="54"/>
      <c r="AE12" s="48"/>
      <c r="AF12" s="49"/>
      <c r="AG12" s="33"/>
    </row>
    <row r="13" spans="1:33" ht="25.5">
      <c r="B13" s="118" t="s">
        <v>455</v>
      </c>
      <c r="C13" s="148" t="str">
        <f>E13</f>
        <v>N/A</v>
      </c>
      <c r="D13" s="94" t="str">
        <f>Opaque_Construction</f>
        <v>hr-ft²-F/Btu (R-Value)</v>
      </c>
      <c r="E13" s="167" t="s">
        <v>298</v>
      </c>
      <c r="F13" s="166" t="str">
        <f>Opaque_Construction</f>
        <v>hr-ft²-F/Btu (R-Value)</v>
      </c>
      <c r="G13" s="167" t="s">
        <v>298</v>
      </c>
      <c r="H13" s="166" t="str">
        <f>Opaque_Construction</f>
        <v>hr-ft²-F/Btu (R-Value)</v>
      </c>
      <c r="I13" s="167" t="s">
        <v>298</v>
      </c>
      <c r="J13" s="166" t="str">
        <f>Opaque_Construction</f>
        <v>hr-ft²-F/Btu (R-Value)</v>
      </c>
      <c r="K13" s="142" t="s">
        <v>503</v>
      </c>
      <c r="L13" s="142"/>
      <c r="M13" s="142"/>
      <c r="N13" s="142"/>
      <c r="O13" s="142"/>
      <c r="P13" s="142"/>
      <c r="Q13" s="142"/>
      <c r="R13" s="55"/>
      <c r="S13" s="133"/>
      <c r="T13" s="133"/>
      <c r="U13" s="133"/>
      <c r="V13" s="133"/>
      <c r="W13" s="51"/>
      <c r="X13" s="54"/>
      <c r="Y13" s="51"/>
      <c r="Z13" s="54"/>
      <c r="AA13" s="56"/>
      <c r="AB13" s="54"/>
      <c r="AC13" s="56"/>
      <c r="AD13" s="54"/>
      <c r="AE13" s="48"/>
      <c r="AF13" s="49"/>
      <c r="AG13" s="33"/>
    </row>
    <row r="14" spans="1:33" ht="38.25">
      <c r="B14" s="116" t="s">
        <v>205</v>
      </c>
      <c r="C14" s="148">
        <f>E14</f>
        <v>21.2</v>
      </c>
      <c r="D14" s="96" t="s">
        <v>206</v>
      </c>
      <c r="E14" s="167">
        <v>21.2</v>
      </c>
      <c r="F14" s="168" t="s">
        <v>206</v>
      </c>
      <c r="G14" s="167">
        <v>21.2</v>
      </c>
      <c r="H14" s="168" t="s">
        <v>206</v>
      </c>
      <c r="I14" s="167">
        <v>21.2</v>
      </c>
      <c r="J14" s="168" t="s">
        <v>206</v>
      </c>
      <c r="K14" s="142" t="s">
        <v>503</v>
      </c>
      <c r="L14" s="142"/>
      <c r="M14" s="142"/>
      <c r="N14" s="142" t="s">
        <v>528</v>
      </c>
      <c r="O14" s="142" t="s">
        <v>529</v>
      </c>
      <c r="P14" s="142" t="s">
        <v>530</v>
      </c>
      <c r="Q14" s="142"/>
      <c r="R14" s="45"/>
      <c r="S14" s="133"/>
      <c r="T14" s="133"/>
      <c r="U14" s="133"/>
      <c r="V14" s="133"/>
      <c r="W14" s="36"/>
      <c r="X14" s="47"/>
      <c r="Y14" s="36"/>
      <c r="Z14" s="46"/>
      <c r="AA14" s="36"/>
      <c r="AB14" s="36"/>
      <c r="AC14" s="36"/>
      <c r="AD14" s="46"/>
      <c r="AE14" s="48"/>
      <c r="AF14" s="35"/>
      <c r="AG14" s="33"/>
    </row>
    <row r="15" spans="1:33" ht="102">
      <c r="B15" s="116" t="s">
        <v>454</v>
      </c>
      <c r="C15" s="92"/>
      <c r="D15" s="93"/>
      <c r="E15" s="153"/>
      <c r="F15" s="93"/>
      <c r="G15" s="92"/>
      <c r="H15" s="93"/>
      <c r="I15" s="92"/>
      <c r="J15" s="93"/>
      <c r="K15" s="137"/>
      <c r="L15" s="164"/>
      <c r="M15" s="170"/>
      <c r="N15" s="170" t="s">
        <v>531</v>
      </c>
      <c r="O15" s="170" t="s">
        <v>532</v>
      </c>
      <c r="P15" s="170" t="s">
        <v>533</v>
      </c>
      <c r="Q15" s="164"/>
      <c r="R15" s="55"/>
      <c r="S15" s="133"/>
      <c r="T15" s="133"/>
      <c r="U15" s="133"/>
      <c r="V15" s="133"/>
      <c r="W15" s="36"/>
      <c r="X15" s="47"/>
      <c r="Y15" s="36"/>
      <c r="Z15" s="46"/>
      <c r="AA15" s="36"/>
      <c r="AB15" s="36"/>
      <c r="AC15" s="36"/>
      <c r="AD15" s="46"/>
      <c r="AE15" s="48"/>
      <c r="AF15" s="35"/>
      <c r="AG15" s="33"/>
    </row>
    <row r="16" spans="1:33" ht="25.5">
      <c r="B16" s="94" t="s">
        <v>465</v>
      </c>
      <c r="C16" s="148">
        <f>E16</f>
        <v>0.62</v>
      </c>
      <c r="D16" s="94" t="str">
        <f>Glazing_Conduction</f>
        <v>Btu/hr-ft²-F (U-Value)</v>
      </c>
      <c r="E16" s="148">
        <v>0.62</v>
      </c>
      <c r="F16" s="94" t="str">
        <f>Glazing_Conduction</f>
        <v>Btu/hr-ft²-F (U-Value)</v>
      </c>
      <c r="G16" s="148">
        <v>0.59</v>
      </c>
      <c r="H16" s="94" t="str">
        <f>Glazing_Conduction</f>
        <v>Btu/hr-ft²-F (U-Value)</v>
      </c>
      <c r="I16" s="148">
        <v>0.56999999999999995</v>
      </c>
      <c r="J16" s="94" t="str">
        <f>Glazing_Conduction</f>
        <v>Btu/hr-ft²-F (U-Value)</v>
      </c>
      <c r="K16" s="142" t="s">
        <v>503</v>
      </c>
      <c r="L16" s="142"/>
      <c r="M16" s="142"/>
      <c r="N16" s="142"/>
      <c r="O16" s="142"/>
      <c r="P16" s="142"/>
      <c r="Q16" s="142"/>
      <c r="R16" s="55"/>
      <c r="S16" s="133"/>
      <c r="T16" s="133"/>
      <c r="U16" s="133"/>
      <c r="V16" s="133"/>
      <c r="W16" s="36"/>
      <c r="X16" s="47"/>
      <c r="Y16" s="36"/>
      <c r="Z16" s="46"/>
      <c r="AA16" s="36"/>
      <c r="AB16" s="36"/>
      <c r="AC16" s="36"/>
      <c r="AD16" s="46"/>
      <c r="AE16" s="48"/>
      <c r="AF16" s="35"/>
      <c r="AG16" s="33"/>
    </row>
    <row r="17" spans="2:33" ht="15.75">
      <c r="B17" s="116" t="s">
        <v>207</v>
      </c>
      <c r="C17" s="92"/>
      <c r="D17" s="93"/>
      <c r="E17" s="153"/>
      <c r="F17" s="93"/>
      <c r="G17" s="153"/>
      <c r="H17" s="93"/>
      <c r="I17" s="92"/>
      <c r="J17" s="93"/>
      <c r="K17" s="137"/>
      <c r="L17" s="164"/>
      <c r="M17" s="170"/>
      <c r="N17" s="170"/>
      <c r="O17" s="170"/>
      <c r="P17" s="170"/>
      <c r="Q17" s="164"/>
      <c r="R17" s="45"/>
      <c r="S17" s="133"/>
      <c r="T17" s="133"/>
      <c r="U17" s="133"/>
      <c r="V17" s="46"/>
      <c r="W17" s="36"/>
      <c r="X17" s="47"/>
      <c r="Y17" s="36"/>
      <c r="Z17" s="46"/>
      <c r="AA17" s="36"/>
      <c r="AB17" s="36"/>
      <c r="AC17" s="36"/>
      <c r="AD17" s="46"/>
      <c r="AE17" s="48"/>
      <c r="AF17" s="35"/>
      <c r="AG17" s="33"/>
    </row>
    <row r="18" spans="2:33" ht="25.5">
      <c r="B18" s="94" t="str">
        <f>B16</f>
        <v>Hotel Room Windows</v>
      </c>
      <c r="C18" s="148">
        <f>E18</f>
        <v>0.41</v>
      </c>
      <c r="D18" s="96" t="str">
        <f>Glazing_Solar_Heat_Gain</f>
        <v>SHGC</v>
      </c>
      <c r="E18" s="148">
        <v>0.41</v>
      </c>
      <c r="F18" s="96" t="str">
        <f>Glazing_Solar_Heat_Gain</f>
        <v>SHGC</v>
      </c>
      <c r="G18" s="148">
        <v>0.39</v>
      </c>
      <c r="H18" s="96" t="str">
        <f>Glazing_Solar_Heat_Gain</f>
        <v>SHGC</v>
      </c>
      <c r="I18" s="148">
        <v>0.39</v>
      </c>
      <c r="J18" s="96" t="str">
        <f>Glazing_Solar_Heat_Gain</f>
        <v>SHGC</v>
      </c>
      <c r="K18" s="142" t="s">
        <v>503</v>
      </c>
      <c r="L18" s="142"/>
      <c r="M18" s="142"/>
      <c r="N18" s="142"/>
      <c r="O18" s="142"/>
      <c r="P18" s="142"/>
      <c r="Q18" s="142"/>
      <c r="R18" s="45"/>
      <c r="S18" s="133"/>
      <c r="T18" s="133"/>
      <c r="U18" s="133"/>
      <c r="V18" s="46"/>
      <c r="W18" s="36"/>
      <c r="X18" s="47"/>
      <c r="Y18" s="36"/>
      <c r="Z18" s="46"/>
      <c r="AA18" s="36"/>
      <c r="AB18" s="36"/>
      <c r="AC18" s="36"/>
      <c r="AD18" s="46"/>
      <c r="AE18" s="48"/>
      <c r="AF18" s="35"/>
      <c r="AG18" s="33"/>
    </row>
    <row r="19" spans="2:33">
      <c r="B19" s="119" t="s">
        <v>208</v>
      </c>
      <c r="C19" s="92"/>
      <c r="D19" s="93"/>
      <c r="E19" s="153"/>
      <c r="F19" s="93"/>
      <c r="G19" s="153"/>
      <c r="H19" s="93"/>
      <c r="I19" s="92"/>
      <c r="J19" s="93"/>
      <c r="K19" s="137"/>
      <c r="L19" s="164"/>
      <c r="M19" s="170"/>
      <c r="N19" s="170"/>
      <c r="O19" s="170"/>
      <c r="P19" s="170"/>
      <c r="Q19" s="164"/>
      <c r="R19" s="45"/>
      <c r="S19" s="36"/>
      <c r="T19" s="46"/>
      <c r="U19" s="36"/>
      <c r="V19" s="46"/>
      <c r="W19" s="36"/>
      <c r="X19" s="47"/>
      <c r="Y19" s="36"/>
      <c r="Z19" s="46"/>
      <c r="AA19" s="36"/>
      <c r="AB19" s="36"/>
      <c r="AC19" s="36"/>
      <c r="AD19" s="46"/>
      <c r="AE19" s="48"/>
      <c r="AF19" s="35"/>
      <c r="AG19" s="33"/>
    </row>
    <row r="20" spans="2:33" ht="25.5">
      <c r="B20" s="94" t="str">
        <f>B16</f>
        <v>Hotel Room Windows</v>
      </c>
      <c r="C20" s="154">
        <v>0.32</v>
      </c>
      <c r="D20" s="96" t="s">
        <v>206</v>
      </c>
      <c r="E20" s="154">
        <v>0.32</v>
      </c>
      <c r="F20" s="96" t="s">
        <v>206</v>
      </c>
      <c r="G20" s="154">
        <v>0.31</v>
      </c>
      <c r="H20" s="96" t="s">
        <v>206</v>
      </c>
      <c r="I20" s="154">
        <v>0.31</v>
      </c>
      <c r="J20" s="96" t="s">
        <v>206</v>
      </c>
      <c r="K20" s="142" t="s">
        <v>503</v>
      </c>
      <c r="L20" s="142"/>
      <c r="M20" s="142"/>
      <c r="N20" s="142"/>
      <c r="O20" s="142"/>
      <c r="P20" s="142"/>
      <c r="Q20" s="142"/>
      <c r="R20" s="45"/>
      <c r="S20" s="36"/>
      <c r="T20" s="46"/>
      <c r="U20" s="36"/>
      <c r="V20" s="46"/>
      <c r="W20" s="36"/>
      <c r="X20" s="47"/>
      <c r="Y20" s="36"/>
      <c r="Z20" s="46"/>
      <c r="AA20" s="36"/>
      <c r="AB20" s="36"/>
      <c r="AC20" s="36"/>
      <c r="AD20" s="46"/>
      <c r="AE20" s="48"/>
      <c r="AF20" s="35"/>
      <c r="AG20" s="33"/>
    </row>
    <row r="21" spans="2:33" ht="15.75" customHeight="1">
      <c r="B21" s="119" t="s">
        <v>209</v>
      </c>
      <c r="C21" s="148" t="s">
        <v>298</v>
      </c>
      <c r="D21" s="96" t="s">
        <v>206</v>
      </c>
      <c r="E21" s="148" t="s">
        <v>298</v>
      </c>
      <c r="F21" s="96" t="s">
        <v>206</v>
      </c>
      <c r="G21" s="148" t="s">
        <v>298</v>
      </c>
      <c r="H21" s="96" t="s">
        <v>206</v>
      </c>
      <c r="I21" s="148" t="s">
        <v>298</v>
      </c>
      <c r="J21" s="96" t="s">
        <v>206</v>
      </c>
      <c r="K21" s="137"/>
      <c r="L21" s="164"/>
      <c r="M21" s="170"/>
      <c r="N21" s="170"/>
      <c r="O21" s="170"/>
      <c r="P21" s="170"/>
      <c r="Q21" s="164"/>
      <c r="R21" s="45"/>
      <c r="S21" s="36"/>
      <c r="T21" s="46"/>
      <c r="U21" s="36"/>
      <c r="V21" s="46"/>
      <c r="W21" s="36"/>
      <c r="X21" s="47"/>
      <c r="Y21" s="36"/>
      <c r="Z21" s="46"/>
      <c r="AA21" s="36"/>
      <c r="AB21" s="36"/>
      <c r="AC21" s="36"/>
      <c r="AD21" s="46"/>
      <c r="AE21" s="48"/>
      <c r="AF21" s="35"/>
      <c r="AG21" s="33"/>
    </row>
    <row r="22" spans="2:33" ht="15.75" customHeight="1">
      <c r="B22" s="119" t="s">
        <v>210</v>
      </c>
      <c r="C22" s="148" t="s">
        <v>298</v>
      </c>
      <c r="D22" s="94" t="str">
        <f>Glazing_Conduction</f>
        <v>Btu/hr-ft²-F (U-Value)</v>
      </c>
      <c r="E22" s="148" t="s">
        <v>298</v>
      </c>
      <c r="F22" s="94" t="str">
        <f>Glazing_Conduction</f>
        <v>Btu/hr-ft²-F (U-Value)</v>
      </c>
      <c r="G22" s="148" t="s">
        <v>298</v>
      </c>
      <c r="H22" s="94" t="str">
        <f>Glazing_Conduction</f>
        <v>Btu/hr-ft²-F (U-Value)</v>
      </c>
      <c r="I22" s="148" t="s">
        <v>298</v>
      </c>
      <c r="J22" s="94" t="str">
        <f>Glazing_Conduction</f>
        <v>Btu/hr-ft²-F (U-Value)</v>
      </c>
      <c r="K22" s="137"/>
      <c r="L22" s="164"/>
      <c r="M22" s="170"/>
      <c r="N22" s="170"/>
      <c r="O22" s="170"/>
      <c r="P22" s="170"/>
      <c r="Q22" s="164"/>
      <c r="R22" s="45"/>
      <c r="S22" s="36"/>
      <c r="T22" s="46"/>
      <c r="U22" s="36"/>
      <c r="V22" s="46"/>
      <c r="W22" s="36"/>
      <c r="X22" s="47"/>
      <c r="Y22" s="36"/>
      <c r="Z22" s="46"/>
      <c r="AA22" s="36"/>
      <c r="AB22" s="36"/>
      <c r="AC22" s="36"/>
      <c r="AD22" s="46"/>
      <c r="AE22" s="48"/>
      <c r="AF22" s="35"/>
      <c r="AG22" s="33"/>
    </row>
    <row r="23" spans="2:33" ht="15.75" customHeight="1">
      <c r="B23" s="119" t="s">
        <v>211</v>
      </c>
      <c r="C23" s="148" t="s">
        <v>298</v>
      </c>
      <c r="D23" s="96" t="str">
        <f>Glazing_Solar_Heat_Gain</f>
        <v>SHGC</v>
      </c>
      <c r="E23" s="148" t="s">
        <v>298</v>
      </c>
      <c r="F23" s="96" t="str">
        <f>Glazing_Solar_Heat_Gain</f>
        <v>SHGC</v>
      </c>
      <c r="G23" s="148" t="s">
        <v>298</v>
      </c>
      <c r="H23" s="96" t="str">
        <f>Glazing_Solar_Heat_Gain</f>
        <v>SHGC</v>
      </c>
      <c r="I23" s="148" t="s">
        <v>298</v>
      </c>
      <c r="J23" s="96" t="str">
        <f>Glazing_Solar_Heat_Gain</f>
        <v>SHGC</v>
      </c>
      <c r="K23" s="137"/>
      <c r="L23" s="164"/>
      <c r="M23" s="170"/>
      <c r="N23" s="170"/>
      <c r="O23" s="170"/>
      <c r="P23" s="170"/>
      <c r="Q23" s="164"/>
      <c r="R23" s="45"/>
      <c r="S23" s="36"/>
      <c r="T23" s="46"/>
      <c r="U23" s="36"/>
      <c r="V23" s="46"/>
      <c r="W23" s="36"/>
      <c r="X23" s="47"/>
      <c r="Y23" s="36"/>
      <c r="Z23" s="46"/>
      <c r="AA23" s="36"/>
      <c r="AB23" s="36"/>
      <c r="AC23" s="36"/>
      <c r="AD23" s="46"/>
      <c r="AE23" s="48"/>
      <c r="AF23" s="35"/>
      <c r="AG23" s="33"/>
    </row>
    <row r="24" spans="2:33" ht="15.75" customHeight="1">
      <c r="B24" s="120" t="s">
        <v>212</v>
      </c>
      <c r="C24" s="148" t="s">
        <v>298</v>
      </c>
      <c r="D24" s="138" t="s">
        <v>206</v>
      </c>
      <c r="E24" s="148" t="s">
        <v>298</v>
      </c>
      <c r="F24" s="146" t="s">
        <v>206</v>
      </c>
      <c r="G24" s="148" t="s">
        <v>298</v>
      </c>
      <c r="H24" s="146" t="s">
        <v>206</v>
      </c>
      <c r="I24" s="148" t="s">
        <v>298</v>
      </c>
      <c r="J24" s="138" t="s">
        <v>206</v>
      </c>
      <c r="K24" s="142"/>
      <c r="L24" s="142"/>
      <c r="M24" s="142"/>
      <c r="N24" s="142"/>
      <c r="O24" s="142"/>
      <c r="P24" s="142"/>
      <c r="Q24" s="142"/>
      <c r="R24" s="45"/>
      <c r="S24" s="36"/>
      <c r="T24" s="46"/>
      <c r="U24" s="36"/>
      <c r="V24" s="46"/>
      <c r="W24" s="36"/>
      <c r="X24" s="47"/>
      <c r="Y24" s="36"/>
      <c r="Z24" s="46"/>
      <c r="AA24" s="36"/>
      <c r="AB24" s="36"/>
      <c r="AC24" s="36"/>
      <c r="AD24" s="46"/>
      <c r="AE24" s="48"/>
      <c r="AF24" s="35"/>
      <c r="AG24" s="33"/>
    </row>
    <row r="25" spans="2:33" ht="15.75" customHeight="1">
      <c r="B25" s="120" t="s">
        <v>213</v>
      </c>
      <c r="C25" s="215" t="s">
        <v>298</v>
      </c>
      <c r="D25" s="215"/>
      <c r="E25" s="215" t="s">
        <v>298</v>
      </c>
      <c r="F25" s="215"/>
      <c r="G25" s="215" t="s">
        <v>298</v>
      </c>
      <c r="H25" s="215"/>
      <c r="I25" s="215" t="s">
        <v>298</v>
      </c>
      <c r="J25" s="215"/>
      <c r="K25" s="142"/>
      <c r="L25" s="142"/>
      <c r="M25" s="142"/>
      <c r="N25" s="142" t="s">
        <v>534</v>
      </c>
      <c r="O25" s="142" t="s">
        <v>534</v>
      </c>
      <c r="P25" s="142" t="s">
        <v>535</v>
      </c>
      <c r="Q25" s="142"/>
      <c r="R25" s="45"/>
      <c r="S25" s="36"/>
      <c r="T25" s="46"/>
      <c r="U25" s="36"/>
      <c r="V25" s="46"/>
      <c r="W25" s="36"/>
      <c r="X25" s="47"/>
      <c r="Y25" s="36"/>
      <c r="Z25" s="46"/>
      <c r="AA25" s="36"/>
      <c r="AB25" s="36"/>
      <c r="AC25" s="36"/>
      <c r="AD25" s="46"/>
      <c r="AE25" s="48"/>
      <c r="AF25" s="35"/>
      <c r="AG25" s="33"/>
    </row>
    <row r="26" spans="2:33" ht="25.5">
      <c r="B26" s="120" t="s">
        <v>86</v>
      </c>
      <c r="C26" s="163">
        <f>E26*1.5</f>
        <v>2.52</v>
      </c>
      <c r="D26" s="138" t="str">
        <f>Infiltration</f>
        <v>ACH</v>
      </c>
      <c r="E26" s="148">
        <v>1.68</v>
      </c>
      <c r="F26" s="146" t="str">
        <f>Infiltration</f>
        <v>ACH</v>
      </c>
      <c r="G26" s="149">
        <v>1.68</v>
      </c>
      <c r="H26" s="146" t="str">
        <f>Infiltration</f>
        <v>ACH</v>
      </c>
      <c r="I26" s="149">
        <v>0.45</v>
      </c>
      <c r="J26" s="138" t="str">
        <f>Infiltration</f>
        <v>ACH</v>
      </c>
      <c r="K26" s="142" t="s">
        <v>567</v>
      </c>
      <c r="L26" s="142"/>
      <c r="M26" s="142"/>
      <c r="N26" s="142"/>
      <c r="O26" s="142"/>
      <c r="P26" s="142"/>
      <c r="Q26" s="142"/>
      <c r="R26" s="45"/>
      <c r="S26" s="36"/>
      <c r="T26" s="46"/>
      <c r="U26" s="36"/>
      <c r="V26" s="46"/>
      <c r="W26" s="36"/>
      <c r="X26" s="47"/>
      <c r="Y26" s="36"/>
      <c r="Z26" s="46"/>
      <c r="AA26" s="36"/>
      <c r="AB26" s="36"/>
      <c r="AC26" s="36"/>
      <c r="AD26" s="46"/>
      <c r="AE26" s="48"/>
      <c r="AF26" s="35"/>
      <c r="AG26" s="33"/>
    </row>
    <row r="27" spans="2:33" ht="15.75" customHeight="1">
      <c r="B27" s="216" t="s">
        <v>214</v>
      </c>
      <c r="C27" s="217"/>
      <c r="D27" s="217"/>
      <c r="E27" s="217"/>
      <c r="F27" s="217"/>
      <c r="G27" s="217"/>
      <c r="H27" s="217"/>
      <c r="I27" s="217"/>
      <c r="J27" s="217"/>
      <c r="K27" s="64"/>
      <c r="L27" s="64"/>
      <c r="M27" s="64"/>
      <c r="N27" s="64"/>
      <c r="O27" s="64"/>
      <c r="P27" s="64"/>
      <c r="Q27" s="64"/>
      <c r="R27" s="45"/>
      <c r="S27" s="36"/>
      <c r="T27" s="46"/>
      <c r="U27" s="36"/>
      <c r="V27" s="46"/>
      <c r="W27" s="36"/>
      <c r="X27" s="47"/>
      <c r="Y27" s="36"/>
      <c r="Z27" s="46"/>
      <c r="AA27" s="36"/>
      <c r="AB27" s="36"/>
      <c r="AC27" s="36"/>
      <c r="AD27" s="46"/>
      <c r="AE27" s="48"/>
      <c r="AF27" s="35"/>
      <c r="AG27" s="33"/>
    </row>
    <row r="28" spans="2:33" ht="38.25">
      <c r="B28" s="121" t="s">
        <v>89</v>
      </c>
      <c r="C28" s="220" t="s">
        <v>215</v>
      </c>
      <c r="D28" s="102" t="s">
        <v>89</v>
      </c>
      <c r="E28" s="220" t="s">
        <v>215</v>
      </c>
      <c r="F28" s="102" t="s">
        <v>89</v>
      </c>
      <c r="G28" s="220" t="s">
        <v>215</v>
      </c>
      <c r="H28" s="102" t="s">
        <v>89</v>
      </c>
      <c r="I28" s="220" t="s">
        <v>215</v>
      </c>
      <c r="J28" s="102" t="s">
        <v>89</v>
      </c>
      <c r="K28" s="142"/>
      <c r="L28" s="142"/>
      <c r="M28" s="142"/>
      <c r="N28" s="142" t="s">
        <v>536</v>
      </c>
      <c r="O28" s="142" t="s">
        <v>537</v>
      </c>
      <c r="P28" s="142" t="s">
        <v>538</v>
      </c>
      <c r="Q28" s="142" t="s">
        <v>568</v>
      </c>
      <c r="R28" s="45"/>
      <c r="S28" s="36"/>
      <c r="T28" s="46"/>
      <c r="U28" s="36"/>
      <c r="V28" s="46"/>
      <c r="W28" s="36"/>
      <c r="X28" s="47"/>
      <c r="Y28" s="36"/>
      <c r="Z28" s="46"/>
      <c r="AA28" s="36"/>
      <c r="AB28" s="36"/>
      <c r="AC28" s="36"/>
      <c r="AD28" s="46"/>
      <c r="AE28" s="48"/>
      <c r="AF28" s="35"/>
      <c r="AG28" s="33"/>
    </row>
    <row r="29" spans="2:33" ht="15.75" customHeight="1">
      <c r="B29" s="97"/>
      <c r="C29" s="221"/>
      <c r="D29" s="91" t="str">
        <f>Occupant_Density</f>
        <v>(ft²/person)</v>
      </c>
      <c r="E29" s="221"/>
      <c r="F29" s="91" t="str">
        <f>Occupant_Density</f>
        <v>(ft²/person)</v>
      </c>
      <c r="G29" s="221"/>
      <c r="H29" s="91" t="str">
        <f>Occupant_Density</f>
        <v>(ft²/person)</v>
      </c>
      <c r="I29" s="221"/>
      <c r="J29" s="91" t="str">
        <f>Occupant_Density</f>
        <v>(ft²/person)</v>
      </c>
      <c r="K29" s="142"/>
      <c r="L29" s="142"/>
      <c r="M29" s="142"/>
      <c r="N29" s="142"/>
      <c r="O29" s="142"/>
      <c r="P29" s="142"/>
      <c r="Q29" s="142"/>
      <c r="R29" s="45"/>
      <c r="S29" s="36"/>
      <c r="T29" s="46"/>
      <c r="U29" s="36"/>
      <c r="V29" s="46"/>
      <c r="W29" s="36"/>
      <c r="X29" s="47"/>
      <c r="Y29" s="36"/>
      <c r="Z29" s="46"/>
      <c r="AA29" s="36"/>
      <c r="AB29" s="36"/>
      <c r="AC29" s="36"/>
      <c r="AD29" s="46"/>
      <c r="AE29" s="48"/>
      <c r="AF29" s="35"/>
      <c r="AG29" s="33"/>
    </row>
    <row r="30" spans="2:33" ht="15.75" customHeight="1">
      <c r="B30" s="97"/>
      <c r="C30" s="130" t="s">
        <v>469</v>
      </c>
      <c r="D30" s="130">
        <v>33</v>
      </c>
      <c r="E30" s="130" t="s">
        <v>469</v>
      </c>
      <c r="F30" s="130">
        <v>33</v>
      </c>
      <c r="G30" s="130" t="s">
        <v>469</v>
      </c>
      <c r="H30" s="130">
        <v>33</v>
      </c>
      <c r="I30" s="130" t="s">
        <v>469</v>
      </c>
      <c r="J30" s="130">
        <v>33</v>
      </c>
      <c r="K30" s="142" t="s">
        <v>472</v>
      </c>
      <c r="L30" s="142"/>
      <c r="M30" s="142"/>
      <c r="N30" s="142"/>
      <c r="O30" s="142"/>
      <c r="P30" s="142"/>
      <c r="Q30" s="142"/>
      <c r="R30" s="45"/>
      <c r="S30" s="36"/>
      <c r="T30" s="46"/>
      <c r="U30" s="36"/>
      <c r="V30" s="46"/>
      <c r="W30" s="36"/>
      <c r="X30" s="47"/>
      <c r="Y30" s="36"/>
      <c r="Z30" s="46"/>
      <c r="AA30" s="36"/>
      <c r="AB30" s="36"/>
      <c r="AC30" s="36"/>
      <c r="AD30" s="46"/>
      <c r="AE30" s="48"/>
      <c r="AF30" s="35"/>
      <c r="AG30" s="33"/>
    </row>
    <row r="31" spans="2:33" ht="15.75" customHeight="1">
      <c r="B31" s="97"/>
      <c r="C31" s="130" t="s">
        <v>470</v>
      </c>
      <c r="D31" s="130">
        <v>33</v>
      </c>
      <c r="E31" s="130" t="s">
        <v>470</v>
      </c>
      <c r="F31" s="130">
        <v>33</v>
      </c>
      <c r="G31" s="130" t="s">
        <v>470</v>
      </c>
      <c r="H31" s="130">
        <v>33</v>
      </c>
      <c r="I31" s="130" t="s">
        <v>470</v>
      </c>
      <c r="J31" s="130">
        <v>33</v>
      </c>
      <c r="K31" s="142" t="s">
        <v>473</v>
      </c>
      <c r="L31" s="142"/>
      <c r="M31" s="142"/>
      <c r="N31" s="142"/>
      <c r="O31" s="142"/>
      <c r="P31" s="142"/>
      <c r="Q31" s="142"/>
      <c r="R31" s="45"/>
      <c r="S31" s="36"/>
      <c r="T31" s="46"/>
      <c r="U31" s="36"/>
      <c r="V31" s="46"/>
      <c r="W31" s="36"/>
      <c r="X31" s="47"/>
      <c r="Y31" s="36"/>
      <c r="Z31" s="46"/>
      <c r="AA31" s="36"/>
      <c r="AB31" s="36"/>
      <c r="AC31" s="36"/>
      <c r="AD31" s="46"/>
      <c r="AE31" s="48"/>
      <c r="AF31" s="35"/>
      <c r="AG31" s="33"/>
    </row>
    <row r="32" spans="2:33" ht="15.75" customHeight="1">
      <c r="B32" s="97"/>
      <c r="C32" s="130" t="s">
        <v>578</v>
      </c>
      <c r="D32" s="130">
        <v>33</v>
      </c>
      <c r="E32" s="130" t="s">
        <v>578</v>
      </c>
      <c r="F32" s="130">
        <v>33</v>
      </c>
      <c r="G32" s="130" t="s">
        <v>578</v>
      </c>
      <c r="H32" s="130">
        <v>33</v>
      </c>
      <c r="I32" s="130" t="s">
        <v>578</v>
      </c>
      <c r="J32" s="130">
        <v>33</v>
      </c>
      <c r="K32" s="142" t="s">
        <v>473</v>
      </c>
      <c r="L32" s="142"/>
      <c r="M32" s="142"/>
      <c r="N32" s="142"/>
      <c r="O32" s="142"/>
      <c r="P32" s="142"/>
      <c r="Q32" s="142"/>
      <c r="R32" s="45"/>
      <c r="S32" s="36"/>
      <c r="T32" s="46"/>
      <c r="U32" s="36"/>
      <c r="V32" s="46"/>
      <c r="W32" s="36"/>
      <c r="X32" s="47"/>
      <c r="Y32" s="36"/>
      <c r="Z32" s="46"/>
      <c r="AA32" s="36"/>
      <c r="AB32" s="36"/>
      <c r="AC32" s="36"/>
      <c r="AD32" s="46"/>
      <c r="AE32" s="48"/>
      <c r="AF32" s="35"/>
      <c r="AG32" s="33"/>
    </row>
    <row r="33" spans="2:33" ht="15.75" customHeight="1">
      <c r="B33" s="97"/>
      <c r="C33" s="130" t="s">
        <v>471</v>
      </c>
      <c r="D33" s="130">
        <v>500</v>
      </c>
      <c r="E33" s="130" t="s">
        <v>471</v>
      </c>
      <c r="F33" s="130">
        <v>500</v>
      </c>
      <c r="G33" s="130" t="s">
        <v>471</v>
      </c>
      <c r="H33" s="130">
        <v>500</v>
      </c>
      <c r="I33" s="130" t="s">
        <v>471</v>
      </c>
      <c r="J33" s="130">
        <v>500</v>
      </c>
      <c r="K33" s="142"/>
      <c r="L33" s="142"/>
      <c r="M33" s="142"/>
      <c r="N33" s="142"/>
      <c r="O33" s="142"/>
      <c r="P33" s="142"/>
      <c r="Q33" s="142"/>
      <c r="R33" s="45"/>
      <c r="S33" s="36"/>
      <c r="T33" s="46"/>
      <c r="U33" s="36"/>
      <c r="V33" s="46"/>
      <c r="W33" s="36"/>
      <c r="X33" s="47"/>
      <c r="Y33" s="36"/>
      <c r="Z33" s="46"/>
      <c r="AA33" s="36"/>
      <c r="AB33" s="36"/>
      <c r="AC33" s="36"/>
      <c r="AD33" s="46"/>
      <c r="AE33" s="48"/>
      <c r="AF33" s="35"/>
      <c r="AG33" s="33"/>
    </row>
    <row r="34" spans="2:33" ht="15.75" customHeight="1">
      <c r="B34" s="216" t="s">
        <v>216</v>
      </c>
      <c r="C34" s="217"/>
      <c r="D34" s="217"/>
      <c r="E34" s="217"/>
      <c r="F34" s="217"/>
      <c r="G34" s="217"/>
      <c r="H34" s="217"/>
      <c r="I34" s="217"/>
      <c r="J34" s="217"/>
      <c r="K34" s="64"/>
      <c r="L34" s="64"/>
      <c r="M34" s="64"/>
      <c r="N34" s="64"/>
      <c r="O34" s="64"/>
      <c r="P34" s="64"/>
      <c r="Q34" s="64"/>
      <c r="R34" s="45"/>
      <c r="S34" s="36"/>
      <c r="T34" s="46"/>
      <c r="U34" s="36"/>
      <c r="V34" s="46"/>
      <c r="W34" s="36"/>
      <c r="X34" s="47"/>
      <c r="Y34" s="36"/>
      <c r="Z34" s="46"/>
      <c r="AA34" s="36"/>
      <c r="AB34" s="36"/>
      <c r="AC34" s="36"/>
      <c r="AD34" s="46"/>
      <c r="AE34" s="48"/>
      <c r="AF34" s="35"/>
      <c r="AG34" s="33"/>
    </row>
    <row r="35" spans="2:33" ht="15.75" customHeight="1">
      <c r="B35" s="121" t="s">
        <v>217</v>
      </c>
      <c r="C35" s="220" t="s">
        <v>215</v>
      </c>
      <c r="D35" s="102" t="s">
        <v>218</v>
      </c>
      <c r="E35" s="220" t="s">
        <v>215</v>
      </c>
      <c r="F35" s="102" t="s">
        <v>218</v>
      </c>
      <c r="G35" s="220" t="s">
        <v>215</v>
      </c>
      <c r="H35" s="102" t="s">
        <v>218</v>
      </c>
      <c r="I35" s="220" t="s">
        <v>215</v>
      </c>
      <c r="J35" s="102" t="s">
        <v>218</v>
      </c>
      <c r="K35" s="142"/>
      <c r="L35" s="142"/>
      <c r="M35" s="142"/>
      <c r="N35" s="142" t="s">
        <v>539</v>
      </c>
      <c r="O35" s="142" t="s">
        <v>540</v>
      </c>
      <c r="P35" s="142" t="s">
        <v>541</v>
      </c>
      <c r="Q35" s="142"/>
      <c r="R35" s="55"/>
      <c r="S35" s="36"/>
      <c r="T35" s="46"/>
      <c r="U35" s="36"/>
      <c r="V35" s="46"/>
      <c r="W35" s="36"/>
      <c r="X35" s="47"/>
      <c r="Y35" s="55"/>
      <c r="Z35" s="36"/>
      <c r="AA35" s="36"/>
      <c r="AB35" s="36"/>
      <c r="AC35" s="36"/>
      <c r="AD35" s="46"/>
      <c r="AE35" s="48"/>
      <c r="AF35" s="35"/>
      <c r="AG35" s="33"/>
    </row>
    <row r="36" spans="2:33" ht="15.75" customHeight="1">
      <c r="B36" s="97"/>
      <c r="C36" s="221"/>
      <c r="D36" s="91" t="str">
        <f>Internal_Heat_Gains</f>
        <v>(W/ft²)</v>
      </c>
      <c r="E36" s="221"/>
      <c r="F36" s="91" t="str">
        <f>Internal_Heat_Gains</f>
        <v>(W/ft²)</v>
      </c>
      <c r="G36" s="221"/>
      <c r="H36" s="91" t="str">
        <f>Internal_Heat_Gains</f>
        <v>(W/ft²)</v>
      </c>
      <c r="I36" s="221"/>
      <c r="J36" s="91" t="str">
        <f>Internal_Heat_Gains</f>
        <v>(W/ft²)</v>
      </c>
      <c r="K36" s="142"/>
      <c r="L36" s="142"/>
      <c r="M36" s="142"/>
      <c r="N36" s="142"/>
      <c r="O36" s="142"/>
      <c r="P36" s="142"/>
      <c r="Q36" s="142"/>
      <c r="R36" s="55"/>
      <c r="S36" s="36"/>
      <c r="T36" s="46"/>
      <c r="U36" s="36"/>
      <c r="V36" s="46"/>
      <c r="W36" s="36"/>
      <c r="X36" s="47"/>
      <c r="Y36" s="55"/>
      <c r="Z36" s="36"/>
      <c r="AA36" s="36"/>
      <c r="AB36" s="36"/>
      <c r="AC36" s="36"/>
      <c r="AD36" s="46"/>
      <c r="AE36" s="48"/>
      <c r="AF36" s="35"/>
      <c r="AG36" s="33"/>
    </row>
    <row r="37" spans="2:33" ht="25.5">
      <c r="B37" s="97"/>
      <c r="C37" s="130" t="s">
        <v>469</v>
      </c>
      <c r="D37" s="130">
        <v>1</v>
      </c>
      <c r="E37" s="130" t="s">
        <v>469</v>
      </c>
      <c r="F37" s="130">
        <v>1</v>
      </c>
      <c r="G37" s="130" t="s">
        <v>469</v>
      </c>
      <c r="H37" s="130">
        <v>1.5</v>
      </c>
      <c r="I37" s="130" t="s">
        <v>469</v>
      </c>
      <c r="J37" s="130">
        <v>1.1000000000000001</v>
      </c>
      <c r="K37" s="142" t="s">
        <v>472</v>
      </c>
      <c r="L37" s="142"/>
      <c r="M37" s="142"/>
      <c r="N37" s="142"/>
      <c r="O37" s="142"/>
      <c r="P37" s="142"/>
      <c r="Q37" s="142" t="s">
        <v>569</v>
      </c>
      <c r="R37" s="55"/>
      <c r="S37" s="36"/>
      <c r="T37" s="46"/>
      <c r="U37" s="36"/>
      <c r="V37" s="46"/>
      <c r="W37" s="36"/>
      <c r="X37" s="47"/>
      <c r="Y37" s="55"/>
      <c r="Z37" s="36"/>
      <c r="AA37" s="36"/>
      <c r="AB37" s="36"/>
      <c r="AC37" s="36"/>
      <c r="AD37" s="46"/>
      <c r="AE37" s="48"/>
      <c r="AF37" s="35"/>
      <c r="AG37" s="33"/>
    </row>
    <row r="38" spans="2:33" ht="15.75" customHeight="1">
      <c r="B38" s="97"/>
      <c r="C38" s="130" t="s">
        <v>470</v>
      </c>
      <c r="D38" s="130">
        <v>1</v>
      </c>
      <c r="E38" s="130" t="s">
        <v>470</v>
      </c>
      <c r="F38" s="130">
        <v>1</v>
      </c>
      <c r="G38" s="130" t="s">
        <v>470</v>
      </c>
      <c r="H38" s="130">
        <v>1.6</v>
      </c>
      <c r="I38" s="130" t="s">
        <v>470</v>
      </c>
      <c r="J38" s="130">
        <v>1.3</v>
      </c>
      <c r="K38" s="142" t="s">
        <v>473</v>
      </c>
      <c r="L38" s="142"/>
      <c r="M38" s="142"/>
      <c r="N38" s="142"/>
      <c r="O38" s="142"/>
      <c r="P38" s="142"/>
      <c r="Q38" s="142"/>
      <c r="R38" s="55"/>
      <c r="S38" s="36"/>
      <c r="T38" s="46"/>
      <c r="U38" s="36"/>
      <c r="V38" s="46"/>
      <c r="W38" s="36"/>
      <c r="X38" s="47"/>
      <c r="Y38" s="55"/>
      <c r="Z38" s="36"/>
      <c r="AA38" s="36"/>
      <c r="AB38" s="36"/>
      <c r="AC38" s="36"/>
      <c r="AD38" s="46"/>
      <c r="AE38" s="48"/>
      <c r="AF38" s="35"/>
      <c r="AG38" s="33"/>
    </row>
    <row r="39" spans="2:33" ht="15.75" customHeight="1">
      <c r="B39" s="97"/>
      <c r="C39" s="130" t="s">
        <v>578</v>
      </c>
      <c r="D39" s="130">
        <v>1</v>
      </c>
      <c r="E39" s="130" t="s">
        <v>578</v>
      </c>
      <c r="F39" s="130">
        <v>1</v>
      </c>
      <c r="G39" s="130" t="s">
        <v>578</v>
      </c>
      <c r="H39" s="130">
        <v>1.6</v>
      </c>
      <c r="I39" s="130" t="s">
        <v>578</v>
      </c>
      <c r="J39" s="130">
        <v>1.3</v>
      </c>
      <c r="K39" s="142" t="s">
        <v>473</v>
      </c>
      <c r="L39" s="142"/>
      <c r="M39" s="142"/>
      <c r="N39" s="142"/>
      <c r="O39" s="142"/>
      <c r="P39" s="142"/>
      <c r="Q39" s="142"/>
      <c r="R39" s="55"/>
      <c r="S39" s="36"/>
      <c r="T39" s="46"/>
      <c r="U39" s="36"/>
      <c r="V39" s="46"/>
      <c r="W39" s="36"/>
      <c r="X39" s="47"/>
      <c r="Y39" s="55"/>
      <c r="Z39" s="36"/>
      <c r="AA39" s="36"/>
      <c r="AB39" s="36"/>
      <c r="AC39" s="36"/>
      <c r="AD39" s="46"/>
      <c r="AE39" s="48"/>
      <c r="AF39" s="35"/>
      <c r="AG39" s="33"/>
    </row>
    <row r="40" spans="2:33" ht="15.75" customHeight="1">
      <c r="B40" s="97"/>
      <c r="C40" s="130" t="s">
        <v>471</v>
      </c>
      <c r="D40" s="130">
        <v>0.25</v>
      </c>
      <c r="E40" s="130" t="s">
        <v>471</v>
      </c>
      <c r="F40" s="130">
        <v>0.25</v>
      </c>
      <c r="G40" s="130" t="s">
        <v>471</v>
      </c>
      <c r="H40" s="130">
        <v>0.4</v>
      </c>
      <c r="I40" s="130" t="s">
        <v>471</v>
      </c>
      <c r="J40" s="130">
        <v>0.3</v>
      </c>
      <c r="K40" s="142" t="s">
        <v>474</v>
      </c>
      <c r="L40" s="142"/>
      <c r="M40" s="142"/>
      <c r="N40" s="142"/>
      <c r="O40" s="142"/>
      <c r="P40" s="142"/>
      <c r="Q40" s="142"/>
      <c r="R40" s="55"/>
      <c r="S40" s="36"/>
      <c r="T40" s="46"/>
      <c r="U40" s="36"/>
      <c r="V40" s="46"/>
      <c r="W40" s="36"/>
      <c r="X40" s="47"/>
      <c r="Y40" s="55"/>
      <c r="Z40" s="36"/>
      <c r="AA40" s="36"/>
      <c r="AB40" s="36"/>
      <c r="AC40" s="36"/>
      <c r="AD40" s="46"/>
      <c r="AE40" s="48"/>
      <c r="AF40" s="35"/>
      <c r="AG40" s="33"/>
    </row>
    <row r="41" spans="2:33" ht="31.5" customHeight="1">
      <c r="B41" s="118" t="s">
        <v>219</v>
      </c>
      <c r="C41" s="215" t="s">
        <v>298</v>
      </c>
      <c r="D41" s="215"/>
      <c r="E41" s="215" t="s">
        <v>298</v>
      </c>
      <c r="F41" s="215"/>
      <c r="G41" s="215" t="s">
        <v>298</v>
      </c>
      <c r="H41" s="215"/>
      <c r="I41" s="215" t="s">
        <v>298</v>
      </c>
      <c r="J41" s="215"/>
      <c r="K41" s="142"/>
      <c r="L41" s="142"/>
      <c r="M41" s="142"/>
      <c r="N41" s="142"/>
      <c r="O41" s="142"/>
      <c r="P41" s="142"/>
      <c r="Q41" s="142"/>
      <c r="R41" s="45"/>
      <c r="S41" s="36"/>
      <c r="T41" s="46"/>
      <c r="U41" s="36"/>
      <c r="V41" s="46"/>
      <c r="W41" s="36"/>
      <c r="X41" s="47"/>
      <c r="Y41" s="36"/>
      <c r="Z41" s="46"/>
      <c r="AA41" s="36"/>
      <c r="AB41" s="36"/>
      <c r="AC41" s="36"/>
      <c r="AD41" s="46"/>
      <c r="AE41" s="48"/>
      <c r="AF41" s="35"/>
      <c r="AG41" s="33"/>
    </row>
    <row r="42" spans="2:33" ht="15.75" customHeight="1">
      <c r="B42" s="116" t="s">
        <v>220</v>
      </c>
      <c r="C42" s="215" t="s">
        <v>298</v>
      </c>
      <c r="D42" s="215"/>
      <c r="E42" s="215" t="s">
        <v>298</v>
      </c>
      <c r="F42" s="215"/>
      <c r="G42" s="215" t="s">
        <v>298</v>
      </c>
      <c r="H42" s="215"/>
      <c r="I42" s="215" t="s">
        <v>298</v>
      </c>
      <c r="J42" s="215"/>
      <c r="K42" s="142"/>
      <c r="L42" s="142"/>
      <c r="M42" s="142"/>
      <c r="N42" s="142" t="s">
        <v>542</v>
      </c>
      <c r="O42" s="142" t="s">
        <v>543</v>
      </c>
      <c r="P42" s="142" t="s">
        <v>544</v>
      </c>
      <c r="Q42" s="142" t="s">
        <v>577</v>
      </c>
      <c r="R42" s="45"/>
      <c r="S42" s="36"/>
      <c r="T42" s="46"/>
      <c r="U42" s="36"/>
      <c r="V42" s="46"/>
      <c r="W42" s="36"/>
      <c r="X42" s="47"/>
      <c r="Y42" s="36"/>
      <c r="Z42" s="46"/>
      <c r="AA42" s="36"/>
      <c r="AB42" s="36"/>
      <c r="AC42" s="36"/>
      <c r="AD42" s="46"/>
      <c r="AE42" s="48"/>
      <c r="AF42" s="35"/>
      <c r="AG42" s="33"/>
    </row>
    <row r="43" spans="2:33" ht="15.75" customHeight="1">
      <c r="B43" s="120" t="s">
        <v>585</v>
      </c>
      <c r="C43" s="130" t="s">
        <v>466</v>
      </c>
      <c r="D43" s="152">
        <v>2766</v>
      </c>
      <c r="E43" s="130" t="s">
        <v>466</v>
      </c>
      <c r="F43" s="152">
        <v>2766</v>
      </c>
      <c r="G43" s="130" t="s">
        <v>466</v>
      </c>
      <c r="H43" s="152">
        <v>2766</v>
      </c>
      <c r="I43" s="130" t="s">
        <v>466</v>
      </c>
      <c r="J43" s="152">
        <v>2303</v>
      </c>
      <c r="K43" s="142"/>
      <c r="L43" s="142"/>
      <c r="M43" s="142"/>
      <c r="N43" s="142"/>
      <c r="O43" s="142"/>
      <c r="P43" s="142"/>
      <c r="Q43" s="142"/>
      <c r="R43" s="45"/>
      <c r="S43" s="36"/>
      <c r="T43" s="46"/>
      <c r="U43" s="36"/>
      <c r="V43" s="46"/>
      <c r="W43" s="36"/>
      <c r="X43" s="47"/>
      <c r="Y43" s="36"/>
      <c r="Z43" s="46"/>
      <c r="AA43" s="36"/>
      <c r="AB43" s="36"/>
      <c r="AC43" s="36"/>
      <c r="AD43" s="46"/>
      <c r="AE43" s="48"/>
      <c r="AF43" s="35"/>
      <c r="AG43" s="33"/>
    </row>
    <row r="44" spans="2:33" ht="15.75" customHeight="1">
      <c r="B44" s="120" t="s">
        <v>221</v>
      </c>
      <c r="C44" s="220" t="s">
        <v>215</v>
      </c>
      <c r="D44" s="102" t="s">
        <v>222</v>
      </c>
      <c r="E44" s="220" t="s">
        <v>215</v>
      </c>
      <c r="F44" s="102" t="s">
        <v>222</v>
      </c>
      <c r="G44" s="220" t="s">
        <v>215</v>
      </c>
      <c r="H44" s="102" t="s">
        <v>222</v>
      </c>
      <c r="I44" s="220" t="s">
        <v>215</v>
      </c>
      <c r="J44" s="102" t="s">
        <v>222</v>
      </c>
      <c r="K44" s="142"/>
      <c r="L44" s="142"/>
      <c r="M44" s="142"/>
      <c r="N44" s="142" t="s">
        <v>545</v>
      </c>
      <c r="O44" s="142" t="s">
        <v>546</v>
      </c>
      <c r="P44" s="142" t="s">
        <v>547</v>
      </c>
      <c r="Q44" s="142"/>
      <c r="R44" s="45"/>
      <c r="S44" s="50"/>
      <c r="T44" s="46"/>
      <c r="U44" s="36"/>
      <c r="V44" s="46"/>
      <c r="W44" s="36"/>
      <c r="X44" s="47"/>
      <c r="Y44" s="36"/>
      <c r="Z44" s="46"/>
      <c r="AA44" s="36"/>
      <c r="AB44" s="36"/>
      <c r="AC44" s="36"/>
      <c r="AD44" s="46"/>
      <c r="AE44" s="48"/>
      <c r="AF44" s="35"/>
      <c r="AG44" s="33"/>
    </row>
    <row r="45" spans="2:33" ht="15.75" customHeight="1">
      <c r="B45" s="97"/>
      <c r="C45" s="221"/>
      <c r="D45" s="91" t="str">
        <f>Internal_Heat_Gains</f>
        <v>(W/ft²)</v>
      </c>
      <c r="E45" s="221"/>
      <c r="F45" s="91" t="str">
        <f>Internal_Heat_Gains</f>
        <v>(W/ft²)</v>
      </c>
      <c r="G45" s="221"/>
      <c r="H45" s="91" t="str">
        <f>Internal_Heat_Gains</f>
        <v>(W/ft²)</v>
      </c>
      <c r="I45" s="221"/>
      <c r="J45" s="91" t="str">
        <f>Internal_Heat_Gains</f>
        <v>(W/ft²)</v>
      </c>
      <c r="K45" s="142"/>
      <c r="L45" s="142"/>
      <c r="M45" s="142"/>
      <c r="N45" s="142"/>
      <c r="O45" s="142"/>
      <c r="P45" s="142"/>
      <c r="Q45" s="142"/>
      <c r="R45" s="45"/>
      <c r="S45" s="50"/>
      <c r="T45" s="46"/>
      <c r="U45" s="36"/>
      <c r="V45" s="46"/>
      <c r="W45" s="36"/>
      <c r="X45" s="47"/>
      <c r="Y45" s="36"/>
      <c r="Z45" s="46"/>
      <c r="AA45" s="36"/>
      <c r="AB45" s="36"/>
      <c r="AC45" s="36"/>
      <c r="AD45" s="46"/>
      <c r="AE45" s="48"/>
      <c r="AF45" s="35"/>
      <c r="AG45" s="33"/>
    </row>
    <row r="46" spans="2:33" ht="15.75" customHeight="1">
      <c r="B46" s="97"/>
      <c r="C46" s="130" t="s">
        <v>469</v>
      </c>
      <c r="D46" s="130">
        <v>0.1</v>
      </c>
      <c r="E46" s="130" t="s">
        <v>469</v>
      </c>
      <c r="F46" s="130">
        <v>0.1</v>
      </c>
      <c r="G46" s="130" t="s">
        <v>469</v>
      </c>
      <c r="H46" s="130">
        <v>0.25</v>
      </c>
      <c r="I46" s="130" t="s">
        <v>469</v>
      </c>
      <c r="J46" s="130">
        <v>0.25</v>
      </c>
      <c r="K46" s="142" t="s">
        <v>472</v>
      </c>
      <c r="L46" s="142"/>
      <c r="M46" s="142"/>
      <c r="N46" s="142"/>
      <c r="O46" s="142"/>
      <c r="P46" s="142"/>
      <c r="Q46" s="142"/>
      <c r="R46" s="45"/>
      <c r="S46" s="50"/>
      <c r="T46" s="46"/>
      <c r="U46" s="36"/>
      <c r="V46" s="46"/>
      <c r="W46" s="36"/>
      <c r="X46" s="47"/>
      <c r="Y46" s="36"/>
      <c r="Z46" s="46"/>
      <c r="AA46" s="36"/>
      <c r="AB46" s="36"/>
      <c r="AC46" s="36"/>
      <c r="AD46" s="46"/>
      <c r="AE46" s="48"/>
      <c r="AF46" s="35"/>
      <c r="AG46" s="33"/>
    </row>
    <row r="47" spans="2:33" ht="15.75" customHeight="1">
      <c r="B47" s="97"/>
      <c r="C47" s="130" t="s">
        <v>470</v>
      </c>
      <c r="D47" s="130">
        <v>0.5</v>
      </c>
      <c r="E47" s="130" t="s">
        <v>470</v>
      </c>
      <c r="F47" s="130">
        <v>0.5</v>
      </c>
      <c r="G47" s="130" t="s">
        <v>470</v>
      </c>
      <c r="H47" s="130">
        <v>1</v>
      </c>
      <c r="I47" s="130" t="s">
        <v>470</v>
      </c>
      <c r="J47" s="130">
        <v>1</v>
      </c>
      <c r="K47" s="142" t="s">
        <v>473</v>
      </c>
      <c r="L47" s="142"/>
      <c r="M47" s="142"/>
      <c r="N47" s="142"/>
      <c r="O47" s="142"/>
      <c r="P47" s="142"/>
      <c r="Q47" s="142"/>
      <c r="R47" s="45"/>
      <c r="S47" s="50"/>
      <c r="T47" s="46"/>
      <c r="U47" s="36"/>
      <c r="V47" s="46"/>
      <c r="W47" s="36"/>
      <c r="X47" s="47"/>
      <c r="Y47" s="36"/>
      <c r="Z47" s="46"/>
      <c r="AA47" s="36"/>
      <c r="AB47" s="36"/>
      <c r="AC47" s="36"/>
      <c r="AD47" s="46"/>
      <c r="AE47" s="48"/>
      <c r="AF47" s="35"/>
      <c r="AG47" s="33"/>
    </row>
    <row r="48" spans="2:33" ht="15.75" customHeight="1">
      <c r="B48" s="97"/>
      <c r="C48" s="130" t="s">
        <v>578</v>
      </c>
      <c r="D48" s="130">
        <v>0.5</v>
      </c>
      <c r="E48" s="130" t="s">
        <v>578</v>
      </c>
      <c r="F48" s="130">
        <v>0.5</v>
      </c>
      <c r="G48" s="130" t="s">
        <v>578</v>
      </c>
      <c r="H48" s="130">
        <v>1</v>
      </c>
      <c r="I48" s="130" t="s">
        <v>578</v>
      </c>
      <c r="J48" s="130">
        <v>1</v>
      </c>
      <c r="K48" s="142" t="s">
        <v>473</v>
      </c>
      <c r="L48" s="142"/>
      <c r="M48" s="142"/>
      <c r="N48" s="142"/>
      <c r="O48" s="142"/>
      <c r="P48" s="142"/>
      <c r="Q48" s="142"/>
      <c r="R48" s="45"/>
      <c r="S48" s="50"/>
      <c r="T48" s="46"/>
      <c r="U48" s="36"/>
      <c r="V48" s="46"/>
      <c r="W48" s="36"/>
      <c r="X48" s="47"/>
      <c r="Y48" s="36"/>
      <c r="Z48" s="46"/>
      <c r="AA48" s="36"/>
      <c r="AB48" s="36"/>
      <c r="AC48" s="36"/>
      <c r="AD48" s="46"/>
      <c r="AE48" s="48"/>
      <c r="AF48" s="35"/>
      <c r="AG48" s="33"/>
    </row>
    <row r="49" spans="2:33" ht="15.75" customHeight="1">
      <c r="B49" s="97"/>
      <c r="C49" s="130" t="s">
        <v>471</v>
      </c>
      <c r="D49" s="130">
        <v>0.1</v>
      </c>
      <c r="E49" s="130" t="s">
        <v>471</v>
      </c>
      <c r="F49" s="130">
        <v>0.1</v>
      </c>
      <c r="G49" s="130" t="s">
        <v>471</v>
      </c>
      <c r="H49" s="130">
        <v>0.25</v>
      </c>
      <c r="I49" s="130" t="s">
        <v>471</v>
      </c>
      <c r="J49" s="130">
        <v>0.25</v>
      </c>
      <c r="K49" s="142" t="s">
        <v>473</v>
      </c>
      <c r="L49" s="142"/>
      <c r="M49" s="142"/>
      <c r="N49" s="142"/>
      <c r="O49" s="142"/>
      <c r="P49" s="142"/>
      <c r="Q49" s="142"/>
      <c r="R49" s="45"/>
      <c r="S49" s="50"/>
      <c r="T49" s="46"/>
      <c r="U49" s="36"/>
      <c r="V49" s="46"/>
      <c r="W49" s="36"/>
      <c r="X49" s="47"/>
      <c r="Y49" s="36"/>
      <c r="Z49" s="46"/>
      <c r="AA49" s="36"/>
      <c r="AB49" s="36"/>
      <c r="AC49" s="36"/>
      <c r="AD49" s="46"/>
      <c r="AE49" s="48"/>
      <c r="AF49" s="35"/>
      <c r="AG49" s="33"/>
    </row>
    <row r="50" spans="2:33" ht="15.75" customHeight="1">
      <c r="B50" s="120" t="s">
        <v>458</v>
      </c>
      <c r="C50" s="220" t="s">
        <v>215</v>
      </c>
      <c r="D50" s="102" t="s">
        <v>222</v>
      </c>
      <c r="E50" s="220" t="s">
        <v>215</v>
      </c>
      <c r="F50" s="102" t="s">
        <v>222</v>
      </c>
      <c r="G50" s="220" t="s">
        <v>215</v>
      </c>
      <c r="H50" s="102" t="s">
        <v>222</v>
      </c>
      <c r="I50" s="220" t="s">
        <v>215</v>
      </c>
      <c r="J50" s="102" t="s">
        <v>222</v>
      </c>
      <c r="K50" s="142"/>
      <c r="L50" s="142"/>
      <c r="M50" s="142"/>
      <c r="N50" s="142"/>
      <c r="O50" s="142"/>
      <c r="P50" s="142"/>
      <c r="Q50" s="142"/>
      <c r="R50" s="45"/>
      <c r="S50" s="50"/>
      <c r="T50" s="46"/>
      <c r="U50" s="36"/>
      <c r="V50" s="46"/>
      <c r="W50" s="36"/>
      <c r="X50" s="47"/>
      <c r="Y50" s="36"/>
      <c r="Z50" s="46"/>
      <c r="AA50" s="36"/>
      <c r="AB50" s="36"/>
      <c r="AC50" s="36"/>
      <c r="AD50" s="46"/>
      <c r="AE50" s="48"/>
      <c r="AF50" s="35"/>
      <c r="AG50" s="33"/>
    </row>
    <row r="51" spans="2:33" ht="15.75" customHeight="1">
      <c r="B51" s="97"/>
      <c r="C51" s="221"/>
      <c r="D51" s="91" t="str">
        <f>Internal_Heat_Gains</f>
        <v>(W/ft²)</v>
      </c>
      <c r="E51" s="221"/>
      <c r="F51" s="91" t="str">
        <f>Internal_Heat_Gains</f>
        <v>(W/ft²)</v>
      </c>
      <c r="G51" s="221"/>
      <c r="H51" s="91" t="str">
        <f>Internal_Heat_Gains</f>
        <v>(W/ft²)</v>
      </c>
      <c r="I51" s="221"/>
      <c r="J51" s="91" t="str">
        <f>Internal_Heat_Gains</f>
        <v>(W/ft²)</v>
      </c>
      <c r="K51" s="142"/>
      <c r="L51" s="142"/>
      <c r="M51" s="142"/>
      <c r="N51" s="142"/>
      <c r="O51" s="142"/>
      <c r="P51" s="142"/>
      <c r="Q51" s="142"/>
      <c r="R51" s="45"/>
      <c r="S51" s="50"/>
      <c r="T51" s="46"/>
      <c r="U51" s="36"/>
      <c r="V51" s="46"/>
      <c r="W51" s="36"/>
      <c r="X51" s="47"/>
      <c r="Y51" s="36"/>
      <c r="Z51" s="46"/>
      <c r="AA51" s="36"/>
      <c r="AB51" s="36"/>
      <c r="AC51" s="36"/>
      <c r="AD51" s="46"/>
      <c r="AE51" s="48"/>
      <c r="AF51" s="35"/>
      <c r="AG51" s="33"/>
    </row>
    <row r="52" spans="2:33" ht="15.75" customHeight="1">
      <c r="B52" s="97"/>
      <c r="C52" s="130" t="s">
        <v>469</v>
      </c>
      <c r="D52" s="130">
        <v>0.99</v>
      </c>
      <c r="E52" s="130" t="s">
        <v>469</v>
      </c>
      <c r="F52" s="130">
        <v>0.99</v>
      </c>
      <c r="G52" s="130" t="s">
        <v>469</v>
      </c>
      <c r="H52" s="130">
        <v>0.99</v>
      </c>
      <c r="I52" s="130" t="s">
        <v>469</v>
      </c>
      <c r="J52" s="130">
        <v>0.99</v>
      </c>
      <c r="K52" s="142" t="s">
        <v>475</v>
      </c>
      <c r="L52" s="142"/>
      <c r="M52" s="142"/>
      <c r="N52" s="142"/>
      <c r="O52" s="142"/>
      <c r="P52" s="142"/>
      <c r="Q52" s="142"/>
      <c r="R52" s="45"/>
      <c r="S52" s="50"/>
      <c r="T52" s="46"/>
      <c r="U52" s="36"/>
      <c r="V52" s="46"/>
      <c r="W52" s="36"/>
      <c r="X52" s="47"/>
      <c r="Y52" s="36"/>
      <c r="Z52" s="46"/>
      <c r="AA52" s="36"/>
      <c r="AB52" s="36"/>
      <c r="AC52" s="36"/>
      <c r="AD52" s="46"/>
      <c r="AE52" s="48"/>
      <c r="AF52" s="35"/>
      <c r="AG52" s="33"/>
    </row>
    <row r="53" spans="2:33" ht="15.75" customHeight="1">
      <c r="B53" s="97"/>
      <c r="C53" s="130" t="s">
        <v>470</v>
      </c>
      <c r="D53" s="130">
        <v>0</v>
      </c>
      <c r="E53" s="130" t="s">
        <v>470</v>
      </c>
      <c r="F53" s="130">
        <v>0</v>
      </c>
      <c r="G53" s="130" t="s">
        <v>470</v>
      </c>
      <c r="H53" s="130">
        <v>0</v>
      </c>
      <c r="I53" s="130" t="s">
        <v>470</v>
      </c>
      <c r="J53" s="130">
        <v>0</v>
      </c>
      <c r="K53" s="142"/>
      <c r="L53" s="142"/>
      <c r="M53" s="142"/>
      <c r="N53" s="142"/>
      <c r="O53" s="142"/>
      <c r="P53" s="142"/>
      <c r="Q53" s="142"/>
      <c r="R53" s="45"/>
      <c r="S53" s="50"/>
      <c r="T53" s="46"/>
      <c r="U53" s="36"/>
      <c r="V53" s="46"/>
      <c r="W53" s="36"/>
      <c r="X53" s="47"/>
      <c r="Y53" s="36"/>
      <c r="Z53" s="46"/>
      <c r="AA53" s="36"/>
      <c r="AB53" s="36"/>
      <c r="AC53" s="36"/>
      <c r="AD53" s="46"/>
      <c r="AE53" s="48"/>
      <c r="AF53" s="35"/>
      <c r="AG53" s="33"/>
    </row>
    <row r="54" spans="2:33" ht="15.75" customHeight="1">
      <c r="B54" s="97"/>
      <c r="C54" s="130" t="s">
        <v>578</v>
      </c>
      <c r="D54" s="130">
        <v>0</v>
      </c>
      <c r="E54" s="130" t="s">
        <v>578</v>
      </c>
      <c r="F54" s="130">
        <v>0</v>
      </c>
      <c r="G54" s="130" t="s">
        <v>578</v>
      </c>
      <c r="H54" s="130">
        <v>0</v>
      </c>
      <c r="I54" s="130" t="s">
        <v>578</v>
      </c>
      <c r="J54" s="130">
        <v>0</v>
      </c>
      <c r="K54" s="142"/>
      <c r="L54" s="142"/>
      <c r="M54" s="142"/>
      <c r="N54" s="142"/>
      <c r="O54" s="142"/>
      <c r="P54" s="142"/>
      <c r="Q54" s="142"/>
      <c r="R54" s="45"/>
      <c r="S54" s="50"/>
      <c r="T54" s="46"/>
      <c r="U54" s="36"/>
      <c r="V54" s="46"/>
      <c r="W54" s="36"/>
      <c r="X54" s="47"/>
      <c r="Y54" s="36"/>
      <c r="Z54" s="46"/>
      <c r="AA54" s="36"/>
      <c r="AB54" s="36"/>
      <c r="AC54" s="36"/>
      <c r="AD54" s="46"/>
      <c r="AE54" s="48"/>
      <c r="AF54" s="35"/>
      <c r="AG54" s="33"/>
    </row>
    <row r="55" spans="2:33" ht="15.75" customHeight="1">
      <c r="B55" s="97"/>
      <c r="C55" s="130" t="s">
        <v>471</v>
      </c>
      <c r="D55" s="130">
        <v>0</v>
      </c>
      <c r="E55" s="130" t="s">
        <v>471</v>
      </c>
      <c r="F55" s="130">
        <v>0</v>
      </c>
      <c r="G55" s="130" t="s">
        <v>471</v>
      </c>
      <c r="H55" s="130">
        <v>0</v>
      </c>
      <c r="I55" s="130" t="s">
        <v>471</v>
      </c>
      <c r="J55" s="130">
        <v>0</v>
      </c>
      <c r="K55" s="142"/>
      <c r="L55" s="142"/>
      <c r="M55" s="142"/>
      <c r="N55" s="142"/>
      <c r="O55" s="142"/>
      <c r="P55" s="142"/>
      <c r="Q55" s="142"/>
      <c r="R55" s="45"/>
      <c r="S55" s="50"/>
      <c r="T55" s="46"/>
      <c r="U55" s="36"/>
      <c r="V55" s="46"/>
      <c r="W55" s="36"/>
      <c r="X55" s="47"/>
      <c r="Y55" s="36"/>
      <c r="Z55" s="46"/>
      <c r="AA55" s="36"/>
      <c r="AB55" s="36"/>
      <c r="AC55" s="36"/>
      <c r="AD55" s="46"/>
      <c r="AE55" s="48"/>
      <c r="AF55" s="35"/>
      <c r="AG55" s="33"/>
    </row>
    <row r="56" spans="2:33" ht="15.75" customHeight="1">
      <c r="B56" s="122" t="s">
        <v>98</v>
      </c>
      <c r="C56" s="220" t="s">
        <v>223</v>
      </c>
      <c r="D56" s="102" t="s">
        <v>224</v>
      </c>
      <c r="E56" s="220" t="s">
        <v>223</v>
      </c>
      <c r="F56" s="102" t="s">
        <v>224</v>
      </c>
      <c r="G56" s="220" t="s">
        <v>223</v>
      </c>
      <c r="H56" s="102" t="s">
        <v>224</v>
      </c>
      <c r="I56" s="220" t="s">
        <v>223</v>
      </c>
      <c r="J56" s="102" t="s">
        <v>224</v>
      </c>
      <c r="K56" s="142"/>
      <c r="L56" s="142"/>
      <c r="M56" s="142"/>
      <c r="N56" s="142" t="s">
        <v>548</v>
      </c>
      <c r="O56" s="142" t="s">
        <v>549</v>
      </c>
      <c r="P56" s="142" t="s">
        <v>550</v>
      </c>
      <c r="Q56" s="142"/>
      <c r="R56" s="45"/>
      <c r="S56" s="36"/>
      <c r="T56" s="46"/>
      <c r="U56" s="36"/>
      <c r="V56" s="46"/>
      <c r="W56" s="36"/>
      <c r="X56" s="47"/>
      <c r="Y56" s="36"/>
      <c r="Z56" s="46"/>
      <c r="AA56" s="36"/>
      <c r="AB56" s="36"/>
      <c r="AC56" s="36"/>
      <c r="AD56" s="46"/>
      <c r="AE56" s="48"/>
      <c r="AF56" s="35"/>
      <c r="AG56" s="33"/>
    </row>
    <row r="57" spans="2:33" ht="15.75" customHeight="1">
      <c r="B57" s="100"/>
      <c r="C57" s="221"/>
      <c r="D57" s="91" t="str">
        <f>Process_Loads</f>
        <v>(W)</v>
      </c>
      <c r="E57" s="221"/>
      <c r="F57" s="91" t="str">
        <f>Process_Loads</f>
        <v>(W)</v>
      </c>
      <c r="G57" s="221"/>
      <c r="H57" s="91" t="str">
        <f>Process_Loads</f>
        <v>(W)</v>
      </c>
      <c r="I57" s="221"/>
      <c r="J57" s="91" t="str">
        <f>Process_Loads</f>
        <v>(W)</v>
      </c>
      <c r="K57" s="142"/>
      <c r="L57" s="142"/>
      <c r="M57" s="142"/>
      <c r="N57" s="142"/>
      <c r="O57" s="142"/>
      <c r="P57" s="142"/>
      <c r="Q57" s="142"/>
      <c r="R57" s="45"/>
      <c r="S57" s="36"/>
      <c r="T57" s="46"/>
      <c r="U57" s="36"/>
      <c r="V57" s="46"/>
      <c r="W57" s="36"/>
      <c r="X57" s="47"/>
      <c r="Y57" s="36"/>
      <c r="Z57" s="46"/>
      <c r="AA57" s="36"/>
      <c r="AB57" s="36"/>
      <c r="AC57" s="36"/>
      <c r="AD57" s="46"/>
      <c r="AE57" s="48"/>
      <c r="AF57" s="35"/>
      <c r="AG57" s="33"/>
    </row>
    <row r="58" spans="2:33" ht="15.75" customHeight="1">
      <c r="B58" s="97"/>
      <c r="C58" s="159" t="s">
        <v>298</v>
      </c>
      <c r="D58" s="159" t="s">
        <v>298</v>
      </c>
      <c r="E58" s="159" t="s">
        <v>298</v>
      </c>
      <c r="F58" s="159" t="s">
        <v>298</v>
      </c>
      <c r="G58" s="159" t="s">
        <v>298</v>
      </c>
      <c r="H58" s="159" t="s">
        <v>298</v>
      </c>
      <c r="I58" s="159" t="s">
        <v>298</v>
      </c>
      <c r="J58" s="159" t="s">
        <v>298</v>
      </c>
      <c r="K58" s="142"/>
      <c r="L58" s="142"/>
      <c r="M58" s="142"/>
      <c r="N58" s="142"/>
      <c r="O58" s="142"/>
      <c r="P58" s="142"/>
      <c r="Q58" s="142"/>
      <c r="R58" s="45"/>
      <c r="S58" s="36"/>
      <c r="T58" s="46"/>
      <c r="U58" s="36"/>
      <c r="V58" s="46"/>
      <c r="W58" s="36"/>
      <c r="X58" s="47"/>
      <c r="Y58" s="36"/>
      <c r="Z58" s="46"/>
      <c r="AA58" s="36"/>
      <c r="AB58" s="36"/>
      <c r="AC58" s="36"/>
      <c r="AD58" s="46"/>
      <c r="AE58" s="48"/>
      <c r="AF58" s="35"/>
      <c r="AG58" s="33"/>
    </row>
    <row r="59" spans="2:33" ht="15.75" customHeight="1">
      <c r="B59" s="216" t="s">
        <v>459</v>
      </c>
      <c r="C59" s="217"/>
      <c r="D59" s="217"/>
      <c r="E59" s="217"/>
      <c r="F59" s="217"/>
      <c r="G59" s="217"/>
      <c r="H59" s="217"/>
      <c r="I59" s="217"/>
      <c r="J59" s="217"/>
      <c r="K59" s="64"/>
      <c r="L59" s="64"/>
      <c r="M59" s="64"/>
      <c r="N59" s="64"/>
      <c r="O59" s="64"/>
      <c r="P59" s="64"/>
      <c r="Q59" s="64"/>
      <c r="R59" s="45"/>
      <c r="S59" s="36"/>
      <c r="T59" s="46"/>
      <c r="U59" s="36"/>
      <c r="V59" s="46"/>
      <c r="W59" s="36"/>
      <c r="X59" s="47"/>
      <c r="Y59" s="36"/>
      <c r="Z59" s="46"/>
      <c r="AA59" s="36"/>
      <c r="AB59" s="36"/>
      <c r="AC59" s="36"/>
      <c r="AD59" s="46"/>
      <c r="AE59" s="48"/>
      <c r="AF59" s="35"/>
      <c r="AG59" s="33"/>
    </row>
    <row r="60" spans="2:33" ht="15.75" customHeight="1">
      <c r="B60" s="121" t="s">
        <v>462</v>
      </c>
      <c r="C60" s="220" t="s">
        <v>460</v>
      </c>
      <c r="D60" s="102" t="s">
        <v>463</v>
      </c>
      <c r="E60" s="220" t="s">
        <v>460</v>
      </c>
      <c r="F60" s="102" t="s">
        <v>463</v>
      </c>
      <c r="G60" s="220" t="s">
        <v>460</v>
      </c>
      <c r="H60" s="102" t="s">
        <v>463</v>
      </c>
      <c r="I60" s="220" t="s">
        <v>460</v>
      </c>
      <c r="J60" s="102" t="s">
        <v>463</v>
      </c>
      <c r="K60" s="142"/>
      <c r="L60" s="142"/>
      <c r="M60" s="142"/>
      <c r="N60" s="142"/>
      <c r="O60" s="142"/>
      <c r="P60" s="142"/>
      <c r="Q60" s="142" t="s">
        <v>570</v>
      </c>
      <c r="R60" s="55"/>
      <c r="S60" s="36"/>
      <c r="T60" s="46"/>
      <c r="U60" s="36"/>
      <c r="V60" s="46"/>
      <c r="W60" s="36"/>
      <c r="X60" s="47"/>
      <c r="Y60" s="55"/>
      <c r="Z60" s="36"/>
      <c r="AA60" s="36"/>
      <c r="AB60" s="36"/>
      <c r="AC60" s="36"/>
      <c r="AD60" s="46"/>
      <c r="AE60" s="48"/>
      <c r="AF60" s="35"/>
      <c r="AG60" s="33"/>
    </row>
    <row r="61" spans="2:33" ht="15.75" customHeight="1">
      <c r="B61" s="97"/>
      <c r="C61" s="221"/>
      <c r="D61" s="91" t="str">
        <f>Units!$C$26</f>
        <v>(W)</v>
      </c>
      <c r="E61" s="221"/>
      <c r="F61" s="91" t="str">
        <f>Units!$C$26</f>
        <v>(W)</v>
      </c>
      <c r="G61" s="221"/>
      <c r="H61" s="91" t="str">
        <f>Units!$C$26</f>
        <v>(W)</v>
      </c>
      <c r="I61" s="221"/>
      <c r="J61" s="91" t="str">
        <f>Units!$C$26</f>
        <v>(W)</v>
      </c>
      <c r="K61" s="142"/>
      <c r="L61" s="142"/>
      <c r="M61" s="142"/>
      <c r="N61" s="142"/>
      <c r="O61" s="142"/>
      <c r="P61" s="142"/>
      <c r="Q61" s="142"/>
      <c r="R61" s="55"/>
      <c r="S61" s="36"/>
      <c r="T61" s="46"/>
      <c r="U61" s="36"/>
      <c r="V61" s="46"/>
      <c r="W61" s="36"/>
      <c r="X61" s="47"/>
      <c r="Y61" s="55"/>
      <c r="Z61" s="36"/>
      <c r="AA61" s="36"/>
      <c r="AB61" s="36"/>
      <c r="AC61" s="36"/>
      <c r="AD61" s="46"/>
      <c r="AE61" s="48"/>
      <c r="AF61" s="35"/>
      <c r="AG61" s="33"/>
    </row>
    <row r="62" spans="2:33" ht="15.75" customHeight="1">
      <c r="B62" s="97"/>
      <c r="C62" s="130" t="s">
        <v>476</v>
      </c>
      <c r="D62" s="174">
        <v>183.33605333333335</v>
      </c>
      <c r="E62" s="130" t="s">
        <v>476</v>
      </c>
      <c r="F62" s="174">
        <v>183.33605333333335</v>
      </c>
      <c r="G62" s="130" t="s">
        <v>476</v>
      </c>
      <c r="H62" s="174">
        <v>183.33605333333335</v>
      </c>
      <c r="I62" s="130" t="s">
        <v>476</v>
      </c>
      <c r="J62" s="174">
        <v>183.33605333333335</v>
      </c>
      <c r="K62" s="142"/>
      <c r="L62" s="142"/>
      <c r="M62" s="142"/>
      <c r="N62" s="142"/>
      <c r="O62" s="142"/>
      <c r="P62" s="142"/>
      <c r="Q62" s="142"/>
      <c r="R62" s="55"/>
      <c r="S62" s="36"/>
      <c r="T62" s="46"/>
      <c r="U62" s="36"/>
      <c r="V62" s="46"/>
      <c r="W62" s="36"/>
      <c r="X62" s="47"/>
      <c r="Y62" s="55"/>
      <c r="Z62" s="36"/>
      <c r="AA62" s="36"/>
      <c r="AB62" s="36"/>
      <c r="AC62" s="36"/>
      <c r="AD62" s="46"/>
      <c r="AE62" s="48"/>
      <c r="AF62" s="35"/>
      <c r="AG62" s="33"/>
    </row>
    <row r="63" spans="2:33" ht="15.75" customHeight="1">
      <c r="B63" s="97"/>
      <c r="C63" s="130" t="s">
        <v>477</v>
      </c>
      <c r="D63" s="174">
        <v>366.67210666666671</v>
      </c>
      <c r="E63" s="130" t="s">
        <v>477</v>
      </c>
      <c r="F63" s="174">
        <v>366.67210666666671</v>
      </c>
      <c r="G63" s="130" t="s">
        <v>477</v>
      </c>
      <c r="H63" s="174">
        <v>366.67210666666671</v>
      </c>
      <c r="I63" s="130" t="s">
        <v>477</v>
      </c>
      <c r="J63" s="174">
        <v>366.67210666666671</v>
      </c>
      <c r="K63" s="142"/>
      <c r="L63" s="142"/>
      <c r="M63" s="142"/>
      <c r="N63" s="142"/>
      <c r="O63" s="142"/>
      <c r="P63" s="142"/>
      <c r="Q63" s="142"/>
      <c r="R63" s="55"/>
      <c r="S63" s="36"/>
      <c r="T63" s="46"/>
      <c r="U63" s="36"/>
      <c r="V63" s="46"/>
      <c r="W63" s="36"/>
      <c r="X63" s="47"/>
      <c r="Y63" s="55"/>
      <c r="Z63" s="36"/>
      <c r="AA63" s="36"/>
      <c r="AB63" s="36"/>
      <c r="AC63" s="36"/>
      <c r="AD63" s="46"/>
      <c r="AE63" s="48"/>
      <c r="AF63" s="35"/>
      <c r="AG63" s="33"/>
    </row>
    <row r="64" spans="2:33" ht="15.75" customHeight="1">
      <c r="B64" s="122" t="s">
        <v>461</v>
      </c>
      <c r="C64" s="220" t="s">
        <v>464</v>
      </c>
      <c r="D64" s="102" t="s">
        <v>224</v>
      </c>
      <c r="E64" s="220" t="s">
        <v>464</v>
      </c>
      <c r="F64" s="102" t="s">
        <v>224</v>
      </c>
      <c r="G64" s="220" t="s">
        <v>464</v>
      </c>
      <c r="H64" s="102" t="s">
        <v>224</v>
      </c>
      <c r="I64" s="220" t="s">
        <v>464</v>
      </c>
      <c r="J64" s="102" t="s">
        <v>224</v>
      </c>
      <c r="K64" s="142"/>
      <c r="L64" s="142"/>
      <c r="M64" s="142"/>
      <c r="N64" s="142"/>
      <c r="O64" s="142"/>
      <c r="P64" s="142"/>
      <c r="Q64" s="142"/>
      <c r="R64" s="45"/>
      <c r="S64" s="36"/>
      <c r="T64" s="46"/>
      <c r="U64" s="36"/>
      <c r="V64" s="46"/>
      <c r="W64" s="36"/>
      <c r="X64" s="47"/>
      <c r="Y64" s="36"/>
      <c r="Z64" s="46"/>
      <c r="AA64" s="36"/>
      <c r="AB64" s="36"/>
      <c r="AC64" s="36"/>
      <c r="AD64" s="46"/>
      <c r="AE64" s="48"/>
      <c r="AF64" s="35"/>
      <c r="AG64" s="33"/>
    </row>
    <row r="65" spans="2:33" ht="15.75" customHeight="1">
      <c r="B65" s="100"/>
      <c r="C65" s="221"/>
      <c r="D65" s="91" t="str">
        <f>Process_Loads</f>
        <v>(W)</v>
      </c>
      <c r="E65" s="221"/>
      <c r="F65" s="91" t="str">
        <f>Process_Loads</f>
        <v>(W)</v>
      </c>
      <c r="G65" s="221"/>
      <c r="H65" s="91" t="str">
        <f>Process_Loads</f>
        <v>(W)</v>
      </c>
      <c r="I65" s="221"/>
      <c r="J65" s="91" t="str">
        <f>Process_Loads</f>
        <v>(W)</v>
      </c>
      <c r="K65" s="142"/>
      <c r="L65" s="142"/>
      <c r="M65" s="142"/>
      <c r="N65" s="142"/>
      <c r="O65" s="142"/>
      <c r="P65" s="142"/>
      <c r="Q65" s="142"/>
      <c r="R65" s="45"/>
      <c r="S65" s="36"/>
      <c r="T65" s="46"/>
      <c r="U65" s="36"/>
      <c r="V65" s="46"/>
      <c r="W65" s="36"/>
      <c r="X65" s="47"/>
      <c r="Y65" s="36"/>
      <c r="Z65" s="46"/>
      <c r="AA65" s="36"/>
      <c r="AB65" s="36"/>
      <c r="AC65" s="36"/>
      <c r="AD65" s="46"/>
      <c r="AE65" s="48"/>
      <c r="AF65" s="35"/>
      <c r="AG65" s="33"/>
    </row>
    <row r="66" spans="2:33" ht="15.75" customHeight="1">
      <c r="B66" s="97"/>
      <c r="C66" s="130" t="s">
        <v>478</v>
      </c>
      <c r="D66" s="151">
        <v>40</v>
      </c>
      <c r="E66" s="130" t="s">
        <v>478</v>
      </c>
      <c r="F66" s="151">
        <v>40</v>
      </c>
      <c r="G66" s="130" t="s">
        <v>478</v>
      </c>
      <c r="H66" s="151">
        <v>40</v>
      </c>
      <c r="I66" s="130" t="s">
        <v>478</v>
      </c>
      <c r="J66" s="151">
        <v>40</v>
      </c>
      <c r="K66" s="142"/>
      <c r="L66" s="142"/>
      <c r="M66" s="142"/>
      <c r="N66" s="142"/>
      <c r="O66" s="142"/>
      <c r="P66" s="142"/>
      <c r="Q66" s="142"/>
      <c r="R66" s="45"/>
      <c r="S66" s="36"/>
      <c r="T66" s="46"/>
      <c r="U66" s="36"/>
      <c r="V66" s="46"/>
      <c r="W66" s="36"/>
      <c r="X66" s="47"/>
      <c r="Y66" s="36"/>
      <c r="Z66" s="46"/>
      <c r="AA66" s="36"/>
      <c r="AB66" s="36"/>
      <c r="AC66" s="36"/>
      <c r="AD66" s="46"/>
      <c r="AE66" s="48"/>
      <c r="AF66" s="35"/>
      <c r="AG66" s="33"/>
    </row>
    <row r="67" spans="2:33" ht="15.75" customHeight="1">
      <c r="B67" s="97"/>
      <c r="C67" s="130" t="s">
        <v>479</v>
      </c>
      <c r="D67" s="151">
        <v>80</v>
      </c>
      <c r="E67" s="130" t="s">
        <v>479</v>
      </c>
      <c r="F67" s="151">
        <v>80</v>
      </c>
      <c r="G67" s="130" t="s">
        <v>479</v>
      </c>
      <c r="H67" s="151">
        <v>80</v>
      </c>
      <c r="I67" s="130" t="s">
        <v>479</v>
      </c>
      <c r="J67" s="151">
        <v>80</v>
      </c>
      <c r="K67" s="142"/>
      <c r="L67" s="142"/>
      <c r="M67" s="142"/>
      <c r="N67" s="142"/>
      <c r="O67" s="142"/>
      <c r="P67" s="142"/>
      <c r="Q67" s="142"/>
      <c r="R67" s="45"/>
      <c r="S67" s="36"/>
      <c r="T67" s="46"/>
      <c r="U67" s="36"/>
      <c r="V67" s="46"/>
      <c r="W67" s="36"/>
      <c r="X67" s="47"/>
      <c r="Y67" s="36"/>
      <c r="Z67" s="46"/>
      <c r="AA67" s="36"/>
      <c r="AB67" s="36"/>
      <c r="AC67" s="36"/>
      <c r="AD67" s="46"/>
      <c r="AE67" s="48"/>
      <c r="AF67" s="35"/>
      <c r="AG67" s="33"/>
    </row>
    <row r="68" spans="2:33" ht="15.75" customHeight="1">
      <c r="B68" s="216" t="s">
        <v>225</v>
      </c>
      <c r="C68" s="217"/>
      <c r="D68" s="217"/>
      <c r="E68" s="217"/>
      <c r="F68" s="217"/>
      <c r="G68" s="217"/>
      <c r="H68" s="217"/>
      <c r="I68" s="217"/>
      <c r="J68" s="217"/>
      <c r="K68" s="64"/>
      <c r="L68" s="64"/>
      <c r="M68" s="64"/>
      <c r="N68" s="64"/>
      <c r="O68" s="64"/>
      <c r="P68" s="64"/>
      <c r="Q68" s="64"/>
      <c r="R68" s="45"/>
      <c r="S68" s="36"/>
      <c r="T68" s="46"/>
      <c r="U68" s="36"/>
      <c r="V68" s="46"/>
      <c r="W68" s="36"/>
      <c r="X68" s="47"/>
      <c r="Y68" s="36"/>
      <c r="Z68" s="46"/>
      <c r="AA68" s="36"/>
      <c r="AB68" s="36"/>
      <c r="AC68" s="36"/>
      <c r="AD68" s="46"/>
      <c r="AE68" s="48"/>
      <c r="AF68" s="35"/>
      <c r="AG68" s="33"/>
    </row>
    <row r="69" spans="2:33" ht="15.75" customHeight="1">
      <c r="B69" s="121" t="s">
        <v>226</v>
      </c>
      <c r="C69" s="91" t="s">
        <v>215</v>
      </c>
      <c r="D69" s="91" t="s">
        <v>227</v>
      </c>
      <c r="E69" s="91" t="s">
        <v>215</v>
      </c>
      <c r="F69" s="91" t="s">
        <v>227</v>
      </c>
      <c r="G69" s="91" t="s">
        <v>215</v>
      </c>
      <c r="H69" s="91" t="s">
        <v>227</v>
      </c>
      <c r="I69" s="91" t="s">
        <v>215</v>
      </c>
      <c r="J69" s="91" t="s">
        <v>227</v>
      </c>
      <c r="K69" s="142"/>
      <c r="L69" s="142"/>
      <c r="M69" s="142"/>
      <c r="N69" s="142"/>
      <c r="O69" s="142"/>
      <c r="P69" s="142"/>
      <c r="Q69" s="142"/>
      <c r="R69" s="55"/>
      <c r="S69" s="36"/>
      <c r="T69" s="46"/>
      <c r="U69" s="36"/>
      <c r="V69" s="46"/>
      <c r="W69" s="36"/>
      <c r="X69" s="47"/>
      <c r="Y69" s="55"/>
      <c r="Z69" s="36"/>
      <c r="AA69" s="36"/>
      <c r="AB69" s="36"/>
      <c r="AC69" s="36"/>
      <c r="AD69" s="46"/>
      <c r="AE69" s="48"/>
      <c r="AF69" s="35"/>
      <c r="AG69" s="33"/>
    </row>
    <row r="70" spans="2:33" ht="15.75" customHeight="1">
      <c r="B70" s="97"/>
      <c r="C70" s="130" t="s">
        <v>469</v>
      </c>
      <c r="D70" s="130" t="s">
        <v>480</v>
      </c>
      <c r="E70" s="130" t="s">
        <v>469</v>
      </c>
      <c r="F70" s="130" t="s">
        <v>480</v>
      </c>
      <c r="G70" s="130" t="s">
        <v>469</v>
      </c>
      <c r="H70" s="130" t="s">
        <v>480</v>
      </c>
      <c r="I70" s="130" t="s">
        <v>469</v>
      </c>
      <c r="J70" s="130" t="s">
        <v>480</v>
      </c>
      <c r="K70" s="142" t="s">
        <v>481</v>
      </c>
      <c r="L70" s="142"/>
      <c r="M70" s="142"/>
      <c r="N70" s="142"/>
      <c r="O70" s="142"/>
      <c r="P70" s="142"/>
      <c r="Q70" s="142"/>
      <c r="R70" s="55"/>
      <c r="S70" s="36"/>
      <c r="T70" s="46"/>
      <c r="U70" s="36"/>
      <c r="V70" s="46"/>
      <c r="W70" s="36"/>
      <c r="X70" s="47"/>
      <c r="Y70" s="55"/>
      <c r="Z70" s="36"/>
      <c r="AA70" s="36"/>
      <c r="AB70" s="36"/>
      <c r="AC70" s="36"/>
      <c r="AD70" s="46"/>
      <c r="AE70" s="48"/>
      <c r="AF70" s="35"/>
      <c r="AG70" s="33"/>
    </row>
    <row r="71" spans="2:33" ht="15.75" customHeight="1">
      <c r="B71" s="97"/>
      <c r="C71" s="130" t="s">
        <v>470</v>
      </c>
      <c r="D71" s="130" t="s">
        <v>482</v>
      </c>
      <c r="E71" s="130" t="s">
        <v>470</v>
      </c>
      <c r="F71" s="130" t="s">
        <v>482</v>
      </c>
      <c r="G71" s="130" t="s">
        <v>470</v>
      </c>
      <c r="H71" s="130" t="s">
        <v>482</v>
      </c>
      <c r="I71" s="130" t="s">
        <v>470</v>
      </c>
      <c r="J71" s="130" t="s">
        <v>482</v>
      </c>
      <c r="K71" s="142" t="s">
        <v>481</v>
      </c>
      <c r="L71" s="142"/>
      <c r="M71" s="142"/>
      <c r="N71" s="142"/>
      <c r="O71" s="142"/>
      <c r="P71" s="142"/>
      <c r="Q71" s="142"/>
      <c r="R71" s="55"/>
      <c r="S71" s="36"/>
      <c r="T71" s="46"/>
      <c r="U71" s="36"/>
      <c r="V71" s="46"/>
      <c r="W71" s="36"/>
      <c r="X71" s="47"/>
      <c r="Y71" s="55"/>
      <c r="Z71" s="36"/>
      <c r="AA71" s="36"/>
      <c r="AB71" s="36"/>
      <c r="AC71" s="36"/>
      <c r="AD71" s="46"/>
      <c r="AE71" s="48"/>
      <c r="AF71" s="35"/>
      <c r="AG71" s="33"/>
    </row>
    <row r="72" spans="2:33" ht="15.75" customHeight="1">
      <c r="B72" s="97"/>
      <c r="C72" s="130" t="s">
        <v>578</v>
      </c>
      <c r="D72" s="130" t="s">
        <v>482</v>
      </c>
      <c r="E72" s="130" t="s">
        <v>578</v>
      </c>
      <c r="F72" s="130" t="s">
        <v>482</v>
      </c>
      <c r="G72" s="130" t="s">
        <v>578</v>
      </c>
      <c r="H72" s="130" t="s">
        <v>482</v>
      </c>
      <c r="I72" s="130" t="s">
        <v>578</v>
      </c>
      <c r="J72" s="130" t="s">
        <v>482</v>
      </c>
      <c r="K72" s="142" t="s">
        <v>481</v>
      </c>
      <c r="L72" s="142"/>
      <c r="M72" s="142"/>
      <c r="N72" s="142"/>
      <c r="O72" s="142"/>
      <c r="P72" s="142"/>
      <c r="Q72" s="142"/>
      <c r="R72" s="55"/>
      <c r="S72" s="36"/>
      <c r="T72" s="46"/>
      <c r="U72" s="36"/>
      <c r="V72" s="46"/>
      <c r="W72" s="36"/>
      <c r="X72" s="47"/>
      <c r="Y72" s="55"/>
      <c r="Z72" s="36"/>
      <c r="AA72" s="36"/>
      <c r="AB72" s="36"/>
      <c r="AC72" s="36"/>
      <c r="AD72" s="46"/>
      <c r="AE72" s="48"/>
      <c r="AF72" s="35"/>
      <c r="AG72" s="33"/>
    </row>
    <row r="73" spans="2:33" ht="15.75" customHeight="1">
      <c r="B73" s="97"/>
      <c r="C73" s="130" t="s">
        <v>471</v>
      </c>
      <c r="D73" s="130" t="s">
        <v>483</v>
      </c>
      <c r="E73" s="130" t="s">
        <v>471</v>
      </c>
      <c r="F73" s="130" t="s">
        <v>483</v>
      </c>
      <c r="G73" s="130" t="s">
        <v>471</v>
      </c>
      <c r="H73" s="130" t="s">
        <v>483</v>
      </c>
      <c r="I73" s="130" t="s">
        <v>471</v>
      </c>
      <c r="J73" s="130" t="s">
        <v>483</v>
      </c>
      <c r="K73" s="142" t="s">
        <v>481</v>
      </c>
      <c r="L73" s="142"/>
      <c r="M73" s="142"/>
      <c r="N73" s="142"/>
      <c r="O73" s="142"/>
      <c r="P73" s="142"/>
      <c r="Q73" s="142"/>
      <c r="R73" s="55"/>
      <c r="S73" s="36"/>
      <c r="T73" s="46"/>
      <c r="U73" s="36"/>
      <c r="V73" s="46"/>
      <c r="W73" s="36"/>
      <c r="X73" s="47"/>
      <c r="Y73" s="55"/>
      <c r="Z73" s="36"/>
      <c r="AA73" s="36"/>
      <c r="AB73" s="36"/>
      <c r="AC73" s="36"/>
      <c r="AD73" s="46"/>
      <c r="AE73" s="48"/>
      <c r="AF73" s="35"/>
      <c r="AG73" s="33"/>
    </row>
    <row r="74" spans="2:33" ht="15.75" hidden="1" customHeight="1">
      <c r="B74" s="97"/>
      <c r="C74" s="130" t="e">
        <f>IF(#REF!="","",#REF!)</f>
        <v>#REF!</v>
      </c>
      <c r="D74" s="98" t="s">
        <v>228</v>
      </c>
      <c r="E74" s="98"/>
      <c r="F74" s="98"/>
      <c r="G74" s="98"/>
      <c r="H74" s="98"/>
      <c r="I74" s="130" t="e">
        <f t="shared" ref="I74:I90" si="0">IF(C74="","",C74)</f>
        <v>#REF!</v>
      </c>
      <c r="J74" s="98" t="str">
        <f t="shared" ref="J74:J90" si="1">IF(D74="","",D74)</f>
        <v>Example: Lobby</v>
      </c>
      <c r="K74" s="142"/>
      <c r="L74" s="142"/>
      <c r="M74" s="142"/>
      <c r="N74" s="142"/>
      <c r="O74" s="142"/>
      <c r="P74" s="142"/>
      <c r="Q74" s="142"/>
      <c r="R74" s="55"/>
      <c r="S74" s="36"/>
      <c r="T74" s="46"/>
      <c r="U74" s="36"/>
      <c r="V74" s="46"/>
      <c r="W74" s="36"/>
      <c r="X74" s="47"/>
      <c r="Y74" s="55"/>
      <c r="Z74" s="36"/>
      <c r="AA74" s="36"/>
      <c r="AB74" s="36"/>
      <c r="AC74" s="36"/>
      <c r="AD74" s="46"/>
      <c r="AE74" s="48"/>
      <c r="AF74" s="35"/>
      <c r="AG74" s="33"/>
    </row>
    <row r="75" spans="2:33" ht="15.75" hidden="1" customHeight="1">
      <c r="B75" s="97"/>
      <c r="C75" s="130" t="e">
        <f>IF(#REF!="","",#REF!)</f>
        <v>#REF!</v>
      </c>
      <c r="D75" s="98" t="s">
        <v>230</v>
      </c>
      <c r="E75" s="98"/>
      <c r="F75" s="98"/>
      <c r="G75" s="98"/>
      <c r="H75" s="98"/>
      <c r="I75" s="130" t="e">
        <f t="shared" si="0"/>
        <v>#REF!</v>
      </c>
      <c r="J75" s="98" t="str">
        <f t="shared" si="1"/>
        <v>Example: Kitchen</v>
      </c>
      <c r="K75" s="142"/>
      <c r="L75" s="142"/>
      <c r="M75" s="142"/>
      <c r="N75" s="142"/>
      <c r="O75" s="142"/>
      <c r="P75" s="142"/>
      <c r="Q75" s="142"/>
      <c r="R75" s="55"/>
      <c r="S75" s="36"/>
      <c r="T75" s="46"/>
      <c r="U75" s="36"/>
      <c r="V75" s="46"/>
      <c r="W75" s="36"/>
      <c r="X75" s="47"/>
      <c r="Y75" s="55"/>
      <c r="Z75" s="36"/>
      <c r="AA75" s="36"/>
      <c r="AB75" s="36"/>
      <c r="AC75" s="36"/>
      <c r="AD75" s="46"/>
      <c r="AE75" s="48"/>
      <c r="AF75" s="35"/>
      <c r="AG75" s="33"/>
    </row>
    <row r="76" spans="2:33" ht="15.75" hidden="1" customHeight="1">
      <c r="B76" s="97"/>
      <c r="C76" s="130" t="e">
        <f>IF(#REF!="","",#REF!)</f>
        <v>#REF!</v>
      </c>
      <c r="D76" s="98" t="s">
        <v>229</v>
      </c>
      <c r="E76" s="98"/>
      <c r="F76" s="98"/>
      <c r="G76" s="98"/>
      <c r="H76" s="98"/>
      <c r="I76" s="130" t="e">
        <f t="shared" si="0"/>
        <v>#REF!</v>
      </c>
      <c r="J76" s="98" t="str">
        <f t="shared" si="1"/>
        <v>Example: Office</v>
      </c>
      <c r="K76" s="142"/>
      <c r="L76" s="142"/>
      <c r="M76" s="142"/>
      <c r="N76" s="142"/>
      <c r="O76" s="142"/>
      <c r="P76" s="142"/>
      <c r="Q76" s="142"/>
      <c r="R76" s="55"/>
      <c r="S76" s="36"/>
      <c r="T76" s="46"/>
      <c r="U76" s="36"/>
      <c r="V76" s="46"/>
      <c r="W76" s="36"/>
      <c r="X76" s="47"/>
      <c r="Y76" s="55"/>
      <c r="Z76" s="36"/>
      <c r="AA76" s="36"/>
      <c r="AB76" s="36"/>
      <c r="AC76" s="36"/>
      <c r="AD76" s="46"/>
      <c r="AE76" s="48"/>
      <c r="AF76" s="35"/>
      <c r="AG76" s="33"/>
    </row>
    <row r="77" spans="2:33" ht="15.75" hidden="1" customHeight="1">
      <c r="B77" s="97"/>
      <c r="C77" s="130" t="e">
        <f>IF(#REF!="","",#REF!)</f>
        <v>#REF!</v>
      </c>
      <c r="D77" s="98" t="s">
        <v>230</v>
      </c>
      <c r="E77" s="98"/>
      <c r="F77" s="98"/>
      <c r="G77" s="98"/>
      <c r="H77" s="98"/>
      <c r="I77" s="130" t="e">
        <f t="shared" si="0"/>
        <v>#REF!</v>
      </c>
      <c r="J77" s="98" t="str">
        <f t="shared" si="1"/>
        <v>Example: Kitchen</v>
      </c>
      <c r="K77" s="142"/>
      <c r="L77" s="142"/>
      <c r="M77" s="142"/>
      <c r="N77" s="142"/>
      <c r="O77" s="142"/>
      <c r="P77" s="142"/>
      <c r="Q77" s="142"/>
      <c r="R77" s="55"/>
      <c r="S77" s="36"/>
      <c r="T77" s="46"/>
      <c r="U77" s="36"/>
      <c r="V77" s="46"/>
      <c r="W77" s="36"/>
      <c r="X77" s="47"/>
      <c r="Y77" s="55"/>
      <c r="Z77" s="36"/>
      <c r="AA77" s="36"/>
      <c r="AB77" s="36"/>
      <c r="AC77" s="36"/>
      <c r="AD77" s="46"/>
      <c r="AE77" s="48"/>
      <c r="AF77" s="35"/>
      <c r="AG77" s="33"/>
    </row>
    <row r="78" spans="2:33" ht="15.75" hidden="1" customHeight="1">
      <c r="B78" s="97"/>
      <c r="C78" s="130" t="e">
        <f>IF(#REF!="","",#REF!)</f>
        <v>#REF!</v>
      </c>
      <c r="D78" s="98" t="s">
        <v>228</v>
      </c>
      <c r="E78" s="98"/>
      <c r="F78" s="98"/>
      <c r="G78" s="98"/>
      <c r="H78" s="98"/>
      <c r="I78" s="130" t="e">
        <f t="shared" si="0"/>
        <v>#REF!</v>
      </c>
      <c r="J78" s="98" t="str">
        <f t="shared" si="1"/>
        <v>Example: Lobby</v>
      </c>
      <c r="K78" s="142"/>
      <c r="L78" s="142"/>
      <c r="M78" s="142"/>
      <c r="N78" s="142"/>
      <c r="O78" s="142"/>
      <c r="P78" s="142"/>
      <c r="Q78" s="142"/>
      <c r="R78" s="55"/>
      <c r="S78" s="36"/>
      <c r="T78" s="46"/>
      <c r="U78" s="36"/>
      <c r="V78" s="46"/>
      <c r="W78" s="36"/>
      <c r="X78" s="47"/>
      <c r="Y78" s="55"/>
      <c r="Z78" s="36"/>
      <c r="AA78" s="36"/>
      <c r="AB78" s="36"/>
      <c r="AC78" s="36"/>
      <c r="AD78" s="46"/>
      <c r="AE78" s="48"/>
      <c r="AF78" s="35"/>
      <c r="AG78" s="33"/>
    </row>
    <row r="79" spans="2:33" ht="15.75" hidden="1" customHeight="1">
      <c r="B79" s="97"/>
      <c r="C79" s="130" t="e">
        <f>IF(#REF!="","",#REF!)</f>
        <v>#REF!</v>
      </c>
      <c r="D79" s="98" t="s">
        <v>229</v>
      </c>
      <c r="E79" s="98"/>
      <c r="F79" s="98"/>
      <c r="G79" s="98"/>
      <c r="H79" s="98"/>
      <c r="I79" s="130" t="e">
        <f t="shared" si="0"/>
        <v>#REF!</v>
      </c>
      <c r="J79" s="98" t="str">
        <f t="shared" si="1"/>
        <v>Example: Office</v>
      </c>
      <c r="K79" s="142"/>
      <c r="L79" s="142"/>
      <c r="M79" s="142"/>
      <c r="N79" s="142"/>
      <c r="O79" s="142"/>
      <c r="P79" s="142"/>
      <c r="Q79" s="142"/>
      <c r="R79" s="45"/>
      <c r="S79" s="36"/>
      <c r="T79" s="46"/>
      <c r="U79" s="36"/>
      <c r="V79" s="46"/>
      <c r="W79" s="36"/>
      <c r="X79" s="47"/>
      <c r="Y79" s="36"/>
      <c r="Z79" s="46"/>
      <c r="AA79" s="36"/>
      <c r="AB79" s="36"/>
      <c r="AC79" s="36"/>
      <c r="AD79" s="46"/>
      <c r="AE79" s="48"/>
      <c r="AF79" s="35"/>
      <c r="AG79" s="33"/>
    </row>
    <row r="80" spans="2:33" ht="15.75" hidden="1" customHeight="1">
      <c r="B80" s="97"/>
      <c r="C80" s="130" t="e">
        <f>IF(#REF!="","",#REF!)</f>
        <v>#REF!</v>
      </c>
      <c r="D80" s="98" t="s">
        <v>229</v>
      </c>
      <c r="E80" s="98"/>
      <c r="F80" s="98"/>
      <c r="G80" s="98"/>
      <c r="H80" s="98"/>
      <c r="I80" s="130" t="e">
        <f t="shared" si="0"/>
        <v>#REF!</v>
      </c>
      <c r="J80" s="98" t="str">
        <f t="shared" si="1"/>
        <v>Example: Office</v>
      </c>
      <c r="K80" s="142"/>
      <c r="L80" s="142"/>
      <c r="M80" s="142"/>
      <c r="N80" s="142"/>
      <c r="O80" s="142"/>
      <c r="P80" s="142"/>
      <c r="Q80" s="142"/>
      <c r="R80" s="45"/>
      <c r="S80" s="36"/>
      <c r="T80" s="46"/>
      <c r="U80" s="36"/>
      <c r="V80" s="46"/>
      <c r="W80" s="36"/>
      <c r="X80" s="47"/>
      <c r="Y80" s="36"/>
      <c r="Z80" s="46"/>
      <c r="AA80" s="36"/>
      <c r="AB80" s="36"/>
      <c r="AC80" s="36"/>
      <c r="AD80" s="46"/>
      <c r="AE80" s="48"/>
      <c r="AF80" s="35"/>
      <c r="AG80" s="33"/>
    </row>
    <row r="81" spans="2:33" ht="15.75" hidden="1" customHeight="1">
      <c r="B81" s="97"/>
      <c r="C81" s="130" t="e">
        <f>IF(#REF!="","",#REF!)</f>
        <v>#REF!</v>
      </c>
      <c r="D81" s="98" t="s">
        <v>229</v>
      </c>
      <c r="E81" s="98"/>
      <c r="F81" s="98"/>
      <c r="G81" s="98"/>
      <c r="H81" s="98"/>
      <c r="I81" s="130" t="e">
        <f t="shared" si="0"/>
        <v>#REF!</v>
      </c>
      <c r="J81" s="98" t="str">
        <f t="shared" si="1"/>
        <v>Example: Office</v>
      </c>
      <c r="K81" s="142"/>
      <c r="L81" s="142"/>
      <c r="M81" s="142"/>
      <c r="N81" s="142"/>
      <c r="O81" s="142"/>
      <c r="P81" s="142"/>
      <c r="Q81" s="142"/>
      <c r="R81" s="45"/>
      <c r="S81" s="36"/>
      <c r="T81" s="46"/>
      <c r="U81" s="36"/>
      <c r="V81" s="46"/>
      <c r="W81" s="36"/>
      <c r="X81" s="47"/>
      <c r="Y81" s="36"/>
      <c r="Z81" s="46"/>
      <c r="AA81" s="36"/>
      <c r="AB81" s="36"/>
      <c r="AC81" s="36"/>
      <c r="AD81" s="46"/>
      <c r="AE81" s="48"/>
      <c r="AF81" s="35"/>
      <c r="AG81" s="33"/>
    </row>
    <row r="82" spans="2:33" ht="15.75" hidden="1" customHeight="1">
      <c r="B82" s="97"/>
      <c r="C82" s="130" t="e">
        <f>IF(#REF!="","",#REF!)</f>
        <v>#REF!</v>
      </c>
      <c r="D82" s="98" t="s">
        <v>229</v>
      </c>
      <c r="E82" s="98"/>
      <c r="F82" s="98"/>
      <c r="G82" s="98"/>
      <c r="H82" s="98"/>
      <c r="I82" s="130" t="e">
        <f t="shared" si="0"/>
        <v>#REF!</v>
      </c>
      <c r="J82" s="98" t="str">
        <f t="shared" si="1"/>
        <v>Example: Office</v>
      </c>
      <c r="K82" s="142"/>
      <c r="L82" s="142"/>
      <c r="M82" s="142"/>
      <c r="N82" s="142"/>
      <c r="O82" s="142"/>
      <c r="P82" s="142"/>
      <c r="Q82" s="142"/>
      <c r="R82" s="45"/>
      <c r="S82" s="36"/>
      <c r="T82" s="46"/>
      <c r="U82" s="36"/>
      <c r="V82" s="46"/>
      <c r="W82" s="36"/>
      <c r="X82" s="47"/>
      <c r="Y82" s="36"/>
      <c r="Z82" s="46"/>
      <c r="AA82" s="36"/>
      <c r="AB82" s="36"/>
      <c r="AC82" s="36"/>
      <c r="AD82" s="46"/>
      <c r="AE82" s="48"/>
      <c r="AF82" s="35"/>
      <c r="AG82" s="33"/>
    </row>
    <row r="83" spans="2:33" ht="15.75" hidden="1" customHeight="1">
      <c r="B83" s="97"/>
      <c r="C83" s="130" t="e">
        <f>IF(#REF!="","",#REF!)</f>
        <v>#REF!</v>
      </c>
      <c r="D83" s="98" t="s">
        <v>229</v>
      </c>
      <c r="E83" s="98"/>
      <c r="F83" s="98"/>
      <c r="G83" s="98"/>
      <c r="H83" s="98"/>
      <c r="I83" s="130" t="e">
        <f t="shared" si="0"/>
        <v>#REF!</v>
      </c>
      <c r="J83" s="98" t="str">
        <f t="shared" si="1"/>
        <v>Example: Office</v>
      </c>
      <c r="K83" s="142"/>
      <c r="L83" s="142"/>
      <c r="M83" s="142"/>
      <c r="N83" s="142"/>
      <c r="O83" s="142"/>
      <c r="P83" s="142"/>
      <c r="Q83" s="142"/>
      <c r="R83" s="45"/>
      <c r="S83" s="36"/>
      <c r="T83" s="46"/>
      <c r="U83" s="36"/>
      <c r="V83" s="46"/>
      <c r="W83" s="36"/>
      <c r="X83" s="47"/>
      <c r="Y83" s="36"/>
      <c r="Z83" s="46"/>
      <c r="AA83" s="36"/>
      <c r="AB83" s="36"/>
      <c r="AC83" s="36"/>
      <c r="AD83" s="46"/>
      <c r="AE83" s="48"/>
      <c r="AF83" s="35"/>
      <c r="AG83" s="33"/>
    </row>
    <row r="84" spans="2:33" ht="15.75" hidden="1" customHeight="1">
      <c r="B84" s="97"/>
      <c r="C84" s="130" t="e">
        <f>IF(#REF!="","",#REF!)</f>
        <v>#REF!</v>
      </c>
      <c r="D84" s="98" t="s">
        <v>229</v>
      </c>
      <c r="E84" s="98"/>
      <c r="F84" s="98"/>
      <c r="G84" s="98"/>
      <c r="H84" s="98"/>
      <c r="I84" s="130" t="e">
        <f t="shared" si="0"/>
        <v>#REF!</v>
      </c>
      <c r="J84" s="98" t="str">
        <f t="shared" si="1"/>
        <v>Example: Office</v>
      </c>
      <c r="K84" s="142"/>
      <c r="L84" s="142"/>
      <c r="M84" s="142"/>
      <c r="N84" s="142"/>
      <c r="O84" s="142"/>
      <c r="P84" s="142"/>
      <c r="Q84" s="142"/>
      <c r="R84" s="45"/>
      <c r="S84" s="36"/>
      <c r="T84" s="46"/>
      <c r="U84" s="36"/>
      <c r="V84" s="46"/>
      <c r="W84" s="36"/>
      <c r="X84" s="47"/>
      <c r="Y84" s="36"/>
      <c r="Z84" s="46"/>
      <c r="AA84" s="36"/>
      <c r="AB84" s="36"/>
      <c r="AC84" s="36"/>
      <c r="AD84" s="46"/>
      <c r="AE84" s="48"/>
      <c r="AF84" s="35"/>
      <c r="AG84" s="33"/>
    </row>
    <row r="85" spans="2:33" ht="15.75" hidden="1" customHeight="1">
      <c r="B85" s="97"/>
      <c r="C85" s="130" t="e">
        <f>IF(#REF!="","",#REF!)</f>
        <v>#REF!</v>
      </c>
      <c r="D85" s="98" t="s">
        <v>229</v>
      </c>
      <c r="E85" s="98"/>
      <c r="F85" s="98"/>
      <c r="G85" s="98"/>
      <c r="H85" s="98"/>
      <c r="I85" s="130" t="e">
        <f t="shared" si="0"/>
        <v>#REF!</v>
      </c>
      <c r="J85" s="98" t="str">
        <f t="shared" si="1"/>
        <v>Example: Office</v>
      </c>
      <c r="K85" s="142"/>
      <c r="L85" s="142"/>
      <c r="M85" s="142"/>
      <c r="N85" s="142"/>
      <c r="O85" s="142"/>
      <c r="P85" s="142"/>
      <c r="Q85" s="142"/>
      <c r="R85" s="45"/>
      <c r="S85" s="36"/>
      <c r="T85" s="46"/>
      <c r="U85" s="36"/>
      <c r="V85" s="46"/>
      <c r="W85" s="36"/>
      <c r="X85" s="47"/>
      <c r="Y85" s="36"/>
      <c r="Z85" s="46"/>
      <c r="AA85" s="36"/>
      <c r="AB85" s="36"/>
      <c r="AC85" s="36"/>
      <c r="AD85" s="46"/>
      <c r="AE85" s="48"/>
      <c r="AF85" s="35"/>
      <c r="AG85" s="33"/>
    </row>
    <row r="86" spans="2:33" ht="15.75" hidden="1" customHeight="1">
      <c r="B86" s="97"/>
      <c r="C86" s="130" t="e">
        <f>IF(#REF!="","",#REF!)</f>
        <v>#REF!</v>
      </c>
      <c r="D86" s="98"/>
      <c r="E86" s="98"/>
      <c r="F86" s="98"/>
      <c r="G86" s="98"/>
      <c r="H86" s="98"/>
      <c r="I86" s="130" t="e">
        <f t="shared" si="0"/>
        <v>#REF!</v>
      </c>
      <c r="J86" s="98" t="str">
        <f t="shared" si="1"/>
        <v/>
      </c>
      <c r="K86" s="142"/>
      <c r="L86" s="142"/>
      <c r="M86" s="142"/>
      <c r="N86" s="142"/>
      <c r="O86" s="142"/>
      <c r="P86" s="142"/>
      <c r="Q86" s="142"/>
      <c r="R86" s="45"/>
      <c r="S86" s="36"/>
      <c r="T86" s="46"/>
      <c r="U86" s="36"/>
      <c r="V86" s="46"/>
      <c r="W86" s="36"/>
      <c r="X86" s="47"/>
      <c r="Y86" s="36"/>
      <c r="Z86" s="46"/>
      <c r="AA86" s="36"/>
      <c r="AB86" s="36"/>
      <c r="AC86" s="36"/>
      <c r="AD86" s="46"/>
      <c r="AE86" s="48"/>
      <c r="AF86" s="35"/>
      <c r="AG86" s="33"/>
    </row>
    <row r="87" spans="2:33" ht="15.75" hidden="1" customHeight="1">
      <c r="B87" s="97"/>
      <c r="C87" s="130" t="e">
        <f>IF(#REF!="","",#REF!)</f>
        <v>#REF!</v>
      </c>
      <c r="D87" s="98"/>
      <c r="E87" s="98"/>
      <c r="F87" s="98"/>
      <c r="G87" s="98"/>
      <c r="H87" s="98"/>
      <c r="I87" s="130" t="e">
        <f t="shared" si="0"/>
        <v>#REF!</v>
      </c>
      <c r="J87" s="98" t="str">
        <f t="shared" si="1"/>
        <v/>
      </c>
      <c r="K87" s="142"/>
      <c r="L87" s="142"/>
      <c r="M87" s="142"/>
      <c r="N87" s="142"/>
      <c r="O87" s="142"/>
      <c r="P87" s="142"/>
      <c r="Q87" s="142"/>
      <c r="R87" s="45"/>
      <c r="S87" s="36"/>
      <c r="T87" s="46"/>
      <c r="U87" s="36"/>
      <c r="V87" s="46"/>
      <c r="W87" s="36"/>
      <c r="X87" s="47"/>
      <c r="Y87" s="36"/>
      <c r="Z87" s="46"/>
      <c r="AA87" s="36"/>
      <c r="AB87" s="36"/>
      <c r="AC87" s="36"/>
      <c r="AD87" s="46"/>
      <c r="AE87" s="48"/>
      <c r="AF87" s="35"/>
      <c r="AG87" s="33"/>
    </row>
    <row r="88" spans="2:33" ht="15.75" hidden="1" customHeight="1">
      <c r="B88" s="97"/>
      <c r="C88" s="130" t="e">
        <f>IF(#REF!="","",#REF!)</f>
        <v>#REF!</v>
      </c>
      <c r="D88" s="98"/>
      <c r="E88" s="98"/>
      <c r="F88" s="98"/>
      <c r="G88" s="98"/>
      <c r="H88" s="98"/>
      <c r="I88" s="130" t="e">
        <f t="shared" si="0"/>
        <v>#REF!</v>
      </c>
      <c r="J88" s="98" t="str">
        <f t="shared" si="1"/>
        <v/>
      </c>
      <c r="K88" s="142"/>
      <c r="L88" s="142"/>
      <c r="M88" s="142"/>
      <c r="N88" s="142"/>
      <c r="O88" s="142"/>
      <c r="P88" s="142"/>
      <c r="Q88" s="142"/>
      <c r="R88" s="45"/>
      <c r="S88" s="36"/>
      <c r="T88" s="46"/>
      <c r="U88" s="36"/>
      <c r="V88" s="46"/>
      <c r="W88" s="36"/>
      <c r="X88" s="47"/>
      <c r="Y88" s="36"/>
      <c r="Z88" s="46"/>
      <c r="AA88" s="36"/>
      <c r="AB88" s="36"/>
      <c r="AC88" s="36"/>
      <c r="AD88" s="46"/>
      <c r="AE88" s="48"/>
      <c r="AF88" s="35"/>
      <c r="AG88" s="33"/>
    </row>
    <row r="89" spans="2:33" ht="15.75" hidden="1" customHeight="1">
      <c r="B89" s="97"/>
      <c r="C89" s="130" t="e">
        <f>IF(#REF!="","",#REF!)</f>
        <v>#REF!</v>
      </c>
      <c r="D89" s="98"/>
      <c r="E89" s="98"/>
      <c r="F89" s="98"/>
      <c r="G89" s="98"/>
      <c r="H89" s="98"/>
      <c r="I89" s="130" t="e">
        <f t="shared" si="0"/>
        <v>#REF!</v>
      </c>
      <c r="J89" s="98" t="str">
        <f t="shared" si="1"/>
        <v/>
      </c>
      <c r="K89" s="142"/>
      <c r="L89" s="142"/>
      <c r="M89" s="142"/>
      <c r="N89" s="142"/>
      <c r="O89" s="142"/>
      <c r="P89" s="142"/>
      <c r="Q89" s="142"/>
      <c r="R89" s="45"/>
      <c r="S89" s="36"/>
      <c r="T89" s="46"/>
      <c r="U89" s="36"/>
      <c r="V89" s="46"/>
      <c r="W89" s="36"/>
      <c r="X89" s="47"/>
      <c r="Y89" s="36"/>
      <c r="Z89" s="46"/>
      <c r="AA89" s="36"/>
      <c r="AB89" s="36"/>
      <c r="AC89" s="36"/>
      <c r="AD89" s="46"/>
      <c r="AE89" s="48"/>
      <c r="AF89" s="35"/>
      <c r="AG89" s="33"/>
    </row>
    <row r="90" spans="2:33" ht="15.75" hidden="1" customHeight="1">
      <c r="B90" s="99"/>
      <c r="C90" s="130" t="e">
        <f>IF(#REF!="","",#REF!)</f>
        <v>#REF!</v>
      </c>
      <c r="D90" s="98"/>
      <c r="E90" s="98"/>
      <c r="F90" s="98"/>
      <c r="G90" s="98"/>
      <c r="H90" s="98"/>
      <c r="I90" s="130" t="e">
        <f t="shared" si="0"/>
        <v>#REF!</v>
      </c>
      <c r="J90" s="98" t="str">
        <f t="shared" si="1"/>
        <v/>
      </c>
      <c r="K90" s="142"/>
      <c r="L90" s="142"/>
      <c r="M90" s="142"/>
      <c r="N90" s="142"/>
      <c r="O90" s="142"/>
      <c r="P90" s="142"/>
      <c r="Q90" s="142"/>
      <c r="R90" s="45"/>
      <c r="S90" s="36"/>
      <c r="T90" s="46"/>
      <c r="U90" s="36"/>
      <c r="V90" s="46"/>
      <c r="W90" s="36"/>
      <c r="X90" s="47"/>
      <c r="Y90" s="36"/>
      <c r="Z90" s="46"/>
      <c r="AA90" s="36"/>
      <c r="AB90" s="36"/>
      <c r="AC90" s="36"/>
      <c r="AD90" s="46"/>
      <c r="AE90" s="48"/>
      <c r="AF90" s="35"/>
      <c r="AG90" s="33"/>
    </row>
    <row r="91" spans="2:33" ht="15.75" customHeight="1">
      <c r="B91" s="122" t="s">
        <v>231</v>
      </c>
      <c r="C91" s="91" t="s">
        <v>223</v>
      </c>
      <c r="D91" s="91" t="s">
        <v>227</v>
      </c>
      <c r="E91" s="91" t="s">
        <v>223</v>
      </c>
      <c r="F91" s="91" t="s">
        <v>227</v>
      </c>
      <c r="G91" s="91" t="s">
        <v>223</v>
      </c>
      <c r="H91" s="91" t="s">
        <v>227</v>
      </c>
      <c r="I91" s="91" t="s">
        <v>223</v>
      </c>
      <c r="J91" s="91" t="s">
        <v>227</v>
      </c>
      <c r="K91" s="142"/>
      <c r="L91" s="142"/>
      <c r="M91" s="142"/>
      <c r="N91" s="142"/>
      <c r="O91" s="142"/>
      <c r="P91" s="142"/>
      <c r="Q91" s="142"/>
      <c r="R91" s="45"/>
      <c r="S91" s="36"/>
      <c r="T91" s="46"/>
      <c r="U91" s="36"/>
      <c r="V91" s="46"/>
      <c r="W91" s="36"/>
      <c r="X91" s="47"/>
      <c r="Y91" s="36"/>
      <c r="Z91" s="46"/>
      <c r="AA91" s="36"/>
      <c r="AB91" s="36"/>
      <c r="AC91" s="36"/>
      <c r="AD91" s="46"/>
      <c r="AE91" s="48"/>
      <c r="AF91" s="35"/>
      <c r="AG91" s="33"/>
    </row>
    <row r="92" spans="2:33" ht="15.75" customHeight="1">
      <c r="B92" s="100"/>
      <c r="C92" s="159" t="s">
        <v>298</v>
      </c>
      <c r="D92" s="159" t="s">
        <v>298</v>
      </c>
      <c r="E92" s="159" t="s">
        <v>298</v>
      </c>
      <c r="F92" s="159" t="s">
        <v>298</v>
      </c>
      <c r="G92" s="159" t="s">
        <v>298</v>
      </c>
      <c r="H92" s="159" t="s">
        <v>298</v>
      </c>
      <c r="I92" s="159" t="s">
        <v>298</v>
      </c>
      <c r="J92" s="159" t="s">
        <v>298</v>
      </c>
      <c r="K92" s="142"/>
      <c r="L92" s="142"/>
      <c r="M92" s="142"/>
      <c r="N92" s="142"/>
      <c r="O92" s="142"/>
      <c r="P92" s="142"/>
      <c r="Q92" s="142"/>
      <c r="R92" s="45"/>
      <c r="S92" s="36"/>
      <c r="T92" s="46"/>
      <c r="U92" s="36"/>
      <c r="V92" s="46"/>
      <c r="W92" s="36"/>
      <c r="X92" s="47"/>
      <c r="Y92" s="36"/>
      <c r="Z92" s="46"/>
      <c r="AA92" s="36"/>
      <c r="AB92" s="36"/>
      <c r="AC92" s="36"/>
      <c r="AD92" s="46"/>
      <c r="AE92" s="48"/>
      <c r="AF92" s="35"/>
      <c r="AG92" s="33"/>
    </row>
    <row r="93" spans="2:33" ht="31.5" customHeight="1">
      <c r="B93" s="118" t="s">
        <v>232</v>
      </c>
      <c r="C93" s="215" t="s">
        <v>484</v>
      </c>
      <c r="D93" s="215"/>
      <c r="E93" s="215" t="s">
        <v>484</v>
      </c>
      <c r="F93" s="215"/>
      <c r="G93" s="215" t="s">
        <v>484</v>
      </c>
      <c r="H93" s="215"/>
      <c r="I93" s="215" t="s">
        <v>484</v>
      </c>
      <c r="J93" s="215"/>
      <c r="K93" s="142"/>
      <c r="L93" s="142"/>
      <c r="M93" s="142"/>
      <c r="N93" s="142"/>
      <c r="O93" s="142"/>
      <c r="P93" s="142"/>
      <c r="Q93" s="142"/>
      <c r="R93" s="45"/>
      <c r="S93" s="36"/>
      <c r="T93" s="46"/>
      <c r="U93" s="36"/>
      <c r="V93" s="46"/>
      <c r="W93" s="36"/>
      <c r="X93" s="47"/>
      <c r="Y93" s="36"/>
      <c r="Z93" s="46"/>
      <c r="AA93" s="36"/>
      <c r="AB93" s="36"/>
      <c r="AC93" s="36"/>
      <c r="AD93" s="46"/>
      <c r="AE93" s="48"/>
      <c r="AF93" s="35"/>
      <c r="AG93" s="33"/>
    </row>
    <row r="94" spans="2:33" ht="15.75" customHeight="1">
      <c r="B94" s="216" t="s">
        <v>233</v>
      </c>
      <c r="C94" s="217"/>
      <c r="D94" s="217"/>
      <c r="E94" s="217"/>
      <c r="F94" s="217"/>
      <c r="G94" s="217"/>
      <c r="H94" s="217"/>
      <c r="I94" s="217"/>
      <c r="J94" s="217"/>
      <c r="K94" s="65"/>
      <c r="L94" s="65"/>
      <c r="M94" s="65"/>
      <c r="N94" s="65"/>
      <c r="O94" s="65"/>
      <c r="P94" s="65"/>
      <c r="Q94" s="65"/>
      <c r="R94" s="45"/>
      <c r="S94" s="36"/>
      <c r="T94" s="46"/>
      <c r="U94" s="36"/>
      <c r="V94" s="46"/>
      <c r="W94" s="36"/>
      <c r="X94" s="47"/>
      <c r="Y94" s="36"/>
      <c r="Z94" s="46"/>
      <c r="AA94" s="36"/>
      <c r="AB94" s="36"/>
      <c r="AC94" s="36"/>
      <c r="AD94" s="46"/>
      <c r="AE94" s="48"/>
      <c r="AF94" s="35"/>
      <c r="AG94" s="33"/>
    </row>
    <row r="95" spans="2:33" ht="409.5">
      <c r="B95" s="123" t="s">
        <v>234</v>
      </c>
      <c r="C95" s="215" t="s">
        <v>512</v>
      </c>
      <c r="D95" s="215"/>
      <c r="E95" s="215" t="s">
        <v>485</v>
      </c>
      <c r="F95" s="215"/>
      <c r="G95" s="215" t="s">
        <v>485</v>
      </c>
      <c r="H95" s="215"/>
      <c r="I95" s="215" t="s">
        <v>485</v>
      </c>
      <c r="J95" s="215"/>
      <c r="K95" s="142" t="s">
        <v>506</v>
      </c>
      <c r="L95" s="142" t="s">
        <v>507</v>
      </c>
      <c r="M95" s="142"/>
      <c r="N95" s="142" t="s">
        <v>551</v>
      </c>
      <c r="O95" s="142" t="s">
        <v>552</v>
      </c>
      <c r="P95" s="142" t="s">
        <v>553</v>
      </c>
      <c r="Q95" s="142" t="s">
        <v>573</v>
      </c>
      <c r="R95" s="45"/>
      <c r="S95" s="36"/>
      <c r="T95" s="46"/>
      <c r="U95" s="36"/>
      <c r="V95" s="46"/>
      <c r="W95" s="36"/>
      <c r="X95" s="47"/>
      <c r="Y95" s="36"/>
      <c r="Z95" s="46"/>
      <c r="AA95" s="36"/>
      <c r="AB95" s="36"/>
      <c r="AC95" s="36"/>
      <c r="AD95" s="46"/>
      <c r="AE95" s="48"/>
      <c r="AF95" s="35"/>
      <c r="AG95" s="33"/>
    </row>
    <row r="96" spans="2:33" ht="43.5" customHeight="1">
      <c r="B96" s="116" t="s">
        <v>235</v>
      </c>
      <c r="C96" s="222" t="s">
        <v>298</v>
      </c>
      <c r="D96" s="223"/>
      <c r="E96" s="222" t="s">
        <v>298</v>
      </c>
      <c r="F96" s="223"/>
      <c r="G96" s="222" t="s">
        <v>298</v>
      </c>
      <c r="H96" s="223"/>
      <c r="I96" s="222" t="s">
        <v>298</v>
      </c>
      <c r="J96" s="223"/>
      <c r="K96" s="142" t="s">
        <v>506</v>
      </c>
      <c r="L96" s="142"/>
      <c r="M96" s="142"/>
      <c r="N96" s="142"/>
      <c r="O96" s="142"/>
      <c r="P96" s="142"/>
      <c r="Q96" s="142"/>
      <c r="R96" s="45"/>
      <c r="S96" s="36"/>
      <c r="T96" s="46"/>
      <c r="U96" s="36"/>
      <c r="V96" s="46"/>
      <c r="W96" s="36"/>
      <c r="X96" s="47"/>
      <c r="Y96" s="36"/>
      <c r="Z96" s="46"/>
      <c r="AA96" s="36"/>
      <c r="AB96" s="36"/>
      <c r="AC96" s="36"/>
      <c r="AD96" s="46"/>
      <c r="AE96" s="48"/>
      <c r="AF96" s="35"/>
      <c r="AG96" s="33"/>
    </row>
    <row r="97" spans="2:33" ht="43.5" customHeight="1">
      <c r="B97" s="116" t="s">
        <v>236</v>
      </c>
      <c r="C97" s="215" t="s">
        <v>513</v>
      </c>
      <c r="D97" s="215"/>
      <c r="E97" s="215" t="s">
        <v>486</v>
      </c>
      <c r="F97" s="215"/>
      <c r="G97" s="215" t="s">
        <v>486</v>
      </c>
      <c r="H97" s="215"/>
      <c r="I97" s="215" t="s">
        <v>486</v>
      </c>
      <c r="J97" s="215"/>
      <c r="K97" s="142" t="s">
        <v>506</v>
      </c>
      <c r="L97" s="169" t="s">
        <v>508</v>
      </c>
      <c r="M97" s="169"/>
      <c r="N97" s="169" t="s">
        <v>554</v>
      </c>
      <c r="O97" s="169" t="s">
        <v>555</v>
      </c>
      <c r="P97" s="169" t="s">
        <v>556</v>
      </c>
      <c r="Q97" s="142" t="s">
        <v>574</v>
      </c>
      <c r="R97" s="45"/>
      <c r="S97" s="36"/>
      <c r="T97" s="46"/>
      <c r="U97" s="36"/>
      <c r="V97" s="46"/>
      <c r="W97" s="36"/>
      <c r="X97" s="47"/>
      <c r="Y97" s="36"/>
      <c r="Z97" s="46"/>
      <c r="AA97" s="36"/>
      <c r="AB97" s="36"/>
      <c r="AC97" s="36"/>
      <c r="AD97" s="46"/>
      <c r="AE97" s="48"/>
      <c r="AF97" s="35"/>
      <c r="AG97" s="33"/>
    </row>
    <row r="98" spans="2:33" ht="15.75" customHeight="1">
      <c r="B98" s="216" t="s">
        <v>237</v>
      </c>
      <c r="C98" s="217"/>
      <c r="D98" s="217"/>
      <c r="E98" s="217"/>
      <c r="F98" s="217"/>
      <c r="G98" s="217"/>
      <c r="H98" s="217"/>
      <c r="I98" s="217"/>
      <c r="J98" s="217"/>
      <c r="K98" s="65"/>
      <c r="L98" s="65"/>
      <c r="M98" s="65"/>
      <c r="N98" s="65"/>
      <c r="O98" s="65"/>
      <c r="P98" s="65"/>
      <c r="Q98" s="65"/>
      <c r="R98" s="45"/>
      <c r="S98" s="36"/>
      <c r="T98" s="46"/>
      <c r="U98" s="36"/>
      <c r="V98" s="46"/>
      <c r="W98" s="36"/>
      <c r="X98" s="47"/>
      <c r="Y98" s="36"/>
      <c r="Z98" s="46"/>
      <c r="AA98" s="36"/>
      <c r="AB98" s="36"/>
      <c r="AC98" s="36"/>
      <c r="AD98" s="46"/>
      <c r="AE98" s="48"/>
      <c r="AF98" s="35"/>
      <c r="AG98" s="33"/>
    </row>
    <row r="99" spans="2:33" ht="26.25" customHeight="1">
      <c r="B99" s="123" t="s">
        <v>238</v>
      </c>
      <c r="C99" s="215" t="s">
        <v>514</v>
      </c>
      <c r="D99" s="215"/>
      <c r="E99" s="215" t="s">
        <v>498</v>
      </c>
      <c r="F99" s="215"/>
      <c r="G99" s="215" t="s">
        <v>495</v>
      </c>
      <c r="H99" s="215"/>
      <c r="I99" s="215" t="s">
        <v>487</v>
      </c>
      <c r="J99" s="215"/>
      <c r="K99" s="142" t="s">
        <v>506</v>
      </c>
      <c r="L99" s="142" t="s">
        <v>509</v>
      </c>
      <c r="M99" s="142"/>
      <c r="N99" s="142" t="s">
        <v>557</v>
      </c>
      <c r="O99" s="142" t="s">
        <v>558</v>
      </c>
      <c r="P99" s="142" t="s">
        <v>559</v>
      </c>
      <c r="Q99" s="142"/>
      <c r="R99" s="45"/>
      <c r="S99" s="36"/>
      <c r="T99" s="46"/>
      <c r="U99" s="36"/>
      <c r="V99" s="46"/>
      <c r="W99" s="36"/>
      <c r="X99" s="47"/>
      <c r="Y99" s="36"/>
      <c r="Z99" s="46"/>
      <c r="AA99" s="36"/>
      <c r="AB99" s="36"/>
      <c r="AC99" s="36"/>
      <c r="AD99" s="46"/>
      <c r="AE99" s="48"/>
      <c r="AF99" s="35"/>
      <c r="AG99" s="33"/>
    </row>
    <row r="100" spans="2:33" ht="30.95" customHeight="1">
      <c r="B100" s="116" t="s">
        <v>239</v>
      </c>
      <c r="C100" s="215" t="s">
        <v>515</v>
      </c>
      <c r="D100" s="215"/>
      <c r="E100" s="215" t="s">
        <v>298</v>
      </c>
      <c r="F100" s="215"/>
      <c r="G100" s="215" t="s">
        <v>298</v>
      </c>
      <c r="H100" s="215"/>
      <c r="I100" s="215" t="s">
        <v>298</v>
      </c>
      <c r="J100" s="215"/>
      <c r="K100" s="142" t="s">
        <v>506</v>
      </c>
      <c r="L100" s="142"/>
      <c r="M100" s="142"/>
      <c r="N100" s="142"/>
      <c r="O100" s="142"/>
      <c r="P100" s="142"/>
      <c r="Q100" s="142"/>
      <c r="R100" s="45"/>
      <c r="S100" s="36"/>
      <c r="T100" s="46"/>
      <c r="U100" s="36"/>
      <c r="V100" s="46"/>
      <c r="W100" s="36"/>
      <c r="X100" s="47"/>
      <c r="Y100" s="36"/>
      <c r="Z100" s="46"/>
      <c r="AA100" s="36"/>
      <c r="AB100" s="36"/>
      <c r="AC100" s="36"/>
      <c r="AD100" s="46"/>
      <c r="AE100" s="48"/>
      <c r="AF100" s="35"/>
      <c r="AG100" s="33"/>
    </row>
    <row r="101" spans="2:33" ht="30.95" customHeight="1">
      <c r="B101" s="116" t="s">
        <v>240</v>
      </c>
      <c r="C101" s="215" t="s">
        <v>515</v>
      </c>
      <c r="D101" s="215"/>
      <c r="E101" s="215" t="s">
        <v>298</v>
      </c>
      <c r="F101" s="215"/>
      <c r="G101" s="215" t="s">
        <v>298</v>
      </c>
      <c r="H101" s="215"/>
      <c r="I101" s="215" t="s">
        <v>298</v>
      </c>
      <c r="J101" s="215"/>
      <c r="K101" s="142" t="s">
        <v>506</v>
      </c>
      <c r="L101" s="142"/>
      <c r="M101" s="142"/>
      <c r="N101" s="142"/>
      <c r="O101" s="142"/>
      <c r="P101" s="142"/>
      <c r="Q101" s="142"/>
      <c r="R101" s="45"/>
      <c r="S101" s="36"/>
      <c r="T101" s="46"/>
      <c r="U101" s="36"/>
      <c r="V101" s="46"/>
      <c r="W101" s="36"/>
      <c r="X101" s="47"/>
      <c r="Y101" s="36"/>
      <c r="Z101" s="46"/>
      <c r="AA101" s="36"/>
      <c r="AB101" s="36"/>
      <c r="AC101" s="36"/>
      <c r="AD101" s="46"/>
      <c r="AE101" s="48"/>
      <c r="AF101" s="35"/>
      <c r="AG101" s="33"/>
    </row>
    <row r="102" spans="2:33" ht="30.95" customHeight="1">
      <c r="B102" s="120" t="s">
        <v>241</v>
      </c>
      <c r="C102" s="215" t="s">
        <v>515</v>
      </c>
      <c r="D102" s="215"/>
      <c r="E102" s="215" t="s">
        <v>298</v>
      </c>
      <c r="F102" s="215"/>
      <c r="G102" s="215" t="s">
        <v>298</v>
      </c>
      <c r="H102" s="215"/>
      <c r="I102" s="215" t="s">
        <v>298</v>
      </c>
      <c r="J102" s="215"/>
      <c r="K102" s="142" t="s">
        <v>506</v>
      </c>
      <c r="L102" s="142"/>
      <c r="M102" s="142"/>
      <c r="N102" s="142"/>
      <c r="O102" s="142"/>
      <c r="P102" s="142"/>
      <c r="Q102" s="142"/>
      <c r="R102" s="45"/>
      <c r="S102" s="36"/>
      <c r="T102" s="46"/>
      <c r="U102" s="36"/>
      <c r="V102" s="46"/>
      <c r="W102" s="36"/>
      <c r="X102" s="47"/>
      <c r="Y102" s="36"/>
      <c r="Z102" s="46"/>
      <c r="AA102" s="36"/>
      <c r="AB102" s="36"/>
      <c r="AC102" s="36"/>
      <c r="AD102" s="46"/>
      <c r="AE102" s="48"/>
      <c r="AF102" s="35"/>
      <c r="AG102" s="33"/>
    </row>
    <row r="103" spans="2:33" ht="30.75" customHeight="1">
      <c r="B103" s="116" t="s">
        <v>242</v>
      </c>
      <c r="C103" s="215" t="s">
        <v>516</v>
      </c>
      <c r="D103" s="215"/>
      <c r="E103" s="215" t="s">
        <v>499</v>
      </c>
      <c r="F103" s="215"/>
      <c r="G103" s="215" t="s">
        <v>488</v>
      </c>
      <c r="H103" s="215"/>
      <c r="I103" s="215" t="s">
        <v>488</v>
      </c>
      <c r="J103" s="215"/>
      <c r="K103" s="142" t="s">
        <v>506</v>
      </c>
      <c r="L103" s="142" t="s">
        <v>510</v>
      </c>
      <c r="M103" s="142"/>
      <c r="N103" s="142" t="s">
        <v>560</v>
      </c>
      <c r="O103" s="142" t="s">
        <v>561</v>
      </c>
      <c r="P103" s="142" t="s">
        <v>562</v>
      </c>
      <c r="Q103" s="142" t="s">
        <v>575</v>
      </c>
      <c r="R103" s="45"/>
      <c r="S103" s="36"/>
      <c r="T103" s="46"/>
      <c r="U103" s="36"/>
      <c r="V103" s="46"/>
      <c r="W103" s="36"/>
      <c r="X103" s="47"/>
      <c r="Y103" s="36"/>
      <c r="Z103" s="46"/>
      <c r="AA103" s="36"/>
      <c r="AB103" s="36"/>
      <c r="AC103" s="36"/>
      <c r="AD103" s="46"/>
      <c r="AE103" s="48"/>
      <c r="AF103" s="35"/>
      <c r="AG103" s="33"/>
    </row>
    <row r="104" spans="2:33" ht="30.95" customHeight="1">
      <c r="B104" s="116" t="s">
        <v>243</v>
      </c>
      <c r="C104" s="215" t="s">
        <v>517</v>
      </c>
      <c r="D104" s="215"/>
      <c r="E104" s="215" t="s">
        <v>298</v>
      </c>
      <c r="F104" s="215"/>
      <c r="G104" s="215" t="s">
        <v>298</v>
      </c>
      <c r="H104" s="215"/>
      <c r="I104" s="215" t="s">
        <v>298</v>
      </c>
      <c r="J104" s="215"/>
      <c r="K104" s="142" t="s">
        <v>506</v>
      </c>
      <c r="L104" s="142"/>
      <c r="M104" s="142"/>
      <c r="N104" s="142"/>
      <c r="O104" s="142"/>
      <c r="P104" s="142"/>
      <c r="Q104" s="142"/>
      <c r="R104" s="45"/>
      <c r="S104" s="36"/>
      <c r="T104" s="46"/>
      <c r="U104" s="36"/>
      <c r="V104" s="46"/>
      <c r="W104" s="36"/>
      <c r="X104" s="47"/>
      <c r="Y104" s="36"/>
      <c r="Z104" s="46"/>
      <c r="AA104" s="36"/>
      <c r="AB104" s="36"/>
      <c r="AC104" s="36"/>
      <c r="AD104" s="46"/>
      <c r="AE104" s="48"/>
      <c r="AF104" s="35"/>
      <c r="AG104" s="33"/>
    </row>
    <row r="105" spans="2:33" ht="15.75" customHeight="1">
      <c r="B105" s="216" t="s">
        <v>244</v>
      </c>
      <c r="C105" s="217"/>
      <c r="D105" s="217"/>
      <c r="E105" s="217"/>
      <c r="F105" s="217"/>
      <c r="G105" s="217"/>
      <c r="H105" s="217"/>
      <c r="I105" s="217"/>
      <c r="J105" s="217"/>
      <c r="K105" s="65"/>
      <c r="L105" s="65"/>
      <c r="M105" s="65"/>
      <c r="N105" s="65"/>
      <c r="O105" s="65"/>
      <c r="P105" s="65"/>
      <c r="Q105" s="65"/>
      <c r="R105" s="45"/>
      <c r="S105" s="36"/>
      <c r="T105" s="46"/>
      <c r="U105" s="36"/>
      <c r="V105" s="46"/>
      <c r="W105" s="36"/>
      <c r="X105" s="47"/>
      <c r="Y105" s="36"/>
      <c r="Z105" s="46"/>
      <c r="AA105" s="36"/>
      <c r="AB105" s="36"/>
      <c r="AC105" s="36"/>
      <c r="AD105" s="46"/>
      <c r="AE105" s="48"/>
      <c r="AF105" s="35"/>
      <c r="AG105" s="33"/>
    </row>
    <row r="106" spans="2:33" ht="30.95" customHeight="1">
      <c r="B106" s="123" t="s">
        <v>245</v>
      </c>
      <c r="C106" s="215" t="s">
        <v>518</v>
      </c>
      <c r="D106" s="215"/>
      <c r="E106" s="215" t="s">
        <v>497</v>
      </c>
      <c r="F106" s="215"/>
      <c r="G106" s="215" t="s">
        <v>497</v>
      </c>
      <c r="H106" s="215"/>
      <c r="I106" s="215" t="s">
        <v>496</v>
      </c>
      <c r="J106" s="215"/>
      <c r="K106" s="142" t="s">
        <v>506</v>
      </c>
      <c r="L106" s="142" t="s">
        <v>511</v>
      </c>
      <c r="M106" s="142"/>
      <c r="N106" s="142" t="s">
        <v>563</v>
      </c>
      <c r="O106" s="142" t="s">
        <v>564</v>
      </c>
      <c r="P106" s="142" t="s">
        <v>565</v>
      </c>
      <c r="Q106" s="142" t="s">
        <v>576</v>
      </c>
      <c r="R106" s="45"/>
      <c r="S106" s="36"/>
      <c r="T106" s="46"/>
      <c r="U106" s="36"/>
      <c r="V106" s="46"/>
      <c r="W106" s="36"/>
      <c r="X106" s="47"/>
      <c r="Y106" s="36"/>
      <c r="Z106" s="46"/>
      <c r="AA106" s="36"/>
      <c r="AB106" s="36"/>
      <c r="AC106" s="36"/>
      <c r="AD106" s="46"/>
      <c r="AE106" s="48"/>
      <c r="AF106" s="35"/>
      <c r="AG106" s="33"/>
    </row>
    <row r="107" spans="2:33" ht="15.75" customHeight="1">
      <c r="B107" s="216" t="s">
        <v>246</v>
      </c>
      <c r="C107" s="217"/>
      <c r="D107" s="217"/>
      <c r="E107" s="217"/>
      <c r="F107" s="217"/>
      <c r="G107" s="217"/>
      <c r="H107" s="217"/>
      <c r="I107" s="217"/>
      <c r="J107" s="217"/>
      <c r="K107" s="65"/>
      <c r="L107" s="65"/>
      <c r="M107" s="65"/>
      <c r="N107" s="65"/>
      <c r="O107" s="65"/>
      <c r="P107" s="65"/>
      <c r="Q107" s="65"/>
      <c r="R107" s="45"/>
      <c r="S107" s="36"/>
      <c r="T107" s="46"/>
      <c r="U107" s="36"/>
      <c r="V107" s="46"/>
      <c r="W107" s="36"/>
      <c r="X107" s="47"/>
      <c r="Y107" s="36"/>
      <c r="Z107" s="46"/>
      <c r="AA107" s="36"/>
      <c r="AB107" s="36"/>
      <c r="AC107" s="36"/>
      <c r="AD107" s="46"/>
      <c r="AE107" s="48"/>
      <c r="AF107" s="35"/>
      <c r="AG107" s="33"/>
    </row>
    <row r="108" spans="2:33" ht="31.5" customHeight="1">
      <c r="B108" s="124" t="s">
        <v>247</v>
      </c>
      <c r="C108" s="215" t="s">
        <v>298</v>
      </c>
      <c r="D108" s="215"/>
      <c r="E108" s="215" t="s">
        <v>298</v>
      </c>
      <c r="F108" s="215"/>
      <c r="G108" s="215" t="s">
        <v>298</v>
      </c>
      <c r="H108" s="215"/>
      <c r="I108" s="215" t="s">
        <v>298</v>
      </c>
      <c r="J108" s="215"/>
      <c r="K108" s="142"/>
      <c r="L108" s="142"/>
      <c r="M108" s="142"/>
      <c r="N108" s="142"/>
      <c r="O108" s="142"/>
      <c r="P108" s="142"/>
      <c r="Q108" s="142"/>
      <c r="R108" s="45"/>
      <c r="S108" s="36"/>
      <c r="T108" s="46"/>
      <c r="U108" s="36"/>
      <c r="V108" s="46"/>
      <c r="W108" s="36"/>
      <c r="X108" s="47"/>
      <c r="Y108" s="36"/>
      <c r="Z108" s="46"/>
      <c r="AA108" s="36"/>
      <c r="AB108" s="36"/>
      <c r="AC108" s="36"/>
      <c r="AD108" s="46"/>
      <c r="AE108" s="48"/>
      <c r="AF108" s="35"/>
      <c r="AG108" s="33"/>
    </row>
    <row r="109" spans="2:33" ht="15.75" customHeight="1">
      <c r="B109" s="216" t="s">
        <v>248</v>
      </c>
      <c r="C109" s="217"/>
      <c r="D109" s="217"/>
      <c r="E109" s="217"/>
      <c r="F109" s="217"/>
      <c r="G109" s="217"/>
      <c r="H109" s="217"/>
      <c r="I109" s="217"/>
      <c r="J109" s="217"/>
      <c r="K109" s="65"/>
      <c r="L109" s="65"/>
      <c r="M109" s="65"/>
      <c r="N109" s="65"/>
      <c r="O109" s="65"/>
      <c r="P109" s="65"/>
      <c r="Q109" s="65"/>
      <c r="R109" s="45"/>
      <c r="S109" s="36"/>
      <c r="T109" s="46"/>
      <c r="U109" s="36"/>
      <c r="V109" s="46"/>
      <c r="W109" s="36"/>
      <c r="X109" s="47"/>
      <c r="Y109" s="36"/>
      <c r="Z109" s="46"/>
      <c r="AA109" s="36"/>
      <c r="AB109" s="36"/>
      <c r="AC109" s="36"/>
      <c r="AD109" s="46"/>
      <c r="AE109" s="48"/>
      <c r="AF109" s="35"/>
      <c r="AG109" s="33"/>
    </row>
    <row r="110" spans="2:33" ht="47.25" customHeight="1">
      <c r="B110" s="124" t="s">
        <v>5</v>
      </c>
      <c r="C110" s="215"/>
      <c r="D110" s="215"/>
      <c r="E110" s="218"/>
      <c r="F110" s="219"/>
      <c r="G110" s="218"/>
      <c r="H110" s="219"/>
      <c r="I110" s="215"/>
      <c r="J110" s="215"/>
      <c r="K110" s="142"/>
      <c r="L110" s="142"/>
      <c r="M110" s="142"/>
      <c r="N110" s="142"/>
      <c r="O110" s="142"/>
      <c r="P110" s="142"/>
      <c r="Q110" s="142"/>
      <c r="R110" s="45"/>
      <c r="S110" s="36"/>
      <c r="T110" s="46"/>
      <c r="U110" s="36"/>
      <c r="V110" s="46"/>
      <c r="W110" s="36"/>
      <c r="X110" s="47"/>
      <c r="Y110" s="36"/>
      <c r="Z110" s="46"/>
      <c r="AA110" s="36"/>
      <c r="AB110" s="36"/>
      <c r="AC110" s="36"/>
      <c r="AD110" s="46"/>
      <c r="AE110" s="48"/>
      <c r="AF110" s="35"/>
      <c r="AG110" s="33"/>
    </row>
    <row r="111" spans="2:33" ht="15.75" customHeight="1">
      <c r="B111" s="57"/>
      <c r="C111" s="58"/>
      <c r="D111" s="58"/>
      <c r="E111" s="58"/>
      <c r="F111" s="58"/>
      <c r="G111" s="58"/>
      <c r="H111" s="58"/>
      <c r="I111" s="57"/>
      <c r="J111" s="57"/>
      <c r="K111" s="60"/>
      <c r="L111" s="60"/>
      <c r="M111" s="60"/>
      <c r="N111" s="60"/>
      <c r="O111" s="60"/>
      <c r="P111" s="60"/>
      <c r="Q111" s="60"/>
      <c r="R111" s="45"/>
      <c r="S111" s="36"/>
      <c r="T111" s="46"/>
      <c r="U111" s="36"/>
      <c r="V111" s="46"/>
      <c r="W111" s="36"/>
      <c r="X111" s="47"/>
      <c r="Y111" s="36"/>
      <c r="Z111" s="46"/>
      <c r="AA111" s="36"/>
      <c r="AB111" s="36"/>
      <c r="AC111" s="36"/>
      <c r="AD111" s="46"/>
      <c r="AE111" s="48"/>
      <c r="AF111" s="35"/>
      <c r="AG111" s="33"/>
    </row>
    <row r="112" spans="2:33" ht="15.75" customHeight="1">
      <c r="B112" s="57"/>
      <c r="C112" s="58"/>
      <c r="D112" s="58"/>
      <c r="E112" s="58"/>
      <c r="F112" s="58"/>
      <c r="G112" s="58"/>
      <c r="H112" s="58"/>
      <c r="I112" s="57"/>
      <c r="J112" s="57"/>
      <c r="K112" s="60"/>
      <c r="L112" s="60"/>
      <c r="M112" s="60"/>
      <c r="N112" s="60"/>
      <c r="O112" s="60"/>
      <c r="P112" s="60"/>
      <c r="Q112" s="60"/>
      <c r="R112" s="45"/>
      <c r="S112" s="36"/>
      <c r="T112" s="46"/>
      <c r="U112" s="36"/>
      <c r="V112" s="46"/>
      <c r="W112" s="36"/>
      <c r="X112" s="47"/>
      <c r="Y112" s="36"/>
      <c r="Z112" s="46"/>
      <c r="AA112" s="36"/>
      <c r="AB112" s="36"/>
      <c r="AC112" s="36"/>
      <c r="AD112" s="46"/>
      <c r="AE112" s="48"/>
      <c r="AF112" s="35"/>
      <c r="AG112" s="33"/>
    </row>
    <row r="113" spans="2:33" ht="15.75" customHeight="1">
      <c r="B113" s="57"/>
      <c r="C113" s="58"/>
      <c r="D113" s="58"/>
      <c r="E113" s="58"/>
      <c r="F113" s="58"/>
      <c r="G113" s="58"/>
      <c r="H113" s="58"/>
      <c r="I113" s="57"/>
      <c r="J113" s="57"/>
      <c r="K113" s="60"/>
      <c r="L113" s="60"/>
      <c r="M113" s="60"/>
      <c r="N113" s="60"/>
      <c r="O113" s="60"/>
      <c r="P113" s="60"/>
      <c r="Q113" s="60"/>
      <c r="R113" s="45"/>
      <c r="S113" s="36"/>
      <c r="T113" s="46"/>
      <c r="U113" s="36"/>
      <c r="V113" s="46"/>
      <c r="W113" s="36"/>
      <c r="X113" s="47"/>
      <c r="Y113" s="36"/>
      <c r="Z113" s="46"/>
      <c r="AA113" s="36"/>
      <c r="AB113" s="36"/>
      <c r="AC113" s="36"/>
      <c r="AD113" s="46"/>
      <c r="AE113" s="48"/>
      <c r="AF113" s="35"/>
      <c r="AG113" s="33"/>
    </row>
    <row r="114" spans="2:33" ht="15.75" customHeight="1">
      <c r="B114" s="57"/>
      <c r="C114" s="58"/>
      <c r="D114" s="58"/>
      <c r="E114" s="58"/>
      <c r="F114" s="58"/>
      <c r="G114" s="58"/>
      <c r="H114" s="58"/>
      <c r="I114" s="57"/>
      <c r="J114" s="57"/>
      <c r="K114" s="60"/>
      <c r="L114" s="60"/>
      <c r="M114" s="60"/>
      <c r="N114" s="60"/>
      <c r="O114" s="60"/>
      <c r="P114" s="60"/>
      <c r="Q114" s="60"/>
      <c r="R114" s="45"/>
      <c r="S114" s="36"/>
      <c r="T114" s="46"/>
      <c r="U114" s="36"/>
      <c r="V114" s="46"/>
      <c r="W114" s="36"/>
      <c r="X114" s="47"/>
      <c r="Y114" s="36"/>
      <c r="Z114" s="46"/>
      <c r="AA114" s="36"/>
      <c r="AB114" s="36"/>
      <c r="AC114" s="36"/>
      <c r="AD114" s="46"/>
      <c r="AE114" s="48"/>
      <c r="AF114" s="35"/>
      <c r="AG114" s="33"/>
    </row>
    <row r="115" spans="2:33" ht="15.75" customHeight="1">
      <c r="B115" s="57"/>
      <c r="C115" s="58"/>
      <c r="D115" s="58"/>
      <c r="E115" s="58"/>
      <c r="F115" s="58"/>
      <c r="G115" s="58"/>
      <c r="H115" s="58"/>
      <c r="I115" s="57"/>
      <c r="J115" s="57"/>
      <c r="K115" s="60"/>
      <c r="L115" s="60"/>
      <c r="M115" s="60"/>
      <c r="N115" s="60"/>
      <c r="O115" s="60"/>
      <c r="P115" s="60"/>
      <c r="Q115" s="60"/>
      <c r="R115" s="45"/>
      <c r="S115" s="36"/>
      <c r="T115" s="46"/>
      <c r="U115" s="36"/>
      <c r="V115" s="46"/>
      <c r="W115" s="36"/>
      <c r="X115" s="47"/>
      <c r="Y115" s="36"/>
      <c r="Z115" s="46"/>
      <c r="AA115" s="36"/>
      <c r="AB115" s="36"/>
      <c r="AC115" s="36"/>
      <c r="AD115" s="46"/>
      <c r="AE115" s="48"/>
      <c r="AF115" s="35"/>
      <c r="AG115" s="33"/>
    </row>
    <row r="116" spans="2:33" ht="15.75" customHeight="1">
      <c r="B116" s="57"/>
      <c r="C116" s="58"/>
      <c r="D116" s="58"/>
      <c r="E116" s="58"/>
      <c r="F116" s="58"/>
      <c r="G116" s="58"/>
      <c r="H116" s="58"/>
      <c r="I116" s="57"/>
      <c r="J116" s="57"/>
      <c r="K116" s="60"/>
      <c r="L116" s="60"/>
      <c r="M116" s="60"/>
      <c r="N116" s="60"/>
      <c r="O116" s="60"/>
      <c r="P116" s="60"/>
      <c r="Q116" s="60"/>
      <c r="R116" s="45"/>
      <c r="S116" s="36"/>
      <c r="T116" s="46"/>
      <c r="U116" s="36"/>
      <c r="V116" s="46"/>
      <c r="W116" s="36"/>
      <c r="X116" s="47"/>
      <c r="Y116" s="36"/>
      <c r="Z116" s="46"/>
      <c r="AA116" s="36"/>
      <c r="AB116" s="36"/>
      <c r="AC116" s="36"/>
      <c r="AD116" s="46"/>
      <c r="AE116" s="48"/>
      <c r="AF116" s="35"/>
      <c r="AG116" s="33"/>
    </row>
    <row r="117" spans="2:33" ht="15.75" customHeight="1">
      <c r="B117" s="57"/>
      <c r="C117" s="58"/>
      <c r="D117" s="58"/>
      <c r="E117" s="58"/>
      <c r="F117" s="58"/>
      <c r="G117" s="58"/>
      <c r="H117" s="58"/>
      <c r="I117" s="57"/>
      <c r="J117" s="57"/>
      <c r="K117" s="60"/>
      <c r="L117" s="60"/>
      <c r="M117" s="60"/>
      <c r="N117" s="60"/>
      <c r="O117" s="60"/>
      <c r="P117" s="60"/>
      <c r="Q117" s="60"/>
      <c r="R117" s="45"/>
      <c r="S117" s="36"/>
      <c r="T117" s="46"/>
      <c r="U117" s="36"/>
      <c r="V117" s="46"/>
      <c r="W117" s="36"/>
      <c r="X117" s="47"/>
      <c r="Y117" s="36"/>
      <c r="Z117" s="46"/>
      <c r="AA117" s="36"/>
      <c r="AB117" s="36"/>
      <c r="AC117" s="36"/>
      <c r="AD117" s="46"/>
      <c r="AE117" s="48"/>
      <c r="AF117" s="35"/>
      <c r="AG117" s="33"/>
    </row>
    <row r="118" spans="2:33" ht="15.75" customHeight="1">
      <c r="B118" s="57"/>
      <c r="C118" s="58"/>
      <c r="D118" s="58"/>
      <c r="E118" s="58"/>
      <c r="F118" s="58"/>
      <c r="G118" s="58"/>
      <c r="H118" s="58"/>
      <c r="I118" s="57"/>
      <c r="J118" s="57"/>
      <c r="K118" s="60"/>
      <c r="L118" s="60"/>
      <c r="M118" s="60"/>
      <c r="N118" s="60"/>
      <c r="O118" s="60"/>
      <c r="P118" s="60"/>
      <c r="Q118" s="60"/>
      <c r="R118" s="45"/>
      <c r="S118" s="36"/>
      <c r="T118" s="46"/>
      <c r="U118" s="36"/>
      <c r="V118" s="46"/>
      <c r="W118" s="36"/>
      <c r="X118" s="47"/>
      <c r="Y118" s="36"/>
      <c r="Z118" s="46"/>
      <c r="AA118" s="36"/>
      <c r="AB118" s="36"/>
      <c r="AC118" s="36"/>
      <c r="AD118" s="46"/>
      <c r="AE118" s="48"/>
      <c r="AF118" s="35"/>
      <c r="AG118" s="33"/>
    </row>
    <row r="119" spans="2:33" ht="15.75" customHeight="1">
      <c r="B119" s="57"/>
      <c r="C119" s="58"/>
      <c r="D119" s="58"/>
      <c r="E119" s="58"/>
      <c r="F119" s="58"/>
      <c r="G119" s="58"/>
      <c r="H119" s="58"/>
      <c r="I119" s="57"/>
      <c r="J119" s="57"/>
      <c r="K119" s="60"/>
      <c r="L119" s="60"/>
      <c r="M119" s="60"/>
      <c r="N119" s="60"/>
      <c r="O119" s="60"/>
      <c r="P119" s="60"/>
      <c r="Q119" s="60"/>
      <c r="R119" s="45"/>
      <c r="S119" s="36"/>
      <c r="T119" s="46"/>
      <c r="U119" s="36"/>
      <c r="V119" s="46"/>
      <c r="W119" s="36"/>
      <c r="X119" s="47"/>
      <c r="Y119" s="36"/>
      <c r="Z119" s="46"/>
      <c r="AA119" s="36"/>
      <c r="AB119" s="36"/>
      <c r="AC119" s="36"/>
      <c r="AD119" s="46"/>
      <c r="AE119" s="48"/>
      <c r="AF119" s="35"/>
      <c r="AG119" s="33"/>
    </row>
    <row r="120" spans="2:33" ht="15.75" customHeight="1">
      <c r="B120" s="57"/>
      <c r="C120" s="58"/>
      <c r="D120" s="58"/>
      <c r="E120" s="58"/>
      <c r="F120" s="58"/>
      <c r="G120" s="58"/>
      <c r="H120" s="58"/>
      <c r="I120" s="57"/>
      <c r="J120" s="57"/>
      <c r="K120" s="60"/>
      <c r="L120" s="60"/>
      <c r="M120" s="60"/>
      <c r="N120" s="60"/>
      <c r="O120" s="60"/>
      <c r="P120" s="60"/>
      <c r="Q120" s="60"/>
      <c r="R120" s="45"/>
      <c r="S120" s="36"/>
      <c r="T120" s="46"/>
      <c r="U120" s="36"/>
      <c r="V120" s="46"/>
      <c r="W120" s="36"/>
      <c r="X120" s="47"/>
      <c r="Y120" s="36"/>
      <c r="Z120" s="46"/>
      <c r="AA120" s="36"/>
      <c r="AB120" s="36"/>
      <c r="AC120" s="36"/>
      <c r="AD120" s="46"/>
      <c r="AE120" s="48"/>
      <c r="AF120" s="35"/>
      <c r="AG120" s="33"/>
    </row>
    <row r="121" spans="2:33" ht="15.75" customHeight="1">
      <c r="D121" s="34"/>
      <c r="E121" s="34"/>
      <c r="F121" s="34"/>
      <c r="G121" s="34"/>
      <c r="H121" s="34"/>
      <c r="I121" s="34"/>
      <c r="J121" s="34"/>
      <c r="K121" s="34"/>
      <c r="L121" s="34"/>
      <c r="M121" s="34"/>
      <c r="N121" s="34"/>
      <c r="O121" s="34"/>
      <c r="P121" s="34"/>
      <c r="Q121" s="34"/>
      <c r="R121" s="34"/>
      <c r="S121" s="36"/>
      <c r="T121" s="46"/>
      <c r="U121" s="36"/>
      <c r="V121" s="46"/>
      <c r="W121" s="36"/>
      <c r="X121" s="47"/>
      <c r="Y121" s="36"/>
      <c r="Z121" s="46"/>
      <c r="AA121" s="36"/>
      <c r="AB121" s="36"/>
      <c r="AC121" s="36"/>
      <c r="AD121" s="46"/>
      <c r="AE121" s="48"/>
      <c r="AF121" s="35"/>
      <c r="AG121" s="33"/>
    </row>
    <row r="122" spans="2:33" ht="15.75" customHeight="1">
      <c r="D122" s="34"/>
      <c r="E122" s="34"/>
      <c r="F122" s="34"/>
      <c r="G122" s="34"/>
      <c r="H122" s="34"/>
      <c r="I122" s="34"/>
      <c r="J122" s="34"/>
      <c r="K122" s="34"/>
      <c r="L122" s="34"/>
      <c r="M122" s="34"/>
      <c r="N122" s="34"/>
      <c r="O122" s="34"/>
      <c r="P122" s="34"/>
      <c r="Q122" s="34"/>
      <c r="R122" s="34"/>
      <c r="S122" s="36"/>
      <c r="T122" s="46"/>
      <c r="U122" s="36"/>
      <c r="V122" s="46"/>
      <c r="W122" s="36"/>
      <c r="X122" s="47"/>
      <c r="Y122" s="36"/>
      <c r="Z122" s="46"/>
      <c r="AA122" s="36"/>
      <c r="AB122" s="36"/>
      <c r="AC122" s="36"/>
      <c r="AD122" s="46"/>
      <c r="AE122" s="48"/>
      <c r="AF122" s="35"/>
      <c r="AG122" s="33"/>
    </row>
    <row r="123" spans="2:33" ht="15.75" customHeight="1">
      <c r="D123" s="34"/>
      <c r="E123" s="34"/>
      <c r="F123" s="34"/>
      <c r="G123" s="34"/>
      <c r="H123" s="34"/>
      <c r="I123" s="34"/>
      <c r="J123" s="34"/>
      <c r="K123" s="34"/>
      <c r="L123" s="34"/>
      <c r="M123" s="34"/>
      <c r="N123" s="34"/>
      <c r="O123" s="34"/>
      <c r="P123" s="34"/>
      <c r="Q123" s="34"/>
      <c r="R123" s="34"/>
      <c r="S123" s="36"/>
      <c r="T123" s="46"/>
      <c r="U123" s="36"/>
      <c r="V123" s="46"/>
      <c r="W123" s="36"/>
      <c r="X123" s="47"/>
      <c r="Y123" s="36"/>
      <c r="Z123" s="46"/>
      <c r="AA123" s="36"/>
      <c r="AB123" s="36"/>
      <c r="AC123" s="36"/>
      <c r="AD123" s="46"/>
      <c r="AE123" s="48"/>
      <c r="AF123" s="35"/>
      <c r="AG123" s="33"/>
    </row>
    <row r="124" spans="2:33" ht="15.75" customHeight="1">
      <c r="D124" s="34"/>
      <c r="E124" s="34"/>
      <c r="F124" s="34"/>
      <c r="G124" s="34"/>
      <c r="H124" s="34"/>
      <c r="I124" s="34"/>
      <c r="J124" s="58"/>
      <c r="K124" s="57"/>
      <c r="L124" s="57"/>
      <c r="M124" s="57"/>
      <c r="N124" s="57"/>
      <c r="O124" s="57"/>
      <c r="P124" s="57"/>
      <c r="Q124" s="57"/>
      <c r="R124" s="45"/>
      <c r="S124" s="36"/>
      <c r="T124" s="46"/>
      <c r="U124" s="36"/>
      <c r="V124" s="46"/>
      <c r="W124" s="36"/>
      <c r="X124" s="47"/>
      <c r="Y124" s="36"/>
      <c r="Z124" s="46"/>
      <c r="AA124" s="36"/>
      <c r="AB124" s="36"/>
      <c r="AC124" s="36"/>
      <c r="AD124" s="46"/>
      <c r="AE124" s="48"/>
      <c r="AF124" s="35"/>
      <c r="AG124" s="33"/>
    </row>
    <row r="125" spans="2:33" ht="15.75" customHeight="1">
      <c r="B125" s="59"/>
      <c r="I125" s="34"/>
      <c r="J125" s="60"/>
      <c r="K125" s="59"/>
      <c r="L125" s="59"/>
      <c r="M125" s="59"/>
      <c r="N125" s="59"/>
      <c r="O125" s="59"/>
      <c r="P125" s="59"/>
      <c r="Q125" s="59"/>
      <c r="R125" s="45"/>
      <c r="S125" s="36"/>
      <c r="T125" s="46"/>
      <c r="U125" s="36"/>
      <c r="V125" s="46"/>
      <c r="W125" s="36"/>
      <c r="X125" s="47"/>
      <c r="Y125" s="36"/>
      <c r="Z125" s="46"/>
      <c r="AA125" s="36"/>
      <c r="AB125" s="36"/>
      <c r="AC125" s="36"/>
      <c r="AD125" s="46"/>
      <c r="AE125" s="48"/>
      <c r="AF125" s="35"/>
      <c r="AG125" s="33"/>
    </row>
    <row r="126" spans="2:33" ht="15.75" customHeight="1">
      <c r="B126" s="59"/>
      <c r="D126" s="60"/>
      <c r="E126" s="60"/>
      <c r="F126" s="60"/>
      <c r="G126" s="60"/>
      <c r="H126" s="60"/>
      <c r="I126" s="59"/>
      <c r="J126" s="59"/>
      <c r="K126" s="60"/>
      <c r="L126" s="60"/>
      <c r="M126" s="60"/>
      <c r="N126" s="60"/>
      <c r="O126" s="60"/>
      <c r="P126" s="60"/>
      <c r="Q126" s="60"/>
      <c r="R126" s="45"/>
      <c r="S126" s="36"/>
      <c r="T126" s="46"/>
      <c r="U126" s="36"/>
      <c r="V126" s="46"/>
      <c r="W126" s="36"/>
      <c r="X126" s="47"/>
      <c r="Y126" s="36"/>
      <c r="Z126" s="46"/>
      <c r="AA126" s="36"/>
      <c r="AB126" s="36"/>
      <c r="AC126" s="36"/>
      <c r="AD126" s="46"/>
      <c r="AE126" s="48"/>
      <c r="AF126" s="35"/>
      <c r="AG126" s="33"/>
    </row>
    <row r="127" spans="2:33" ht="15.75" customHeight="1">
      <c r="B127" s="59"/>
      <c r="D127" s="60"/>
      <c r="E127" s="60"/>
      <c r="F127" s="60"/>
      <c r="G127" s="60"/>
      <c r="H127" s="60"/>
      <c r="I127" s="59"/>
      <c r="J127" s="59"/>
      <c r="K127" s="60"/>
      <c r="L127" s="60"/>
      <c r="M127" s="60"/>
      <c r="N127" s="60"/>
      <c r="O127" s="60"/>
      <c r="P127" s="60"/>
      <c r="Q127" s="60"/>
      <c r="R127" s="45"/>
      <c r="S127" s="36"/>
      <c r="T127" s="46"/>
      <c r="U127" s="36"/>
      <c r="V127" s="46"/>
      <c r="W127" s="36"/>
      <c r="X127" s="47"/>
      <c r="Y127" s="36"/>
      <c r="Z127" s="46"/>
      <c r="AA127" s="36"/>
      <c r="AB127" s="36"/>
      <c r="AC127" s="36"/>
      <c r="AD127" s="46"/>
      <c r="AE127" s="48"/>
      <c r="AF127" s="35"/>
      <c r="AG127" s="33"/>
    </row>
    <row r="128" spans="2:33" ht="15.75" customHeight="1">
      <c r="D128" s="60"/>
      <c r="E128" s="60"/>
      <c r="F128" s="60"/>
      <c r="G128" s="60"/>
      <c r="H128" s="60"/>
      <c r="I128" s="59"/>
      <c r="J128" s="59"/>
      <c r="K128" s="60"/>
      <c r="L128" s="60"/>
      <c r="M128" s="60"/>
      <c r="N128" s="60"/>
      <c r="O128" s="60"/>
      <c r="P128" s="60"/>
      <c r="Q128" s="60"/>
      <c r="R128" s="45"/>
      <c r="S128" s="36"/>
      <c r="T128" s="46"/>
      <c r="U128" s="36"/>
      <c r="V128" s="46"/>
      <c r="W128" s="36"/>
      <c r="X128" s="47"/>
      <c r="Y128" s="36"/>
      <c r="Z128" s="46"/>
      <c r="AA128" s="36"/>
      <c r="AB128" s="36"/>
      <c r="AC128" s="36"/>
      <c r="AD128" s="46"/>
      <c r="AE128" s="48"/>
      <c r="AF128" s="35"/>
      <c r="AG128" s="33"/>
    </row>
    <row r="129" spans="2:33" ht="15.75" customHeight="1">
      <c r="D129" s="60"/>
      <c r="E129" s="60"/>
      <c r="F129" s="60"/>
      <c r="G129" s="60"/>
      <c r="H129" s="60"/>
      <c r="I129" s="59"/>
      <c r="J129" s="59"/>
      <c r="K129" s="60"/>
      <c r="L129" s="60"/>
      <c r="M129" s="60"/>
      <c r="N129" s="60"/>
      <c r="O129" s="60"/>
      <c r="P129" s="60"/>
      <c r="Q129" s="60"/>
      <c r="R129" s="45"/>
      <c r="S129" s="36"/>
      <c r="T129" s="46"/>
      <c r="U129" s="36"/>
      <c r="V129" s="46"/>
      <c r="W129" s="36"/>
      <c r="X129" s="47"/>
      <c r="Y129" s="36"/>
      <c r="Z129" s="46"/>
      <c r="AA129" s="36"/>
      <c r="AB129" s="36"/>
      <c r="AC129" s="36"/>
      <c r="AD129" s="46"/>
      <c r="AE129" s="48"/>
      <c r="AF129" s="35"/>
      <c r="AG129" s="33"/>
    </row>
    <row r="130" spans="2:33" ht="15.75" customHeight="1">
      <c r="B130" s="59"/>
      <c r="D130" s="60"/>
      <c r="E130" s="60"/>
      <c r="F130" s="60"/>
      <c r="G130" s="60"/>
      <c r="H130" s="60"/>
      <c r="I130" s="59"/>
      <c r="J130" s="59"/>
      <c r="K130" s="60"/>
      <c r="L130" s="60"/>
      <c r="M130" s="60"/>
      <c r="N130" s="60"/>
      <c r="O130" s="60"/>
      <c r="P130" s="60"/>
      <c r="Q130" s="60"/>
      <c r="R130" s="45"/>
      <c r="S130" s="36"/>
      <c r="T130" s="46"/>
      <c r="U130" s="36"/>
      <c r="V130" s="46"/>
      <c r="W130" s="36"/>
      <c r="X130" s="47"/>
      <c r="Y130" s="36"/>
      <c r="Z130" s="46"/>
      <c r="AA130" s="36"/>
      <c r="AB130" s="36"/>
      <c r="AC130" s="36"/>
      <c r="AD130" s="46"/>
      <c r="AE130" s="48"/>
      <c r="AF130" s="35"/>
      <c r="AG130" s="33"/>
    </row>
    <row r="131" spans="2:33" ht="15.75" customHeight="1">
      <c r="B131" s="59"/>
      <c r="D131" s="60"/>
      <c r="E131" s="60"/>
      <c r="F131" s="60"/>
      <c r="G131" s="60"/>
      <c r="H131" s="60"/>
      <c r="I131" s="59"/>
      <c r="J131" s="59"/>
      <c r="K131" s="60"/>
      <c r="L131" s="60"/>
      <c r="M131" s="60"/>
      <c r="N131" s="60"/>
      <c r="O131" s="60"/>
      <c r="P131" s="60"/>
      <c r="Q131" s="60"/>
      <c r="R131" s="45"/>
      <c r="S131" s="36"/>
      <c r="T131" s="46"/>
      <c r="U131" s="36"/>
      <c r="V131" s="46"/>
      <c r="W131" s="36"/>
      <c r="X131" s="47"/>
      <c r="Y131" s="36"/>
      <c r="Z131" s="46"/>
      <c r="AA131" s="36"/>
      <c r="AB131" s="36"/>
      <c r="AC131" s="36"/>
      <c r="AD131" s="46"/>
      <c r="AE131" s="48"/>
      <c r="AF131" s="35"/>
      <c r="AG131" s="33"/>
    </row>
    <row r="132" spans="2:33" ht="15.75" customHeight="1">
      <c r="B132" s="59"/>
      <c r="D132" s="60"/>
      <c r="E132" s="60"/>
      <c r="F132" s="60"/>
      <c r="G132" s="60"/>
      <c r="H132" s="60"/>
      <c r="I132" s="59"/>
      <c r="J132" s="59"/>
      <c r="K132" s="60"/>
      <c r="L132" s="60"/>
      <c r="M132" s="60"/>
      <c r="N132" s="60"/>
      <c r="O132" s="60"/>
      <c r="P132" s="60"/>
      <c r="Q132" s="60"/>
      <c r="R132" s="45"/>
      <c r="S132" s="36"/>
      <c r="T132" s="46"/>
      <c r="U132" s="36"/>
      <c r="V132" s="46"/>
      <c r="W132" s="36"/>
      <c r="X132" s="47"/>
      <c r="Y132" s="36"/>
      <c r="Z132" s="46"/>
      <c r="AA132" s="36"/>
      <c r="AB132" s="36"/>
      <c r="AC132" s="36"/>
      <c r="AD132" s="46"/>
      <c r="AE132" s="48"/>
      <c r="AF132" s="35"/>
      <c r="AG132" s="33"/>
    </row>
    <row r="133" spans="2:33" ht="15.75" customHeight="1">
      <c r="B133" s="59"/>
      <c r="D133" s="60"/>
      <c r="E133" s="60"/>
      <c r="F133" s="60"/>
      <c r="G133" s="60"/>
      <c r="H133" s="60"/>
      <c r="I133" s="59"/>
      <c r="J133" s="59"/>
      <c r="K133" s="60"/>
      <c r="L133" s="60"/>
      <c r="M133" s="60"/>
      <c r="N133" s="60"/>
      <c r="O133" s="60"/>
      <c r="P133" s="60"/>
      <c r="Q133" s="60"/>
      <c r="R133" s="45"/>
      <c r="S133" s="36"/>
      <c r="T133" s="46"/>
      <c r="U133" s="36"/>
      <c r="V133" s="46"/>
      <c r="W133" s="36"/>
      <c r="X133" s="47"/>
      <c r="Y133" s="36"/>
      <c r="Z133" s="46"/>
      <c r="AA133" s="36"/>
      <c r="AB133" s="36"/>
      <c r="AC133" s="36"/>
      <c r="AD133" s="46"/>
      <c r="AE133" s="48"/>
      <c r="AF133" s="35"/>
      <c r="AG133" s="33"/>
    </row>
    <row r="134" spans="2:33" ht="15.75" customHeight="1">
      <c r="B134" s="59"/>
      <c r="D134" s="60"/>
      <c r="E134" s="60"/>
      <c r="F134" s="60"/>
      <c r="G134" s="60"/>
      <c r="H134" s="60"/>
      <c r="I134" s="59"/>
      <c r="J134" s="59"/>
      <c r="K134" s="60"/>
      <c r="L134" s="60"/>
      <c r="M134" s="60"/>
      <c r="N134" s="60"/>
      <c r="O134" s="60"/>
      <c r="P134" s="60"/>
      <c r="Q134" s="60"/>
      <c r="R134" s="45"/>
      <c r="S134" s="36"/>
      <c r="T134" s="46"/>
      <c r="U134" s="36"/>
      <c r="V134" s="46"/>
      <c r="W134" s="36"/>
      <c r="X134" s="47"/>
      <c r="Y134" s="36"/>
      <c r="Z134" s="46"/>
      <c r="AA134" s="36"/>
      <c r="AB134" s="36"/>
      <c r="AC134" s="36"/>
      <c r="AD134" s="46"/>
      <c r="AE134" s="48"/>
      <c r="AF134" s="35"/>
      <c r="AG134" s="33"/>
    </row>
    <row r="135" spans="2:33" ht="15.75" customHeight="1">
      <c r="B135" s="59"/>
      <c r="D135" s="60"/>
      <c r="E135" s="60"/>
      <c r="F135" s="60"/>
      <c r="G135" s="60"/>
      <c r="H135" s="60"/>
      <c r="I135" s="59"/>
      <c r="J135" s="59"/>
      <c r="K135" s="60"/>
      <c r="L135" s="60"/>
      <c r="M135" s="60"/>
      <c r="N135" s="60"/>
      <c r="O135" s="60"/>
      <c r="P135" s="60"/>
      <c r="Q135" s="60"/>
      <c r="R135" s="45"/>
      <c r="S135" s="36"/>
      <c r="T135" s="46"/>
      <c r="U135" s="36"/>
      <c r="V135" s="46"/>
      <c r="W135" s="36"/>
      <c r="X135" s="47"/>
      <c r="Y135" s="36"/>
      <c r="Z135" s="46"/>
      <c r="AA135" s="36"/>
      <c r="AB135" s="36"/>
      <c r="AC135" s="36"/>
      <c r="AD135" s="46"/>
      <c r="AE135" s="48"/>
      <c r="AF135" s="35"/>
      <c r="AG135" s="33"/>
    </row>
    <row r="136" spans="2:33" ht="15.75" customHeight="1">
      <c r="B136" s="59"/>
      <c r="D136" s="60"/>
      <c r="E136" s="60"/>
      <c r="F136" s="60"/>
      <c r="G136" s="60"/>
      <c r="H136" s="60"/>
      <c r="I136" s="59"/>
      <c r="J136" s="59"/>
      <c r="K136" s="60"/>
      <c r="L136" s="60"/>
      <c r="M136" s="60"/>
      <c r="N136" s="60"/>
      <c r="O136" s="60"/>
      <c r="P136" s="60"/>
      <c r="Q136" s="60"/>
      <c r="R136" s="45"/>
      <c r="S136" s="36"/>
      <c r="T136" s="46"/>
      <c r="U136" s="36"/>
      <c r="V136" s="46"/>
      <c r="W136" s="36"/>
      <c r="X136" s="47"/>
      <c r="Y136" s="36"/>
      <c r="Z136" s="46"/>
      <c r="AA136" s="36"/>
      <c r="AB136" s="36"/>
      <c r="AC136" s="36"/>
      <c r="AD136" s="46"/>
      <c r="AE136" s="48"/>
      <c r="AF136" s="35"/>
      <c r="AG136" s="33"/>
    </row>
    <row r="137" spans="2:33" ht="15.75" customHeight="1">
      <c r="B137" s="59"/>
      <c r="D137" s="60"/>
      <c r="E137" s="60"/>
      <c r="F137" s="60"/>
      <c r="G137" s="60"/>
      <c r="H137" s="60"/>
      <c r="I137" s="59"/>
      <c r="J137" s="59"/>
      <c r="K137" s="60"/>
      <c r="L137" s="60"/>
      <c r="M137" s="60"/>
      <c r="N137" s="60"/>
      <c r="O137" s="60"/>
      <c r="P137" s="60"/>
      <c r="Q137" s="60"/>
      <c r="R137" s="45"/>
      <c r="S137" s="36"/>
      <c r="T137" s="46"/>
      <c r="U137" s="36"/>
      <c r="V137" s="46"/>
      <c r="W137" s="36"/>
      <c r="X137" s="47"/>
      <c r="Y137" s="36"/>
      <c r="Z137" s="46"/>
      <c r="AA137" s="36"/>
      <c r="AB137" s="36"/>
      <c r="AC137" s="36"/>
      <c r="AD137" s="46"/>
      <c r="AE137" s="48"/>
      <c r="AF137" s="35"/>
      <c r="AG137" s="33"/>
    </row>
    <row r="138" spans="2:33" ht="15.75" customHeight="1">
      <c r="B138" s="59"/>
      <c r="D138" s="60"/>
      <c r="E138" s="60"/>
      <c r="F138" s="60"/>
      <c r="G138" s="60"/>
      <c r="H138" s="60"/>
      <c r="I138" s="59"/>
      <c r="J138" s="59"/>
      <c r="K138" s="60"/>
      <c r="L138" s="60"/>
      <c r="M138" s="60"/>
      <c r="N138" s="60"/>
      <c r="O138" s="60"/>
      <c r="P138" s="60"/>
      <c r="Q138" s="60"/>
      <c r="R138" s="45"/>
      <c r="S138" s="36"/>
      <c r="T138" s="46"/>
      <c r="U138" s="36"/>
      <c r="V138" s="46"/>
      <c r="W138" s="36"/>
      <c r="X138" s="47"/>
      <c r="Y138" s="36"/>
      <c r="Z138" s="46"/>
      <c r="AA138" s="36"/>
      <c r="AB138" s="36"/>
      <c r="AC138" s="36"/>
      <c r="AD138" s="46"/>
      <c r="AE138" s="48"/>
      <c r="AF138" s="35"/>
      <c r="AG138" s="33"/>
    </row>
    <row r="139" spans="2:33" ht="15.75" customHeight="1">
      <c r="B139" s="59"/>
      <c r="D139" s="60"/>
      <c r="E139" s="60"/>
      <c r="F139" s="60"/>
      <c r="G139" s="60"/>
      <c r="H139" s="60"/>
      <c r="I139" s="59"/>
      <c r="J139" s="59"/>
      <c r="K139" s="60"/>
      <c r="L139" s="60"/>
      <c r="M139" s="60"/>
      <c r="N139" s="60"/>
      <c r="O139" s="60"/>
      <c r="P139" s="60"/>
      <c r="Q139" s="60"/>
      <c r="R139" s="45"/>
      <c r="S139" s="36"/>
      <c r="T139" s="46"/>
      <c r="U139" s="36"/>
      <c r="V139" s="46"/>
      <c r="W139" s="36"/>
      <c r="X139" s="47"/>
      <c r="Y139" s="36"/>
      <c r="Z139" s="46"/>
      <c r="AA139" s="36"/>
      <c r="AB139" s="36"/>
      <c r="AC139" s="36"/>
      <c r="AD139" s="46"/>
      <c r="AE139" s="48"/>
      <c r="AF139" s="35"/>
      <c r="AG139" s="33"/>
    </row>
    <row r="140" spans="2:33" ht="15.75" customHeight="1">
      <c r="B140" s="59"/>
      <c r="D140" s="60"/>
      <c r="E140" s="60"/>
      <c r="F140" s="60"/>
      <c r="G140" s="60"/>
      <c r="H140" s="60"/>
      <c r="I140" s="59"/>
      <c r="J140" s="59"/>
      <c r="K140" s="60"/>
      <c r="L140" s="60"/>
      <c r="M140" s="60"/>
      <c r="N140" s="60"/>
      <c r="O140" s="60"/>
      <c r="P140" s="60"/>
      <c r="Q140" s="60"/>
      <c r="R140" s="45"/>
      <c r="S140" s="36"/>
      <c r="T140" s="46"/>
      <c r="U140" s="36"/>
      <c r="V140" s="46"/>
      <c r="W140" s="36"/>
      <c r="X140" s="47"/>
      <c r="Y140" s="36"/>
      <c r="Z140" s="46"/>
      <c r="AA140" s="36"/>
      <c r="AB140" s="36"/>
      <c r="AC140" s="36"/>
      <c r="AD140" s="46"/>
      <c r="AE140" s="48"/>
      <c r="AF140" s="35"/>
      <c r="AG140" s="33"/>
    </row>
    <row r="141" spans="2:33" ht="15.75" customHeight="1">
      <c r="B141" s="59"/>
      <c r="D141" s="60"/>
      <c r="E141" s="60"/>
      <c r="F141" s="60"/>
      <c r="G141" s="60"/>
      <c r="H141" s="60"/>
      <c r="I141" s="59"/>
      <c r="J141" s="59"/>
      <c r="K141" s="60"/>
      <c r="L141" s="60"/>
      <c r="M141" s="60"/>
      <c r="N141" s="60"/>
      <c r="O141" s="60"/>
      <c r="P141" s="60"/>
      <c r="Q141" s="60"/>
      <c r="R141" s="45"/>
      <c r="S141" s="36"/>
      <c r="T141" s="46"/>
      <c r="U141" s="36"/>
      <c r="V141" s="46"/>
      <c r="W141" s="36"/>
      <c r="X141" s="47"/>
      <c r="Y141" s="36"/>
      <c r="Z141" s="46"/>
      <c r="AA141" s="36"/>
      <c r="AB141" s="36"/>
      <c r="AC141" s="36"/>
      <c r="AD141" s="46"/>
      <c r="AE141" s="48"/>
      <c r="AF141" s="35"/>
      <c r="AG141" s="33"/>
    </row>
    <row r="142" spans="2:33" ht="15.75" customHeight="1">
      <c r="B142" s="59"/>
      <c r="D142" s="60"/>
      <c r="E142" s="60"/>
      <c r="F142" s="60"/>
      <c r="G142" s="60"/>
      <c r="H142" s="60"/>
      <c r="I142" s="59"/>
      <c r="J142" s="59"/>
      <c r="K142" s="60"/>
      <c r="L142" s="60"/>
      <c r="M142" s="60"/>
      <c r="N142" s="60"/>
      <c r="O142" s="60"/>
      <c r="P142" s="60"/>
      <c r="Q142" s="60"/>
      <c r="R142" s="45"/>
      <c r="S142" s="36"/>
      <c r="T142" s="46"/>
      <c r="U142" s="36"/>
      <c r="V142" s="46"/>
      <c r="W142" s="36"/>
      <c r="X142" s="47"/>
      <c r="Y142" s="36"/>
      <c r="Z142" s="46"/>
      <c r="AA142" s="36"/>
      <c r="AB142" s="36"/>
      <c r="AC142" s="36"/>
      <c r="AD142" s="46"/>
      <c r="AE142" s="48"/>
      <c r="AF142" s="35"/>
      <c r="AG142" s="33"/>
    </row>
    <row r="143" spans="2:33" ht="15.75" customHeight="1">
      <c r="B143" s="59"/>
      <c r="D143" s="60"/>
      <c r="E143" s="60"/>
      <c r="F143" s="60"/>
      <c r="G143" s="60"/>
      <c r="H143" s="60"/>
      <c r="I143" s="59"/>
      <c r="J143" s="59"/>
      <c r="K143" s="60"/>
      <c r="L143" s="60"/>
      <c r="M143" s="60"/>
      <c r="N143" s="60"/>
      <c r="O143" s="60"/>
      <c r="P143" s="60"/>
      <c r="Q143" s="60"/>
      <c r="R143" s="45"/>
      <c r="S143" s="36"/>
      <c r="T143" s="46"/>
      <c r="U143" s="36"/>
      <c r="V143" s="46"/>
      <c r="W143" s="36"/>
      <c r="X143" s="47"/>
      <c r="Y143" s="36"/>
      <c r="Z143" s="46"/>
      <c r="AA143" s="36"/>
      <c r="AB143" s="36"/>
      <c r="AC143" s="36"/>
      <c r="AD143" s="46"/>
      <c r="AE143" s="48"/>
      <c r="AF143" s="35"/>
      <c r="AG143" s="33"/>
    </row>
    <row r="144" spans="2:33" ht="15.75" customHeight="1">
      <c r="B144" s="59"/>
      <c r="D144" s="60"/>
      <c r="E144" s="60"/>
      <c r="F144" s="60"/>
      <c r="G144" s="60"/>
      <c r="H144" s="60"/>
      <c r="I144" s="59"/>
      <c r="J144" s="59"/>
      <c r="K144" s="60"/>
      <c r="L144" s="60"/>
      <c r="M144" s="60"/>
      <c r="N144" s="60"/>
      <c r="O144" s="60"/>
      <c r="P144" s="60"/>
      <c r="Q144" s="60"/>
      <c r="R144" s="45"/>
      <c r="S144" s="36"/>
      <c r="T144" s="46"/>
      <c r="U144" s="36"/>
      <c r="V144" s="46"/>
      <c r="W144" s="36"/>
      <c r="X144" s="47"/>
      <c r="Y144" s="36"/>
      <c r="Z144" s="46"/>
      <c r="AA144" s="36"/>
      <c r="AB144" s="36"/>
      <c r="AC144" s="36"/>
      <c r="AD144" s="46"/>
      <c r="AE144" s="48"/>
      <c r="AF144" s="35"/>
      <c r="AG144" s="33"/>
    </row>
    <row r="145" spans="2:33" ht="15.75" customHeight="1">
      <c r="B145" s="59"/>
      <c r="D145" s="60"/>
      <c r="E145" s="60"/>
      <c r="F145" s="60"/>
      <c r="G145" s="60"/>
      <c r="H145" s="60"/>
      <c r="I145" s="59"/>
      <c r="J145" s="59"/>
      <c r="K145" s="60"/>
      <c r="L145" s="60"/>
      <c r="M145" s="60"/>
      <c r="N145" s="60"/>
      <c r="O145" s="60"/>
      <c r="P145" s="60"/>
      <c r="Q145" s="60"/>
      <c r="R145" s="45"/>
      <c r="S145" s="36"/>
      <c r="T145" s="46"/>
      <c r="U145" s="36"/>
      <c r="V145" s="46"/>
      <c r="W145" s="36"/>
      <c r="X145" s="47"/>
      <c r="Y145" s="36"/>
      <c r="Z145" s="46"/>
      <c r="AA145" s="36"/>
      <c r="AB145" s="36"/>
      <c r="AC145" s="36"/>
      <c r="AD145" s="46"/>
      <c r="AE145" s="48"/>
      <c r="AF145" s="35"/>
      <c r="AG145" s="33"/>
    </row>
    <row r="146" spans="2:33" ht="15.75" customHeight="1">
      <c r="B146" s="59"/>
      <c r="D146" s="60"/>
      <c r="E146" s="60"/>
      <c r="F146" s="60"/>
      <c r="G146" s="60"/>
      <c r="H146" s="60"/>
      <c r="I146" s="59"/>
      <c r="J146" s="59"/>
      <c r="K146" s="60"/>
      <c r="L146" s="60"/>
      <c r="M146" s="60"/>
      <c r="N146" s="60"/>
      <c r="O146" s="60"/>
      <c r="P146" s="60"/>
      <c r="Q146" s="60"/>
      <c r="R146" s="45"/>
      <c r="S146" s="36"/>
      <c r="T146" s="46"/>
      <c r="U146" s="36"/>
      <c r="V146" s="46"/>
      <c r="W146" s="36"/>
      <c r="X146" s="47"/>
      <c r="Y146" s="36"/>
      <c r="Z146" s="46"/>
      <c r="AA146" s="36"/>
      <c r="AB146" s="36"/>
      <c r="AC146" s="36"/>
      <c r="AD146" s="46"/>
      <c r="AE146" s="48"/>
      <c r="AF146" s="35"/>
      <c r="AG146" s="33"/>
    </row>
    <row r="147" spans="2:33" ht="15.75" customHeight="1">
      <c r="B147" s="59"/>
      <c r="D147" s="60"/>
      <c r="E147" s="60"/>
      <c r="F147" s="60"/>
      <c r="G147" s="60"/>
      <c r="H147" s="60"/>
      <c r="I147" s="59"/>
      <c r="J147" s="59"/>
      <c r="K147" s="60"/>
      <c r="L147" s="60"/>
      <c r="M147" s="60"/>
      <c r="N147" s="60"/>
      <c r="O147" s="60"/>
      <c r="P147" s="60"/>
      <c r="Q147" s="60"/>
      <c r="R147" s="45"/>
      <c r="S147" s="36"/>
      <c r="T147" s="46"/>
      <c r="U147" s="36"/>
      <c r="V147" s="46"/>
      <c r="W147" s="36"/>
      <c r="X147" s="47"/>
      <c r="Y147" s="36"/>
      <c r="Z147" s="46"/>
      <c r="AA147" s="36"/>
      <c r="AB147" s="36"/>
      <c r="AC147" s="36"/>
      <c r="AD147" s="46"/>
      <c r="AE147" s="48"/>
      <c r="AF147" s="35"/>
      <c r="AG147" s="33"/>
    </row>
    <row r="148" spans="2:33" ht="15.75" customHeight="1">
      <c r="B148" s="59"/>
      <c r="D148" s="60"/>
      <c r="E148" s="60"/>
      <c r="F148" s="60"/>
      <c r="G148" s="60"/>
      <c r="H148" s="60"/>
      <c r="I148" s="59"/>
      <c r="J148" s="59"/>
      <c r="K148" s="60"/>
      <c r="L148" s="60"/>
      <c r="M148" s="60"/>
      <c r="N148" s="60"/>
      <c r="O148" s="60"/>
      <c r="P148" s="60"/>
      <c r="Q148" s="60"/>
      <c r="R148" s="45"/>
      <c r="S148" s="36"/>
      <c r="T148" s="46"/>
      <c r="U148" s="36"/>
      <c r="V148" s="46"/>
      <c r="W148" s="36"/>
      <c r="X148" s="47"/>
      <c r="Y148" s="36"/>
      <c r="Z148" s="46"/>
      <c r="AA148" s="36"/>
      <c r="AB148" s="36"/>
      <c r="AC148" s="36"/>
      <c r="AD148" s="46"/>
      <c r="AE148" s="48"/>
      <c r="AF148" s="35"/>
      <c r="AG148" s="33"/>
    </row>
    <row r="149" spans="2:33" ht="15.75" customHeight="1">
      <c r="B149" s="59"/>
      <c r="D149" s="60"/>
      <c r="E149" s="60"/>
      <c r="F149" s="60"/>
      <c r="G149" s="60"/>
      <c r="H149" s="60"/>
      <c r="I149" s="59"/>
      <c r="J149" s="59"/>
      <c r="K149" s="60"/>
      <c r="L149" s="60"/>
      <c r="M149" s="60"/>
      <c r="N149" s="60"/>
      <c r="O149" s="60"/>
      <c r="P149" s="60"/>
      <c r="Q149" s="60"/>
      <c r="R149" s="45"/>
      <c r="S149" s="36"/>
      <c r="T149" s="46"/>
      <c r="U149" s="36"/>
      <c r="V149" s="46"/>
      <c r="W149" s="36"/>
      <c r="X149" s="47"/>
      <c r="Y149" s="36"/>
      <c r="Z149" s="46"/>
      <c r="AA149" s="36"/>
      <c r="AB149" s="36"/>
      <c r="AC149" s="36"/>
      <c r="AD149" s="46"/>
      <c r="AE149" s="48"/>
      <c r="AF149" s="35"/>
      <c r="AG149" s="33"/>
    </row>
    <row r="150" spans="2:33" ht="15.75" customHeight="1">
      <c r="B150" s="59"/>
      <c r="D150" s="60"/>
      <c r="E150" s="60"/>
      <c r="F150" s="60"/>
      <c r="G150" s="60"/>
      <c r="H150" s="60"/>
      <c r="I150" s="59"/>
      <c r="J150" s="59"/>
      <c r="K150" s="60"/>
      <c r="L150" s="60"/>
      <c r="M150" s="60"/>
      <c r="N150" s="60"/>
      <c r="O150" s="60"/>
      <c r="P150" s="60"/>
      <c r="Q150" s="60"/>
      <c r="R150" s="45"/>
      <c r="S150" s="36"/>
      <c r="T150" s="46"/>
      <c r="U150" s="36"/>
      <c r="V150" s="46"/>
      <c r="W150" s="36"/>
      <c r="X150" s="47"/>
      <c r="Y150" s="36"/>
      <c r="Z150" s="46"/>
      <c r="AA150" s="36"/>
      <c r="AB150" s="36"/>
      <c r="AC150" s="36"/>
      <c r="AD150" s="46"/>
      <c r="AE150" s="48"/>
      <c r="AF150" s="35"/>
      <c r="AG150" s="33"/>
    </row>
    <row r="151" spans="2:33" ht="15.75" customHeight="1">
      <c r="B151" s="59"/>
      <c r="C151" s="60"/>
      <c r="D151" s="60"/>
      <c r="E151" s="60"/>
      <c r="F151" s="60"/>
      <c r="G151" s="60"/>
      <c r="H151" s="60"/>
      <c r="I151" s="59"/>
      <c r="J151" s="59"/>
      <c r="K151" s="60"/>
      <c r="L151" s="60"/>
      <c r="M151" s="60"/>
      <c r="N151" s="60"/>
      <c r="O151" s="60"/>
      <c r="P151" s="60"/>
      <c r="Q151" s="60"/>
      <c r="R151" s="45"/>
      <c r="S151" s="36"/>
      <c r="T151" s="46"/>
      <c r="U151" s="36"/>
      <c r="V151" s="46"/>
      <c r="W151" s="36"/>
      <c r="X151" s="47"/>
      <c r="Y151" s="36"/>
      <c r="Z151" s="46"/>
      <c r="AA151" s="36"/>
      <c r="AB151" s="36"/>
      <c r="AC151" s="36"/>
      <c r="AD151" s="46"/>
      <c r="AE151" s="48"/>
      <c r="AF151" s="35"/>
      <c r="AG151" s="33"/>
    </row>
    <row r="152" spans="2:33" ht="15.75" customHeight="1">
      <c r="B152" s="59"/>
      <c r="C152" s="60"/>
      <c r="D152" s="60"/>
      <c r="E152" s="60"/>
      <c r="F152" s="60"/>
      <c r="G152" s="60"/>
      <c r="H152" s="60"/>
      <c r="I152" s="59"/>
      <c r="J152" s="59"/>
      <c r="K152" s="60"/>
      <c r="L152" s="60"/>
      <c r="M152" s="60"/>
      <c r="N152" s="60"/>
      <c r="O152" s="60"/>
      <c r="P152" s="60"/>
      <c r="Q152" s="60"/>
      <c r="R152" s="45"/>
      <c r="S152" s="36"/>
      <c r="T152" s="46"/>
      <c r="U152" s="36"/>
      <c r="V152" s="46"/>
      <c r="W152" s="36"/>
      <c r="X152" s="47"/>
      <c r="Y152" s="36"/>
      <c r="Z152" s="46"/>
      <c r="AA152" s="36"/>
      <c r="AB152" s="36"/>
      <c r="AC152" s="36"/>
      <c r="AD152" s="46"/>
      <c r="AE152" s="48"/>
      <c r="AF152" s="35"/>
      <c r="AG152" s="33"/>
    </row>
    <row r="153" spans="2:33" ht="15.75" customHeight="1">
      <c r="B153" s="59"/>
      <c r="C153" s="60"/>
      <c r="D153" s="60"/>
      <c r="E153" s="60"/>
      <c r="F153" s="60"/>
      <c r="G153" s="60"/>
      <c r="H153" s="60"/>
      <c r="I153" s="59"/>
      <c r="J153" s="59"/>
      <c r="K153" s="60"/>
      <c r="L153" s="60"/>
      <c r="M153" s="60"/>
      <c r="N153" s="60"/>
      <c r="O153" s="60"/>
      <c r="P153" s="60"/>
      <c r="Q153" s="60"/>
      <c r="R153" s="45"/>
      <c r="S153" s="36"/>
      <c r="T153" s="46"/>
      <c r="U153" s="36"/>
      <c r="V153" s="46"/>
      <c r="W153" s="36"/>
      <c r="X153" s="47"/>
      <c r="Y153" s="36"/>
      <c r="Z153" s="46"/>
      <c r="AA153" s="36"/>
      <c r="AB153" s="36"/>
      <c r="AC153" s="36"/>
      <c r="AD153" s="46"/>
      <c r="AE153" s="48"/>
      <c r="AF153" s="35"/>
      <c r="AG153" s="33"/>
    </row>
    <row r="154" spans="2:33" ht="15.75" customHeight="1">
      <c r="B154" s="59"/>
      <c r="C154" s="60"/>
      <c r="D154" s="60"/>
      <c r="E154" s="60"/>
      <c r="F154" s="60"/>
      <c r="G154" s="60"/>
      <c r="H154" s="60"/>
      <c r="I154" s="59"/>
      <c r="J154" s="59"/>
      <c r="K154" s="60"/>
      <c r="L154" s="60"/>
      <c r="M154" s="60"/>
      <c r="N154" s="60"/>
      <c r="O154" s="60"/>
      <c r="P154" s="60"/>
      <c r="Q154" s="60"/>
      <c r="R154" s="45"/>
      <c r="S154" s="36"/>
      <c r="T154" s="46"/>
      <c r="U154" s="36"/>
      <c r="V154" s="46"/>
      <c r="W154" s="36"/>
      <c r="X154" s="47"/>
      <c r="Y154" s="36"/>
      <c r="Z154" s="46"/>
      <c r="AA154" s="36"/>
      <c r="AB154" s="36"/>
      <c r="AC154" s="36"/>
      <c r="AD154" s="46"/>
      <c r="AE154" s="48"/>
      <c r="AF154" s="35"/>
      <c r="AG154" s="33"/>
    </row>
    <row r="155" spans="2:33" ht="15.75" customHeight="1">
      <c r="B155" s="59"/>
      <c r="C155" s="60"/>
      <c r="D155" s="60"/>
      <c r="E155" s="60"/>
      <c r="F155" s="60"/>
      <c r="G155" s="60"/>
      <c r="H155" s="60"/>
      <c r="I155" s="59"/>
      <c r="J155" s="59"/>
      <c r="K155" s="60"/>
      <c r="L155" s="60"/>
      <c r="M155" s="60"/>
      <c r="N155" s="60"/>
      <c r="O155" s="60"/>
      <c r="P155" s="60"/>
      <c r="Q155" s="60"/>
      <c r="R155" s="45"/>
      <c r="S155" s="36"/>
      <c r="T155" s="46"/>
      <c r="U155" s="36"/>
      <c r="V155" s="46"/>
      <c r="W155" s="36"/>
      <c r="X155" s="47"/>
      <c r="Y155" s="36"/>
      <c r="Z155" s="46"/>
      <c r="AA155" s="36"/>
      <c r="AB155" s="36"/>
      <c r="AC155" s="36"/>
      <c r="AD155" s="46"/>
      <c r="AE155" s="48"/>
      <c r="AF155" s="35"/>
      <c r="AG155" s="33"/>
    </row>
    <row r="156" spans="2:33" ht="15.75" customHeight="1">
      <c r="B156" s="59"/>
      <c r="C156" s="60"/>
      <c r="D156" s="60"/>
      <c r="E156" s="60"/>
      <c r="F156" s="60"/>
      <c r="G156" s="60"/>
      <c r="H156" s="60"/>
      <c r="I156" s="59"/>
      <c r="J156" s="59"/>
      <c r="K156" s="60"/>
      <c r="L156" s="60"/>
      <c r="M156" s="60"/>
      <c r="N156" s="60"/>
      <c r="O156" s="60"/>
      <c r="P156" s="60"/>
      <c r="Q156" s="60"/>
      <c r="R156" s="45"/>
      <c r="S156" s="36"/>
      <c r="T156" s="46"/>
      <c r="U156" s="36"/>
      <c r="V156" s="46"/>
      <c r="W156" s="36"/>
      <c r="X156" s="47"/>
      <c r="Y156" s="36"/>
      <c r="Z156" s="46"/>
      <c r="AA156" s="36"/>
      <c r="AB156" s="36"/>
      <c r="AC156" s="36"/>
      <c r="AD156" s="46"/>
      <c r="AE156" s="48"/>
      <c r="AF156" s="35"/>
      <c r="AG156" s="33"/>
    </row>
    <row r="157" spans="2:33" ht="15.75" customHeight="1">
      <c r="B157" s="59"/>
      <c r="C157" s="60"/>
      <c r="D157" s="60"/>
      <c r="E157" s="60"/>
      <c r="F157" s="60"/>
      <c r="G157" s="60"/>
      <c r="H157" s="60"/>
      <c r="I157" s="59"/>
      <c r="J157" s="59"/>
      <c r="K157" s="60"/>
      <c r="L157" s="60"/>
      <c r="M157" s="60"/>
      <c r="N157" s="60"/>
      <c r="O157" s="60"/>
      <c r="P157" s="60"/>
      <c r="Q157" s="60"/>
      <c r="R157" s="45"/>
      <c r="S157" s="36"/>
      <c r="T157" s="46"/>
      <c r="U157" s="36"/>
      <c r="V157" s="46"/>
      <c r="W157" s="36"/>
      <c r="X157" s="47"/>
      <c r="Y157" s="36"/>
      <c r="Z157" s="46"/>
      <c r="AA157" s="36"/>
      <c r="AB157" s="36"/>
      <c r="AC157" s="36"/>
      <c r="AD157" s="46"/>
      <c r="AE157" s="48"/>
      <c r="AF157" s="35"/>
      <c r="AG157" s="33"/>
    </row>
    <row r="158" spans="2:33" ht="15.75" customHeight="1">
      <c r="B158" s="59"/>
      <c r="C158" s="60"/>
      <c r="D158" s="60"/>
      <c r="E158" s="60"/>
      <c r="F158" s="60"/>
      <c r="G158" s="60"/>
      <c r="H158" s="60"/>
      <c r="I158" s="59"/>
      <c r="J158" s="59"/>
      <c r="K158" s="60"/>
      <c r="L158" s="60"/>
      <c r="M158" s="60"/>
      <c r="N158" s="60"/>
      <c r="O158" s="60"/>
      <c r="P158" s="60"/>
      <c r="Q158" s="60"/>
      <c r="R158" s="45"/>
      <c r="S158" s="36"/>
      <c r="T158" s="46"/>
      <c r="U158" s="36"/>
      <c r="V158" s="46"/>
      <c r="W158" s="36"/>
      <c r="X158" s="47"/>
      <c r="Y158" s="36"/>
      <c r="Z158" s="46"/>
      <c r="AA158" s="36"/>
      <c r="AB158" s="36"/>
      <c r="AC158" s="36"/>
      <c r="AD158" s="46"/>
      <c r="AE158" s="48"/>
      <c r="AF158" s="35"/>
      <c r="AG158" s="33"/>
    </row>
    <row r="159" spans="2:33" ht="15.75" customHeight="1">
      <c r="B159" s="59"/>
      <c r="C159" s="60"/>
      <c r="D159" s="60"/>
      <c r="E159" s="60"/>
      <c r="F159" s="60"/>
      <c r="G159" s="60"/>
      <c r="H159" s="60"/>
      <c r="I159" s="59"/>
      <c r="J159" s="59"/>
      <c r="K159" s="60"/>
      <c r="L159" s="60"/>
      <c r="M159" s="60"/>
      <c r="N159" s="60"/>
      <c r="O159" s="60"/>
      <c r="P159" s="60"/>
      <c r="Q159" s="60"/>
      <c r="R159" s="45"/>
      <c r="S159" s="36"/>
      <c r="T159" s="46"/>
      <c r="U159" s="36"/>
      <c r="V159" s="46"/>
      <c r="W159" s="36"/>
      <c r="X159" s="47"/>
      <c r="Y159" s="36"/>
      <c r="Z159" s="46"/>
      <c r="AA159" s="36"/>
      <c r="AB159" s="36"/>
      <c r="AC159" s="36"/>
      <c r="AD159" s="46"/>
      <c r="AE159" s="48"/>
      <c r="AF159" s="35"/>
      <c r="AG159" s="33"/>
    </row>
    <row r="160" spans="2:33" ht="15.75" customHeight="1">
      <c r="B160" s="59"/>
      <c r="C160" s="60"/>
      <c r="D160" s="60"/>
      <c r="E160" s="60"/>
      <c r="F160" s="60"/>
      <c r="G160" s="60"/>
      <c r="H160" s="60"/>
      <c r="I160" s="59"/>
      <c r="J160" s="59"/>
      <c r="K160" s="60"/>
      <c r="L160" s="60"/>
      <c r="M160" s="60"/>
      <c r="N160" s="60"/>
      <c r="O160" s="60"/>
      <c r="P160" s="60"/>
      <c r="Q160" s="60"/>
      <c r="R160" s="45"/>
      <c r="S160" s="36"/>
      <c r="T160" s="46"/>
      <c r="U160" s="36"/>
      <c r="V160" s="46"/>
      <c r="W160" s="36"/>
      <c r="X160" s="47"/>
      <c r="Y160" s="36"/>
      <c r="Z160" s="46"/>
      <c r="AA160" s="36"/>
      <c r="AB160" s="36"/>
      <c r="AC160" s="36"/>
      <c r="AD160" s="46"/>
      <c r="AE160" s="48"/>
      <c r="AF160" s="35"/>
      <c r="AG160" s="33"/>
    </row>
    <row r="161" spans="2:33" ht="15.75" customHeight="1">
      <c r="B161" s="59"/>
      <c r="C161" s="60"/>
      <c r="D161" s="60"/>
      <c r="E161" s="60"/>
      <c r="F161" s="60"/>
      <c r="G161" s="60"/>
      <c r="H161" s="60"/>
      <c r="I161" s="59"/>
      <c r="J161" s="59"/>
      <c r="K161" s="60"/>
      <c r="L161" s="60"/>
      <c r="M161" s="60"/>
      <c r="N161" s="60"/>
      <c r="O161" s="60"/>
      <c r="P161" s="60"/>
      <c r="Q161" s="60"/>
      <c r="R161" s="45"/>
      <c r="S161" s="36"/>
      <c r="T161" s="46"/>
      <c r="U161" s="36"/>
      <c r="V161" s="46"/>
      <c r="W161" s="36"/>
      <c r="X161" s="47"/>
      <c r="Y161" s="36"/>
      <c r="Z161" s="46"/>
      <c r="AA161" s="36"/>
      <c r="AB161" s="36"/>
      <c r="AC161" s="36"/>
      <c r="AD161" s="46"/>
      <c r="AE161" s="48"/>
      <c r="AF161" s="35"/>
      <c r="AG161" s="33"/>
    </row>
    <row r="162" spans="2:33" ht="15.75" customHeight="1">
      <c r="B162" s="59"/>
      <c r="C162" s="60"/>
      <c r="D162" s="60"/>
      <c r="E162" s="60"/>
      <c r="F162" s="60"/>
      <c r="G162" s="60"/>
      <c r="H162" s="60"/>
      <c r="I162" s="59"/>
      <c r="J162" s="59"/>
      <c r="K162" s="60"/>
      <c r="L162" s="60"/>
      <c r="M162" s="60"/>
      <c r="N162" s="60"/>
      <c r="O162" s="60"/>
      <c r="P162" s="60"/>
      <c r="Q162" s="60"/>
      <c r="R162" s="45"/>
      <c r="S162" s="36"/>
      <c r="T162" s="46"/>
      <c r="U162" s="36"/>
      <c r="V162" s="46"/>
      <c r="W162" s="36"/>
      <c r="X162" s="47"/>
      <c r="Y162" s="36"/>
      <c r="Z162" s="46"/>
      <c r="AA162" s="36"/>
      <c r="AB162" s="36"/>
      <c r="AC162" s="36"/>
      <c r="AD162" s="46"/>
      <c r="AE162" s="48"/>
      <c r="AF162" s="35"/>
      <c r="AG162" s="33"/>
    </row>
    <row r="163" spans="2:33" ht="15.75" customHeight="1">
      <c r="B163" s="59"/>
      <c r="C163" s="60"/>
      <c r="D163" s="60"/>
      <c r="E163" s="60"/>
      <c r="F163" s="60"/>
      <c r="G163" s="60"/>
      <c r="H163" s="60"/>
      <c r="I163" s="59"/>
      <c r="J163" s="59"/>
      <c r="K163" s="60"/>
      <c r="L163" s="60"/>
      <c r="M163" s="60"/>
      <c r="N163" s="60"/>
      <c r="O163" s="60"/>
      <c r="P163" s="60"/>
      <c r="Q163" s="60"/>
      <c r="R163" s="45"/>
      <c r="S163" s="36"/>
      <c r="T163" s="46"/>
      <c r="U163" s="36"/>
      <c r="V163" s="46"/>
      <c r="W163" s="36"/>
      <c r="X163" s="47"/>
      <c r="Y163" s="36"/>
      <c r="Z163" s="46"/>
      <c r="AA163" s="36"/>
      <c r="AB163" s="36"/>
      <c r="AC163" s="36"/>
      <c r="AD163" s="46"/>
      <c r="AE163" s="48"/>
      <c r="AF163" s="35"/>
      <c r="AG163" s="33"/>
    </row>
    <row r="164" spans="2:33" ht="15.75" customHeight="1">
      <c r="B164" s="59"/>
      <c r="C164" s="60"/>
      <c r="D164" s="60"/>
      <c r="E164" s="60"/>
      <c r="F164" s="60"/>
      <c r="G164" s="60"/>
      <c r="H164" s="60"/>
      <c r="I164" s="59"/>
      <c r="J164" s="59"/>
      <c r="K164" s="60"/>
      <c r="L164" s="60"/>
      <c r="M164" s="60"/>
      <c r="N164" s="60"/>
      <c r="O164" s="60"/>
      <c r="P164" s="60"/>
      <c r="Q164" s="60"/>
      <c r="R164" s="45"/>
      <c r="S164" s="36"/>
      <c r="T164" s="46"/>
      <c r="U164" s="36"/>
      <c r="V164" s="46"/>
      <c r="W164" s="36"/>
      <c r="X164" s="47"/>
      <c r="Y164" s="36"/>
      <c r="Z164" s="46"/>
      <c r="AA164" s="36"/>
      <c r="AB164" s="36"/>
      <c r="AC164" s="36"/>
      <c r="AD164" s="46"/>
      <c r="AE164" s="48"/>
      <c r="AF164" s="35"/>
      <c r="AG164" s="33"/>
    </row>
    <row r="165" spans="2:33" ht="15.75" customHeight="1">
      <c r="B165" s="59"/>
      <c r="C165" s="60"/>
      <c r="D165" s="60"/>
      <c r="E165" s="60"/>
      <c r="F165" s="60"/>
      <c r="G165" s="60"/>
      <c r="H165" s="60"/>
      <c r="I165" s="59"/>
      <c r="J165" s="59"/>
      <c r="K165" s="44"/>
      <c r="L165" s="44"/>
      <c r="M165" s="44"/>
      <c r="N165" s="44"/>
      <c r="O165" s="44"/>
      <c r="P165" s="44"/>
      <c r="Q165" s="44"/>
      <c r="R165" s="45"/>
      <c r="S165" s="36"/>
      <c r="T165" s="46"/>
      <c r="U165" s="36"/>
      <c r="V165" s="46"/>
      <c r="W165" s="36"/>
      <c r="X165" s="47"/>
      <c r="Y165" s="36"/>
      <c r="Z165" s="46"/>
      <c r="AA165" s="36"/>
      <c r="AB165" s="36"/>
      <c r="AC165" s="36"/>
      <c r="AD165" s="46"/>
      <c r="AE165" s="48"/>
      <c r="AF165" s="35"/>
      <c r="AG165" s="33"/>
    </row>
    <row r="166" spans="2:33" ht="15.75" customHeight="1">
      <c r="B166" s="59"/>
      <c r="C166" s="60"/>
      <c r="D166" s="60"/>
      <c r="E166" s="60"/>
      <c r="F166" s="60"/>
      <c r="G166" s="60"/>
      <c r="H166" s="60"/>
      <c r="I166" s="59"/>
      <c r="J166" s="59"/>
      <c r="K166" s="44"/>
      <c r="L166" s="44"/>
      <c r="M166" s="44"/>
      <c r="N166" s="44"/>
      <c r="O166" s="44"/>
      <c r="P166" s="44"/>
      <c r="Q166" s="44"/>
      <c r="R166" s="45"/>
      <c r="S166" s="36"/>
      <c r="T166" s="46"/>
      <c r="U166" s="36"/>
      <c r="V166" s="46"/>
      <c r="W166" s="36"/>
      <c r="X166" s="47"/>
      <c r="Y166" s="36"/>
      <c r="Z166" s="46"/>
      <c r="AA166" s="36"/>
      <c r="AB166" s="36"/>
      <c r="AC166" s="36"/>
      <c r="AD166" s="46"/>
      <c r="AE166" s="48"/>
      <c r="AF166" s="35"/>
      <c r="AG166" s="33"/>
    </row>
    <row r="167" spans="2:33" ht="15.75" customHeight="1">
      <c r="B167" s="59"/>
      <c r="C167" s="60"/>
      <c r="D167" s="60"/>
      <c r="E167" s="60"/>
      <c r="F167" s="60"/>
      <c r="G167" s="60"/>
      <c r="H167" s="60"/>
      <c r="I167" s="59"/>
      <c r="J167" s="59"/>
      <c r="K167" s="44"/>
      <c r="L167" s="44"/>
      <c r="M167" s="44"/>
      <c r="N167" s="44"/>
      <c r="O167" s="44"/>
      <c r="P167" s="44"/>
      <c r="Q167" s="44"/>
      <c r="R167" s="45"/>
      <c r="S167" s="36"/>
      <c r="T167" s="46"/>
      <c r="U167" s="36"/>
      <c r="V167" s="46"/>
      <c r="W167" s="36"/>
      <c r="X167" s="47"/>
      <c r="Y167" s="36"/>
      <c r="Z167" s="46"/>
      <c r="AA167" s="36"/>
      <c r="AB167" s="36"/>
      <c r="AC167" s="36"/>
      <c r="AD167" s="46"/>
      <c r="AE167" s="48"/>
      <c r="AF167" s="35"/>
      <c r="AG167" s="33"/>
    </row>
    <row r="168" spans="2:33" ht="15.75" customHeight="1">
      <c r="B168" s="59"/>
      <c r="C168" s="60"/>
      <c r="D168" s="60"/>
      <c r="E168" s="60"/>
      <c r="F168" s="60"/>
      <c r="G168" s="60"/>
      <c r="H168" s="60"/>
      <c r="I168" s="59"/>
      <c r="J168" s="59"/>
      <c r="K168" s="44"/>
      <c r="L168" s="44"/>
      <c r="M168" s="44"/>
      <c r="N168" s="44"/>
      <c r="O168" s="44"/>
      <c r="P168" s="44"/>
      <c r="Q168" s="44"/>
      <c r="R168" s="45"/>
      <c r="S168" s="36"/>
      <c r="T168" s="46"/>
      <c r="U168" s="36"/>
      <c r="V168" s="46"/>
      <c r="W168" s="36"/>
      <c r="X168" s="47"/>
      <c r="Y168" s="36"/>
      <c r="Z168" s="46"/>
      <c r="AA168" s="36"/>
      <c r="AB168" s="36"/>
      <c r="AC168" s="36"/>
      <c r="AD168" s="46"/>
      <c r="AE168" s="48"/>
      <c r="AF168" s="35"/>
      <c r="AG168" s="33"/>
    </row>
    <row r="169" spans="2:33" ht="15.75" customHeight="1">
      <c r="B169" s="59"/>
      <c r="C169" s="60"/>
      <c r="D169" s="60"/>
      <c r="E169" s="60"/>
      <c r="F169" s="60"/>
      <c r="G169" s="60"/>
      <c r="H169" s="60"/>
      <c r="I169" s="59"/>
      <c r="J169" s="59"/>
      <c r="K169" s="44"/>
      <c r="L169" s="44"/>
      <c r="M169" s="44"/>
      <c r="N169" s="44"/>
      <c r="O169" s="44"/>
      <c r="P169" s="44"/>
      <c r="Q169" s="44"/>
      <c r="R169" s="45"/>
      <c r="S169" s="36"/>
      <c r="T169" s="46"/>
      <c r="U169" s="36"/>
      <c r="V169" s="46"/>
      <c r="W169" s="36"/>
      <c r="X169" s="47"/>
      <c r="Y169" s="36"/>
      <c r="Z169" s="46"/>
      <c r="AA169" s="36"/>
      <c r="AB169" s="36"/>
      <c r="AC169" s="36"/>
      <c r="AD169" s="46"/>
      <c r="AE169" s="48"/>
      <c r="AF169" s="35"/>
      <c r="AG169" s="33"/>
    </row>
    <row r="170" spans="2:33" ht="15.75" customHeight="1">
      <c r="B170" s="59"/>
      <c r="C170" s="60"/>
      <c r="D170" s="60"/>
      <c r="E170" s="60"/>
      <c r="F170" s="60"/>
      <c r="G170" s="60"/>
      <c r="H170" s="60"/>
      <c r="I170" s="59"/>
      <c r="J170" s="59"/>
      <c r="K170" s="44"/>
      <c r="L170" s="44"/>
      <c r="M170" s="44"/>
      <c r="N170" s="44"/>
      <c r="O170" s="44"/>
      <c r="P170" s="44"/>
      <c r="Q170" s="44"/>
      <c r="R170" s="45"/>
      <c r="S170" s="36"/>
      <c r="T170" s="46"/>
      <c r="U170" s="36"/>
      <c r="V170" s="46"/>
      <c r="W170" s="36"/>
      <c r="X170" s="47"/>
      <c r="Y170" s="36"/>
      <c r="Z170" s="46"/>
      <c r="AA170" s="36"/>
      <c r="AB170" s="36"/>
      <c r="AC170" s="36"/>
      <c r="AD170" s="46"/>
      <c r="AE170" s="48"/>
      <c r="AF170" s="35"/>
      <c r="AG170" s="33"/>
    </row>
    <row r="171" spans="2:33" ht="15.75" customHeight="1">
      <c r="B171" s="59"/>
      <c r="C171" s="60"/>
      <c r="D171" s="60"/>
      <c r="E171" s="60"/>
      <c r="F171" s="60"/>
      <c r="G171" s="60"/>
      <c r="H171" s="60"/>
      <c r="I171" s="59"/>
      <c r="J171" s="59"/>
      <c r="K171" s="44"/>
      <c r="L171" s="44"/>
      <c r="M171" s="44"/>
      <c r="N171" s="44"/>
      <c r="O171" s="44"/>
      <c r="P171" s="44"/>
      <c r="Q171" s="44"/>
      <c r="R171" s="45"/>
      <c r="S171" s="36"/>
      <c r="T171" s="46"/>
      <c r="U171" s="36"/>
      <c r="V171" s="46"/>
      <c r="W171" s="36"/>
      <c r="X171" s="47"/>
      <c r="Y171" s="36"/>
      <c r="Z171" s="46"/>
      <c r="AA171" s="36"/>
      <c r="AB171" s="36"/>
      <c r="AC171" s="36"/>
      <c r="AD171" s="46"/>
      <c r="AE171" s="48"/>
      <c r="AF171" s="35"/>
      <c r="AG171" s="33"/>
    </row>
    <row r="172" spans="2:33" ht="15.75" customHeight="1">
      <c r="B172" s="59"/>
      <c r="C172" s="60"/>
      <c r="D172" s="60"/>
      <c r="E172" s="60"/>
      <c r="F172" s="60"/>
      <c r="G172" s="60"/>
      <c r="H172" s="60"/>
      <c r="I172" s="59"/>
      <c r="J172" s="59"/>
      <c r="K172" s="44"/>
      <c r="L172" s="44"/>
      <c r="M172" s="44"/>
      <c r="N172" s="44"/>
      <c r="O172" s="44"/>
      <c r="P172" s="44"/>
      <c r="Q172" s="44"/>
      <c r="R172" s="45"/>
      <c r="S172" s="36"/>
      <c r="T172" s="46"/>
      <c r="U172" s="36"/>
      <c r="V172" s="46"/>
      <c r="W172" s="36"/>
      <c r="X172" s="47"/>
      <c r="Y172" s="36"/>
      <c r="Z172" s="46"/>
      <c r="AA172" s="36"/>
      <c r="AB172" s="36"/>
      <c r="AC172" s="36"/>
      <c r="AD172" s="46"/>
      <c r="AE172" s="48"/>
      <c r="AF172" s="35"/>
      <c r="AG172" s="33"/>
    </row>
    <row r="173" spans="2:33" ht="15.75" customHeight="1">
      <c r="B173" s="59"/>
      <c r="C173" s="60"/>
      <c r="D173" s="60"/>
      <c r="E173" s="60"/>
      <c r="F173" s="60"/>
      <c r="G173" s="60"/>
      <c r="H173" s="60"/>
      <c r="I173" s="59"/>
      <c r="J173" s="59"/>
      <c r="K173" s="44"/>
      <c r="L173" s="44"/>
      <c r="M173" s="44"/>
      <c r="N173" s="44"/>
      <c r="O173" s="44"/>
      <c r="P173" s="44"/>
      <c r="Q173" s="44"/>
      <c r="R173" s="45"/>
      <c r="S173" s="36"/>
      <c r="T173" s="46"/>
      <c r="U173" s="36"/>
      <c r="V173" s="46"/>
      <c r="W173" s="36"/>
      <c r="X173" s="47"/>
      <c r="Y173" s="36"/>
      <c r="Z173" s="46"/>
      <c r="AA173" s="36"/>
      <c r="AB173" s="36"/>
      <c r="AC173" s="36"/>
      <c r="AD173" s="46"/>
      <c r="AE173" s="48"/>
      <c r="AF173" s="35"/>
      <c r="AG173" s="33"/>
    </row>
    <row r="174" spans="2:33" ht="15.75" customHeight="1">
      <c r="B174" s="59"/>
      <c r="C174" s="60"/>
      <c r="D174" s="60"/>
      <c r="E174" s="60"/>
      <c r="F174" s="60"/>
      <c r="G174" s="60"/>
      <c r="H174" s="60"/>
      <c r="I174" s="59"/>
      <c r="J174" s="59"/>
      <c r="K174" s="44"/>
      <c r="L174" s="44"/>
      <c r="M174" s="44"/>
      <c r="N174" s="44"/>
      <c r="O174" s="44"/>
      <c r="P174" s="44"/>
      <c r="Q174" s="44"/>
      <c r="R174" s="45"/>
      <c r="S174" s="36"/>
      <c r="T174" s="46"/>
      <c r="U174" s="36"/>
      <c r="V174" s="46"/>
      <c r="W174" s="36"/>
      <c r="X174" s="47"/>
      <c r="Y174" s="36"/>
      <c r="Z174" s="46"/>
      <c r="AA174" s="36"/>
      <c r="AB174" s="36"/>
      <c r="AC174" s="36"/>
      <c r="AD174" s="46"/>
      <c r="AE174" s="48"/>
      <c r="AF174" s="35"/>
      <c r="AG174" s="33"/>
    </row>
    <row r="175" spans="2:33" ht="15.75" customHeight="1">
      <c r="B175" s="59"/>
      <c r="C175" s="60"/>
      <c r="D175" s="60"/>
      <c r="E175" s="60"/>
      <c r="F175" s="60"/>
      <c r="G175" s="60"/>
      <c r="H175" s="60"/>
      <c r="I175" s="59"/>
      <c r="J175" s="59"/>
      <c r="K175" s="44"/>
      <c r="L175" s="44"/>
      <c r="M175" s="44"/>
      <c r="N175" s="44"/>
      <c r="O175" s="44"/>
      <c r="P175" s="44"/>
      <c r="Q175" s="44"/>
      <c r="R175" s="45"/>
      <c r="S175" s="36"/>
      <c r="T175" s="46"/>
      <c r="U175" s="36"/>
      <c r="V175" s="46"/>
      <c r="W175" s="36"/>
      <c r="X175" s="47"/>
      <c r="Y175" s="36"/>
      <c r="Z175" s="46"/>
      <c r="AA175" s="36"/>
      <c r="AB175" s="36"/>
      <c r="AC175" s="36"/>
      <c r="AD175" s="46"/>
      <c r="AE175" s="48"/>
      <c r="AF175" s="35"/>
      <c r="AG175" s="33"/>
    </row>
    <row r="176" spans="2:33" ht="15.75" customHeight="1">
      <c r="B176" s="59"/>
      <c r="C176" s="60"/>
      <c r="D176" s="60"/>
      <c r="E176" s="60"/>
      <c r="F176" s="60"/>
      <c r="G176" s="60"/>
      <c r="H176" s="60"/>
      <c r="I176" s="59"/>
      <c r="J176" s="59"/>
      <c r="K176" s="44"/>
      <c r="L176" s="44"/>
      <c r="M176" s="44"/>
      <c r="N176" s="44"/>
      <c r="O176" s="44"/>
      <c r="P176" s="44"/>
      <c r="Q176" s="44"/>
      <c r="R176" s="45"/>
      <c r="S176" s="36"/>
      <c r="T176" s="46"/>
      <c r="U176" s="36"/>
      <c r="V176" s="46"/>
      <c r="W176" s="36"/>
      <c r="X176" s="47"/>
      <c r="Y176" s="36"/>
      <c r="Z176" s="46"/>
      <c r="AA176" s="36"/>
      <c r="AB176" s="36"/>
      <c r="AC176" s="36"/>
      <c r="AD176" s="46"/>
      <c r="AE176" s="48"/>
      <c r="AF176" s="35"/>
      <c r="AG176" s="33"/>
    </row>
    <row r="177" spans="2:33" ht="15.75" customHeight="1">
      <c r="B177" s="59"/>
      <c r="C177" s="60"/>
      <c r="D177" s="60"/>
      <c r="E177" s="60"/>
      <c r="F177" s="60"/>
      <c r="G177" s="60"/>
      <c r="H177" s="60"/>
      <c r="I177" s="59"/>
      <c r="J177" s="59"/>
      <c r="K177" s="44"/>
      <c r="L177" s="44"/>
      <c r="M177" s="44"/>
      <c r="N177" s="44"/>
      <c r="O177" s="44"/>
      <c r="P177" s="44"/>
      <c r="Q177" s="44"/>
      <c r="R177" s="45"/>
      <c r="S177" s="36"/>
      <c r="T177" s="46"/>
      <c r="U177" s="36"/>
      <c r="V177" s="46"/>
      <c r="W177" s="36"/>
      <c r="X177" s="47"/>
      <c r="Y177" s="36"/>
      <c r="Z177" s="46"/>
      <c r="AA177" s="36"/>
      <c r="AB177" s="36"/>
      <c r="AC177" s="36"/>
      <c r="AD177" s="46"/>
      <c r="AE177" s="48"/>
      <c r="AF177" s="35"/>
      <c r="AG177" s="33"/>
    </row>
    <row r="178" spans="2:33" ht="15.75" customHeight="1">
      <c r="B178" s="59"/>
      <c r="C178" s="60"/>
      <c r="D178" s="60"/>
      <c r="E178" s="60"/>
      <c r="F178" s="60"/>
      <c r="G178" s="60"/>
      <c r="H178" s="60"/>
      <c r="I178" s="59"/>
      <c r="J178" s="59"/>
      <c r="K178" s="44"/>
      <c r="L178" s="44"/>
      <c r="M178" s="44"/>
      <c r="N178" s="44"/>
      <c r="O178" s="44"/>
      <c r="P178" s="44"/>
      <c r="Q178" s="44"/>
      <c r="R178" s="45"/>
      <c r="S178" s="36"/>
      <c r="T178" s="46"/>
      <c r="U178" s="36"/>
      <c r="V178" s="46"/>
      <c r="W178" s="36"/>
      <c r="X178" s="47"/>
      <c r="Y178" s="36"/>
      <c r="Z178" s="46"/>
      <c r="AA178" s="36"/>
      <c r="AB178" s="36"/>
      <c r="AC178" s="36"/>
      <c r="AD178" s="46"/>
      <c r="AE178" s="48"/>
      <c r="AF178" s="35"/>
      <c r="AG178" s="33"/>
    </row>
    <row r="179" spans="2:33" ht="15.75" customHeight="1">
      <c r="B179" s="59"/>
      <c r="C179" s="60"/>
      <c r="D179" s="60"/>
      <c r="E179" s="60"/>
      <c r="F179" s="60"/>
      <c r="G179" s="60"/>
      <c r="H179" s="60"/>
      <c r="I179" s="59"/>
      <c r="J179" s="59"/>
      <c r="K179" s="44"/>
      <c r="L179" s="44"/>
      <c r="M179" s="44"/>
      <c r="N179" s="44"/>
      <c r="O179" s="44"/>
      <c r="P179" s="44"/>
      <c r="Q179" s="44"/>
      <c r="R179" s="45"/>
      <c r="S179" s="36"/>
      <c r="T179" s="46"/>
      <c r="U179" s="36"/>
      <c r="V179" s="46"/>
      <c r="W179" s="36"/>
      <c r="X179" s="47"/>
      <c r="Y179" s="36"/>
      <c r="Z179" s="46"/>
      <c r="AA179" s="36"/>
      <c r="AB179" s="36"/>
      <c r="AC179" s="36"/>
      <c r="AD179" s="46"/>
      <c r="AE179" s="48"/>
      <c r="AF179" s="35"/>
      <c r="AG179" s="33"/>
    </row>
    <row r="180" spans="2:33" ht="15.75" customHeight="1">
      <c r="B180" s="59"/>
      <c r="C180" s="60"/>
      <c r="D180" s="60"/>
      <c r="E180" s="60"/>
      <c r="F180" s="60"/>
      <c r="G180" s="60"/>
      <c r="H180" s="60"/>
      <c r="I180" s="59"/>
      <c r="J180" s="59"/>
      <c r="K180" s="44"/>
      <c r="L180" s="44"/>
      <c r="M180" s="44"/>
      <c r="N180" s="44"/>
      <c r="O180" s="44"/>
      <c r="P180" s="44"/>
      <c r="Q180" s="44"/>
      <c r="R180" s="45"/>
      <c r="S180" s="36"/>
      <c r="T180" s="46"/>
      <c r="U180" s="36"/>
      <c r="V180" s="46"/>
      <c r="W180" s="36"/>
      <c r="X180" s="47"/>
      <c r="Y180" s="36"/>
      <c r="Z180" s="46"/>
      <c r="AA180" s="36"/>
      <c r="AB180" s="36"/>
      <c r="AC180" s="36"/>
      <c r="AD180" s="46"/>
      <c r="AE180" s="48"/>
      <c r="AF180" s="35"/>
      <c r="AG180" s="33"/>
    </row>
    <row r="181" spans="2:33" ht="15.75" customHeight="1">
      <c r="B181" s="59"/>
      <c r="C181" s="60"/>
      <c r="D181" s="60"/>
      <c r="E181" s="60"/>
      <c r="F181" s="60"/>
      <c r="G181" s="60"/>
      <c r="H181" s="60"/>
      <c r="I181" s="59"/>
      <c r="J181" s="59"/>
      <c r="K181" s="44"/>
      <c r="L181" s="44"/>
      <c r="M181" s="44"/>
      <c r="N181" s="44"/>
      <c r="O181" s="44"/>
      <c r="P181" s="44"/>
      <c r="Q181" s="44"/>
      <c r="R181" s="45"/>
      <c r="S181" s="36"/>
      <c r="T181" s="46"/>
      <c r="U181" s="36"/>
      <c r="V181" s="46"/>
      <c r="W181" s="36"/>
      <c r="X181" s="47"/>
      <c r="Y181" s="36"/>
      <c r="Z181" s="46"/>
      <c r="AA181" s="36"/>
      <c r="AB181" s="36"/>
      <c r="AC181" s="36"/>
      <c r="AD181" s="46"/>
      <c r="AE181" s="48"/>
      <c r="AF181" s="35"/>
      <c r="AG181" s="33"/>
    </row>
    <row r="182" spans="2:33" ht="15.75" customHeight="1">
      <c r="B182" s="59"/>
      <c r="C182" s="60"/>
      <c r="D182" s="60"/>
      <c r="E182" s="60"/>
      <c r="F182" s="60"/>
      <c r="G182" s="60"/>
      <c r="H182" s="60"/>
      <c r="I182" s="59"/>
      <c r="J182" s="59"/>
      <c r="K182" s="44"/>
      <c r="L182" s="44"/>
      <c r="M182" s="44"/>
      <c r="N182" s="44"/>
      <c r="O182" s="44"/>
      <c r="P182" s="44"/>
      <c r="Q182" s="44"/>
      <c r="R182" s="45"/>
      <c r="S182" s="36"/>
      <c r="T182" s="46"/>
      <c r="U182" s="36"/>
      <c r="V182" s="46"/>
      <c r="W182" s="36"/>
      <c r="X182" s="47"/>
      <c r="Y182" s="36"/>
      <c r="Z182" s="46"/>
      <c r="AA182" s="36"/>
      <c r="AB182" s="36"/>
      <c r="AC182" s="36"/>
      <c r="AD182" s="46"/>
      <c r="AE182" s="48"/>
      <c r="AF182" s="35"/>
      <c r="AG182" s="33"/>
    </row>
    <row r="183" spans="2:33" ht="15.75" customHeight="1">
      <c r="B183" s="59"/>
      <c r="C183" s="60"/>
      <c r="D183" s="60"/>
      <c r="E183" s="60"/>
      <c r="F183" s="60"/>
      <c r="G183" s="60"/>
      <c r="H183" s="60"/>
      <c r="I183" s="59"/>
      <c r="J183" s="59"/>
      <c r="K183" s="44"/>
      <c r="L183" s="44"/>
      <c r="M183" s="44"/>
      <c r="N183" s="44"/>
      <c r="O183" s="44"/>
      <c r="P183" s="44"/>
      <c r="Q183" s="44"/>
      <c r="R183" s="45"/>
      <c r="S183" s="36"/>
      <c r="T183" s="46"/>
      <c r="U183" s="36"/>
      <c r="V183" s="46"/>
      <c r="W183" s="36"/>
      <c r="X183" s="47"/>
      <c r="Y183" s="36"/>
      <c r="Z183" s="46"/>
      <c r="AA183" s="36"/>
      <c r="AB183" s="36"/>
      <c r="AC183" s="36"/>
      <c r="AD183" s="46"/>
      <c r="AE183" s="48"/>
      <c r="AF183" s="35"/>
      <c r="AG183" s="33"/>
    </row>
    <row r="184" spans="2:33" ht="15.75" customHeight="1">
      <c r="B184" s="59"/>
      <c r="C184" s="60"/>
      <c r="D184" s="60"/>
      <c r="E184" s="60"/>
      <c r="F184" s="60"/>
      <c r="G184" s="60"/>
      <c r="H184" s="60"/>
      <c r="I184" s="59"/>
      <c r="J184" s="59"/>
      <c r="K184" s="44"/>
      <c r="L184" s="44"/>
      <c r="M184" s="44"/>
      <c r="N184" s="44"/>
      <c r="O184" s="44"/>
      <c r="P184" s="44"/>
      <c r="Q184" s="44"/>
      <c r="R184" s="45"/>
      <c r="S184" s="36"/>
      <c r="T184" s="46"/>
      <c r="U184" s="36"/>
      <c r="V184" s="46"/>
      <c r="W184" s="36"/>
      <c r="X184" s="47"/>
      <c r="Y184" s="36"/>
      <c r="Z184" s="46"/>
      <c r="AA184" s="36"/>
      <c r="AB184" s="36"/>
      <c r="AC184" s="36"/>
      <c r="AD184" s="46"/>
      <c r="AE184" s="48"/>
      <c r="AF184" s="35"/>
      <c r="AG184" s="33"/>
    </row>
    <row r="185" spans="2:33" ht="15.75" customHeight="1">
      <c r="B185" s="59"/>
      <c r="C185" s="60"/>
      <c r="D185" s="60"/>
      <c r="E185" s="60"/>
      <c r="F185" s="60"/>
      <c r="G185" s="60"/>
      <c r="H185" s="60"/>
      <c r="I185" s="59"/>
      <c r="J185" s="59"/>
      <c r="K185" s="44"/>
      <c r="L185" s="44"/>
      <c r="M185" s="44"/>
      <c r="N185" s="44"/>
      <c r="O185" s="44"/>
      <c r="P185" s="44"/>
      <c r="Q185" s="44"/>
      <c r="R185" s="45"/>
      <c r="S185" s="36"/>
      <c r="T185" s="46"/>
      <c r="U185" s="36"/>
      <c r="V185" s="46"/>
      <c r="W185" s="36"/>
      <c r="X185" s="47"/>
      <c r="Y185" s="36"/>
      <c r="Z185" s="46"/>
      <c r="AA185" s="36"/>
      <c r="AB185" s="36"/>
      <c r="AC185" s="36"/>
      <c r="AD185" s="46"/>
      <c r="AE185" s="48"/>
      <c r="AF185" s="35"/>
      <c r="AG185" s="33"/>
    </row>
    <row r="186" spans="2:33" ht="15.75" customHeight="1">
      <c r="B186" s="59"/>
      <c r="C186" s="60"/>
      <c r="D186" s="60"/>
      <c r="E186" s="60"/>
      <c r="F186" s="60"/>
      <c r="G186" s="60"/>
      <c r="H186" s="60"/>
      <c r="I186" s="59"/>
      <c r="J186" s="59"/>
      <c r="K186" s="44"/>
      <c r="L186" s="44"/>
      <c r="M186" s="44"/>
      <c r="N186" s="44"/>
      <c r="O186" s="44"/>
      <c r="P186" s="44"/>
      <c r="Q186" s="44"/>
      <c r="R186" s="45"/>
      <c r="S186" s="36"/>
      <c r="T186" s="46"/>
      <c r="U186" s="36"/>
      <c r="V186" s="46"/>
      <c r="W186" s="36"/>
      <c r="X186" s="47"/>
      <c r="Y186" s="36"/>
      <c r="Z186" s="46"/>
      <c r="AA186" s="36"/>
      <c r="AB186" s="36"/>
      <c r="AC186" s="36"/>
      <c r="AD186" s="46"/>
      <c r="AE186" s="48"/>
      <c r="AF186" s="35"/>
      <c r="AG186" s="33"/>
    </row>
    <row r="187" spans="2:33" ht="15.75" customHeight="1">
      <c r="B187" s="59"/>
      <c r="C187" s="60"/>
      <c r="D187" s="60"/>
      <c r="E187" s="60"/>
      <c r="F187" s="60"/>
      <c r="G187" s="60"/>
      <c r="H187" s="60"/>
      <c r="I187" s="59"/>
      <c r="J187" s="59"/>
      <c r="K187" s="44"/>
      <c r="L187" s="44"/>
      <c r="M187" s="44"/>
      <c r="N187" s="44"/>
      <c r="O187" s="44"/>
      <c r="P187" s="44"/>
      <c r="Q187" s="44"/>
      <c r="R187" s="45"/>
      <c r="S187" s="36"/>
      <c r="T187" s="46"/>
      <c r="U187" s="36"/>
      <c r="V187" s="46"/>
      <c r="W187" s="36"/>
      <c r="X187" s="47"/>
      <c r="Y187" s="36"/>
      <c r="Z187" s="46"/>
      <c r="AA187" s="36"/>
      <c r="AB187" s="36"/>
      <c r="AC187" s="36"/>
      <c r="AD187" s="46"/>
      <c r="AE187" s="48"/>
      <c r="AF187" s="35"/>
      <c r="AG187" s="33"/>
    </row>
    <row r="188" spans="2:33">
      <c r="B188" s="59"/>
      <c r="C188" s="60"/>
      <c r="D188" s="60"/>
      <c r="E188" s="60"/>
      <c r="F188" s="60"/>
      <c r="G188" s="60"/>
      <c r="H188" s="60"/>
      <c r="I188" s="59"/>
      <c r="J188" s="59"/>
      <c r="K188" s="44"/>
      <c r="L188" s="44"/>
      <c r="M188" s="44"/>
      <c r="N188" s="44"/>
      <c r="O188" s="44"/>
      <c r="P188" s="44"/>
      <c r="Q188" s="44"/>
      <c r="R188" s="45"/>
      <c r="S188" s="36"/>
      <c r="T188" s="46"/>
      <c r="U188" s="36"/>
      <c r="V188" s="46"/>
      <c r="W188" s="36"/>
      <c r="X188" s="47"/>
      <c r="Y188" s="36"/>
      <c r="Z188" s="46"/>
      <c r="AA188" s="36"/>
      <c r="AB188" s="36"/>
      <c r="AC188" s="36"/>
      <c r="AD188" s="46"/>
      <c r="AE188" s="48"/>
      <c r="AF188" s="35"/>
      <c r="AG188" s="33"/>
    </row>
    <row r="189" spans="2:33">
      <c r="B189" s="59"/>
      <c r="C189" s="60"/>
      <c r="D189" s="60"/>
      <c r="E189" s="60"/>
      <c r="F189" s="60"/>
      <c r="G189" s="60"/>
      <c r="H189" s="60"/>
      <c r="I189" s="59"/>
      <c r="J189" s="59"/>
      <c r="K189" s="44"/>
      <c r="L189" s="44"/>
      <c r="M189" s="44"/>
      <c r="N189" s="44"/>
      <c r="O189" s="44"/>
      <c r="P189" s="44"/>
      <c r="Q189" s="44"/>
      <c r="R189" s="45"/>
      <c r="S189" s="36"/>
      <c r="T189" s="46"/>
      <c r="U189" s="36"/>
      <c r="V189" s="46"/>
      <c r="W189" s="36"/>
      <c r="X189" s="47"/>
      <c r="Y189" s="36"/>
      <c r="Z189" s="46"/>
      <c r="AA189" s="36"/>
      <c r="AB189" s="36"/>
      <c r="AC189" s="36"/>
      <c r="AD189" s="46"/>
      <c r="AE189" s="48"/>
      <c r="AF189" s="35"/>
      <c r="AG189" s="33"/>
    </row>
    <row r="190" spans="2:33">
      <c r="B190" s="59"/>
      <c r="C190" s="60"/>
      <c r="D190" s="60"/>
      <c r="E190" s="60"/>
      <c r="F190" s="60"/>
      <c r="G190" s="60"/>
      <c r="H190" s="60"/>
      <c r="I190" s="59"/>
      <c r="J190" s="59"/>
      <c r="K190" s="44"/>
      <c r="L190" s="44"/>
      <c r="M190" s="44"/>
      <c r="N190" s="44"/>
      <c r="O190" s="44"/>
      <c r="P190" s="44"/>
      <c r="Q190" s="44"/>
      <c r="R190" s="45"/>
      <c r="S190" s="36"/>
      <c r="T190" s="46"/>
      <c r="U190" s="36"/>
      <c r="V190" s="46"/>
      <c r="W190" s="36"/>
      <c r="X190" s="47"/>
      <c r="Y190" s="36"/>
      <c r="Z190" s="46"/>
      <c r="AA190" s="36"/>
      <c r="AB190" s="36"/>
      <c r="AC190" s="36"/>
      <c r="AD190" s="46"/>
      <c r="AE190" s="48"/>
      <c r="AF190" s="35"/>
      <c r="AG190" s="33"/>
    </row>
    <row r="191" spans="2:33">
      <c r="B191" s="59"/>
      <c r="C191" s="60"/>
      <c r="D191" s="60"/>
      <c r="E191" s="60"/>
      <c r="F191" s="60"/>
      <c r="G191" s="60"/>
      <c r="H191" s="60"/>
      <c r="I191" s="59"/>
      <c r="J191" s="59"/>
      <c r="K191" s="44"/>
      <c r="L191" s="44"/>
      <c r="M191" s="44"/>
      <c r="N191" s="44"/>
      <c r="O191" s="44"/>
      <c r="P191" s="44"/>
      <c r="Q191" s="44"/>
      <c r="R191" s="45"/>
      <c r="S191" s="36"/>
      <c r="T191" s="46"/>
      <c r="U191" s="36"/>
      <c r="V191" s="46"/>
      <c r="W191" s="36"/>
      <c r="X191" s="47"/>
      <c r="Y191" s="36"/>
      <c r="Z191" s="46"/>
      <c r="AA191" s="36"/>
      <c r="AB191" s="36"/>
      <c r="AC191" s="36"/>
      <c r="AD191" s="46"/>
      <c r="AE191" s="48"/>
      <c r="AF191" s="35"/>
      <c r="AG191" s="33"/>
    </row>
    <row r="192" spans="2:33">
      <c r="B192" s="59"/>
      <c r="C192" s="60"/>
      <c r="D192" s="60"/>
      <c r="E192" s="60"/>
      <c r="F192" s="60"/>
      <c r="G192" s="60"/>
      <c r="H192" s="60"/>
      <c r="I192" s="59"/>
      <c r="J192" s="59"/>
      <c r="K192" s="44"/>
      <c r="L192" s="44"/>
      <c r="M192" s="44"/>
      <c r="N192" s="44"/>
      <c r="O192" s="44"/>
      <c r="P192" s="44"/>
      <c r="Q192" s="44"/>
      <c r="R192" s="45"/>
      <c r="S192" s="36"/>
      <c r="T192" s="46"/>
      <c r="U192" s="36"/>
      <c r="V192" s="46"/>
      <c r="W192" s="36"/>
      <c r="X192" s="47"/>
      <c r="Y192" s="36"/>
      <c r="Z192" s="46"/>
      <c r="AA192" s="36"/>
      <c r="AB192" s="36"/>
      <c r="AC192" s="36"/>
      <c r="AD192" s="46"/>
      <c r="AE192" s="48"/>
      <c r="AF192" s="35"/>
      <c r="AG192" s="33"/>
    </row>
    <row r="193" spans="2:33">
      <c r="B193" s="59"/>
      <c r="C193" s="60"/>
      <c r="D193" s="60"/>
      <c r="E193" s="60"/>
      <c r="F193" s="60"/>
      <c r="G193" s="60"/>
      <c r="H193" s="60"/>
      <c r="I193" s="59"/>
      <c r="J193" s="59"/>
      <c r="K193" s="44"/>
      <c r="L193" s="44"/>
      <c r="M193" s="44"/>
      <c r="N193" s="44"/>
      <c r="O193" s="44"/>
      <c r="P193" s="44"/>
      <c r="Q193" s="44"/>
      <c r="R193" s="45"/>
      <c r="S193" s="36"/>
      <c r="T193" s="46"/>
      <c r="U193" s="36"/>
      <c r="V193" s="46"/>
      <c r="W193" s="36"/>
      <c r="X193" s="47"/>
      <c r="Y193" s="36"/>
      <c r="Z193" s="46"/>
      <c r="AA193" s="36"/>
      <c r="AB193" s="36"/>
      <c r="AC193" s="36"/>
      <c r="AD193" s="46"/>
      <c r="AE193" s="48"/>
      <c r="AF193" s="35"/>
      <c r="AG193" s="33"/>
    </row>
    <row r="194" spans="2:33">
      <c r="B194" s="59"/>
      <c r="C194" s="60"/>
      <c r="D194" s="60"/>
      <c r="E194" s="60"/>
      <c r="F194" s="60"/>
      <c r="G194" s="60"/>
      <c r="H194" s="60"/>
      <c r="I194" s="59"/>
      <c r="J194" s="59"/>
      <c r="K194" s="44"/>
      <c r="L194" s="44"/>
      <c r="M194" s="44"/>
      <c r="N194" s="44"/>
      <c r="O194" s="44"/>
      <c r="P194" s="44"/>
      <c r="Q194" s="44"/>
      <c r="R194" s="45"/>
      <c r="S194" s="36"/>
      <c r="T194" s="46"/>
      <c r="U194" s="36"/>
      <c r="V194" s="46"/>
      <c r="W194" s="36"/>
      <c r="X194" s="47"/>
      <c r="Y194" s="36"/>
      <c r="Z194" s="46"/>
      <c r="AA194" s="36"/>
      <c r="AB194" s="36"/>
      <c r="AC194" s="36"/>
      <c r="AD194" s="46"/>
      <c r="AE194" s="48"/>
      <c r="AF194" s="35"/>
      <c r="AG194" s="33"/>
    </row>
    <row r="195" spans="2:33">
      <c r="B195" s="59"/>
      <c r="C195" s="60"/>
      <c r="D195" s="60"/>
      <c r="E195" s="60"/>
      <c r="F195" s="60"/>
      <c r="G195" s="60"/>
      <c r="H195" s="60"/>
      <c r="I195" s="59"/>
      <c r="J195" s="59"/>
      <c r="K195" s="44"/>
      <c r="L195" s="44"/>
      <c r="M195" s="44"/>
      <c r="N195" s="44"/>
      <c r="O195" s="44"/>
      <c r="P195" s="44"/>
      <c r="Q195" s="44"/>
      <c r="R195" s="45"/>
      <c r="S195" s="36"/>
      <c r="T195" s="46"/>
      <c r="U195" s="36"/>
      <c r="V195" s="46"/>
      <c r="W195" s="36"/>
      <c r="X195" s="47"/>
      <c r="Y195" s="36"/>
      <c r="Z195" s="46"/>
      <c r="AA195" s="36"/>
      <c r="AB195" s="36"/>
      <c r="AC195" s="36"/>
      <c r="AD195" s="46"/>
      <c r="AE195" s="48"/>
      <c r="AF195" s="35"/>
      <c r="AG195" s="33"/>
    </row>
    <row r="196" spans="2:33">
      <c r="B196" s="59"/>
      <c r="C196" s="60"/>
      <c r="D196" s="60"/>
      <c r="E196" s="60"/>
      <c r="F196" s="60"/>
      <c r="G196" s="60"/>
      <c r="H196" s="60"/>
      <c r="I196" s="59"/>
      <c r="J196" s="59"/>
      <c r="K196" s="44"/>
      <c r="L196" s="44"/>
      <c r="M196" s="44"/>
      <c r="N196" s="44"/>
      <c r="O196" s="44"/>
      <c r="P196" s="44"/>
      <c r="Q196" s="44"/>
      <c r="R196" s="45"/>
      <c r="S196" s="36"/>
      <c r="T196" s="46"/>
      <c r="U196" s="36"/>
      <c r="V196" s="46"/>
      <c r="W196" s="36"/>
      <c r="X196" s="47"/>
      <c r="Y196" s="36"/>
      <c r="Z196" s="46"/>
      <c r="AA196" s="36"/>
      <c r="AB196" s="36"/>
      <c r="AC196" s="36"/>
      <c r="AD196" s="46"/>
      <c r="AE196" s="48"/>
      <c r="AF196" s="35"/>
      <c r="AG196" s="33"/>
    </row>
    <row r="197" spans="2:33">
      <c r="B197" s="59"/>
      <c r="C197" s="59"/>
      <c r="D197" s="59"/>
      <c r="E197" s="59"/>
      <c r="F197" s="59"/>
      <c r="G197" s="59"/>
      <c r="H197" s="59"/>
      <c r="I197" s="59"/>
      <c r="J197" s="59"/>
      <c r="K197" s="44"/>
      <c r="L197" s="44"/>
      <c r="M197" s="44"/>
      <c r="N197" s="44"/>
      <c r="O197" s="44"/>
      <c r="P197" s="44"/>
      <c r="Q197" s="44"/>
      <c r="R197" s="45"/>
      <c r="S197" s="36"/>
      <c r="T197" s="46"/>
      <c r="U197" s="36"/>
      <c r="V197" s="46"/>
      <c r="W197" s="36"/>
      <c r="X197" s="47"/>
      <c r="Y197" s="36"/>
      <c r="Z197" s="46"/>
      <c r="AA197" s="36"/>
      <c r="AB197" s="36"/>
      <c r="AC197" s="36"/>
      <c r="AD197" s="46"/>
      <c r="AE197" s="48"/>
      <c r="AF197" s="33"/>
      <c r="AG197" s="33"/>
    </row>
    <row r="198" spans="2:33">
      <c r="B198" s="59"/>
      <c r="C198" s="59"/>
      <c r="D198" s="59"/>
      <c r="E198" s="59"/>
      <c r="F198" s="59"/>
      <c r="G198" s="59"/>
      <c r="H198" s="59"/>
      <c r="I198" s="59"/>
      <c r="J198" s="59"/>
      <c r="K198" s="44"/>
      <c r="L198" s="44"/>
      <c r="M198" s="44"/>
      <c r="N198" s="44"/>
      <c r="O198" s="44"/>
      <c r="P198" s="44"/>
      <c r="Q198" s="44"/>
      <c r="R198" s="45"/>
      <c r="S198" s="36"/>
      <c r="T198" s="46"/>
      <c r="U198" s="36"/>
      <c r="V198" s="46"/>
      <c r="W198" s="36"/>
      <c r="X198" s="47"/>
      <c r="Y198" s="36"/>
      <c r="Z198" s="46"/>
      <c r="AA198" s="36"/>
      <c r="AB198" s="36"/>
      <c r="AC198" s="36"/>
      <c r="AD198" s="46"/>
      <c r="AE198" s="48"/>
      <c r="AF198" s="33"/>
      <c r="AG198" s="33"/>
    </row>
    <row r="199" spans="2:33">
      <c r="B199" s="59"/>
      <c r="C199" s="59"/>
      <c r="D199" s="59"/>
      <c r="E199" s="59"/>
      <c r="F199" s="59"/>
      <c r="G199" s="59"/>
      <c r="H199" s="59"/>
      <c r="I199" s="59"/>
      <c r="J199" s="59"/>
      <c r="K199" s="44"/>
      <c r="L199" s="44"/>
      <c r="M199" s="44"/>
      <c r="N199" s="44"/>
      <c r="O199" s="44"/>
      <c r="P199" s="44"/>
      <c r="Q199" s="44"/>
      <c r="R199" s="45"/>
      <c r="S199" s="36"/>
      <c r="T199" s="46"/>
      <c r="U199" s="36"/>
      <c r="V199" s="46"/>
      <c r="W199" s="36"/>
      <c r="X199" s="47"/>
      <c r="Y199" s="36"/>
      <c r="Z199" s="46"/>
      <c r="AA199" s="36"/>
      <c r="AB199" s="36"/>
      <c r="AC199" s="36"/>
      <c r="AD199" s="46"/>
      <c r="AE199" s="48"/>
      <c r="AF199" s="33"/>
      <c r="AG199" s="33"/>
    </row>
    <row r="200" spans="2:33">
      <c r="B200" s="59"/>
      <c r="C200" s="59"/>
      <c r="D200" s="59"/>
      <c r="E200" s="59"/>
      <c r="F200" s="59"/>
      <c r="G200" s="59"/>
      <c r="H200" s="59"/>
      <c r="I200" s="59"/>
      <c r="J200" s="59"/>
      <c r="K200" s="44"/>
      <c r="L200" s="44"/>
      <c r="M200" s="44"/>
      <c r="N200" s="44"/>
      <c r="O200" s="44"/>
      <c r="P200" s="44"/>
      <c r="Q200" s="44"/>
      <c r="R200" s="45"/>
      <c r="S200" s="36"/>
      <c r="T200" s="46"/>
      <c r="U200" s="36"/>
      <c r="V200" s="46"/>
      <c r="W200" s="36"/>
      <c r="X200" s="47"/>
      <c r="Y200" s="36"/>
      <c r="Z200" s="46"/>
      <c r="AA200" s="36"/>
      <c r="AB200" s="36"/>
      <c r="AC200" s="36"/>
      <c r="AD200" s="46"/>
      <c r="AE200" s="48"/>
      <c r="AF200" s="33"/>
      <c r="AG200" s="33"/>
    </row>
    <row r="201" spans="2:33">
      <c r="B201" s="59"/>
      <c r="C201" s="59"/>
      <c r="D201" s="59"/>
      <c r="E201" s="59"/>
      <c r="F201" s="59"/>
      <c r="G201" s="59"/>
      <c r="H201" s="59"/>
      <c r="I201" s="59"/>
      <c r="J201" s="59"/>
      <c r="K201" s="44"/>
      <c r="L201" s="44"/>
      <c r="M201" s="44"/>
      <c r="N201" s="44"/>
      <c r="O201" s="44"/>
      <c r="P201" s="44"/>
      <c r="Q201" s="44"/>
      <c r="R201" s="45"/>
      <c r="S201" s="36"/>
      <c r="T201" s="46"/>
      <c r="U201" s="36"/>
      <c r="V201" s="46"/>
      <c r="W201" s="36"/>
      <c r="X201" s="47"/>
      <c r="Y201" s="36"/>
      <c r="Z201" s="46"/>
      <c r="AA201" s="36"/>
      <c r="AB201" s="36"/>
      <c r="AC201" s="36"/>
      <c r="AD201" s="46"/>
      <c r="AE201" s="48"/>
      <c r="AF201" s="33"/>
      <c r="AG201" s="33"/>
    </row>
    <row r="202" spans="2:33">
      <c r="B202" s="59"/>
      <c r="C202" s="59"/>
      <c r="D202" s="59"/>
      <c r="E202" s="59"/>
      <c r="F202" s="59"/>
      <c r="G202" s="59"/>
      <c r="H202" s="59"/>
      <c r="I202" s="59"/>
      <c r="J202" s="59"/>
      <c r="K202" s="44"/>
      <c r="L202" s="44"/>
      <c r="M202" s="44"/>
      <c r="N202" s="44"/>
      <c r="O202" s="44"/>
      <c r="P202" s="44"/>
      <c r="Q202" s="44"/>
      <c r="R202" s="45"/>
      <c r="S202" s="36"/>
      <c r="T202" s="46"/>
      <c r="U202" s="36"/>
      <c r="V202" s="46"/>
      <c r="W202" s="36"/>
      <c r="X202" s="47"/>
      <c r="Y202" s="36"/>
      <c r="Z202" s="46"/>
      <c r="AA202" s="36"/>
      <c r="AB202" s="36"/>
      <c r="AC202" s="36"/>
      <c r="AD202" s="46"/>
      <c r="AE202" s="48"/>
      <c r="AF202" s="33"/>
      <c r="AG202" s="33"/>
    </row>
    <row r="203" spans="2:33">
      <c r="B203" s="59"/>
      <c r="C203" s="59"/>
      <c r="D203" s="59"/>
      <c r="E203" s="59"/>
      <c r="F203" s="59"/>
      <c r="G203" s="59"/>
      <c r="H203" s="59"/>
      <c r="I203" s="59"/>
      <c r="J203" s="59"/>
      <c r="K203" s="44"/>
      <c r="L203" s="44"/>
      <c r="M203" s="44"/>
      <c r="N203" s="44"/>
      <c r="O203" s="44"/>
      <c r="P203" s="44"/>
      <c r="Q203" s="44"/>
      <c r="R203" s="45"/>
      <c r="S203" s="36"/>
      <c r="T203" s="46"/>
      <c r="U203" s="36"/>
      <c r="V203" s="46"/>
      <c r="W203" s="36"/>
      <c r="X203" s="47"/>
      <c r="Y203" s="36"/>
      <c r="Z203" s="46"/>
      <c r="AA203" s="36"/>
      <c r="AB203" s="36"/>
      <c r="AC203" s="36"/>
      <c r="AD203" s="46"/>
      <c r="AE203" s="48"/>
      <c r="AF203" s="33"/>
      <c r="AG203" s="33"/>
    </row>
    <row r="204" spans="2:33">
      <c r="B204" s="59"/>
      <c r="C204" s="59"/>
      <c r="D204" s="59"/>
      <c r="E204" s="59"/>
      <c r="F204" s="59"/>
      <c r="G204" s="59"/>
      <c r="H204" s="59"/>
      <c r="I204" s="59"/>
      <c r="J204" s="59"/>
      <c r="K204" s="44"/>
      <c r="L204" s="44"/>
      <c r="M204" s="44"/>
      <c r="N204" s="44"/>
      <c r="O204" s="44"/>
      <c r="P204" s="44"/>
      <c r="Q204" s="44"/>
      <c r="R204" s="45"/>
      <c r="S204" s="36"/>
      <c r="T204" s="46"/>
      <c r="U204" s="36"/>
      <c r="V204" s="46"/>
      <c r="W204" s="36"/>
      <c r="X204" s="47"/>
      <c r="Y204" s="36"/>
      <c r="Z204" s="46"/>
      <c r="AA204" s="36"/>
      <c r="AB204" s="36"/>
      <c r="AC204" s="36"/>
      <c r="AD204" s="46"/>
      <c r="AE204" s="48"/>
      <c r="AF204" s="33"/>
      <c r="AG204" s="33"/>
    </row>
    <row r="205" spans="2:33">
      <c r="B205" s="59"/>
      <c r="C205" s="59"/>
      <c r="D205" s="59"/>
      <c r="E205" s="59"/>
      <c r="F205" s="59"/>
      <c r="G205" s="59"/>
      <c r="H205" s="59"/>
      <c r="I205" s="59"/>
      <c r="J205" s="59"/>
      <c r="K205" s="44"/>
      <c r="L205" s="44"/>
      <c r="M205" s="44"/>
      <c r="N205" s="44"/>
      <c r="O205" s="44"/>
      <c r="P205" s="44"/>
      <c r="Q205" s="44"/>
      <c r="R205" s="45"/>
      <c r="S205" s="36"/>
      <c r="T205" s="46"/>
      <c r="U205" s="36"/>
      <c r="V205" s="46"/>
      <c r="W205" s="36"/>
      <c r="X205" s="47"/>
      <c r="Y205" s="36"/>
      <c r="Z205" s="46"/>
      <c r="AA205" s="36"/>
      <c r="AB205" s="36"/>
      <c r="AC205" s="36"/>
      <c r="AD205" s="46"/>
      <c r="AE205" s="48"/>
      <c r="AF205" s="33"/>
      <c r="AG205" s="33"/>
    </row>
    <row r="206" spans="2:33">
      <c r="B206" s="59"/>
      <c r="C206" s="59"/>
      <c r="D206" s="59"/>
      <c r="E206" s="59"/>
      <c r="F206" s="59"/>
      <c r="G206" s="59"/>
      <c r="H206" s="59"/>
      <c r="I206" s="59"/>
      <c r="J206" s="59"/>
      <c r="K206" s="44"/>
      <c r="L206" s="44"/>
      <c r="M206" s="44"/>
      <c r="N206" s="44"/>
      <c r="O206" s="44"/>
      <c r="P206" s="44"/>
      <c r="Q206" s="44"/>
      <c r="R206" s="45"/>
      <c r="S206" s="36"/>
      <c r="T206" s="46"/>
      <c r="U206" s="36"/>
      <c r="V206" s="46"/>
      <c r="W206" s="36"/>
      <c r="X206" s="47"/>
      <c r="Y206" s="36"/>
      <c r="Z206" s="46"/>
      <c r="AA206" s="36"/>
      <c r="AB206" s="36"/>
      <c r="AC206" s="36"/>
      <c r="AD206" s="46"/>
      <c r="AE206" s="48"/>
      <c r="AF206" s="33"/>
      <c r="AG206" s="33"/>
    </row>
    <row r="207" spans="2:33">
      <c r="B207" s="59"/>
      <c r="C207" s="59"/>
      <c r="D207" s="59"/>
      <c r="E207" s="59"/>
      <c r="F207" s="59"/>
      <c r="G207" s="59"/>
      <c r="H207" s="59"/>
      <c r="I207" s="59"/>
      <c r="J207" s="59"/>
      <c r="K207" s="44"/>
      <c r="L207" s="44"/>
      <c r="M207" s="44"/>
      <c r="N207" s="44"/>
      <c r="O207" s="44"/>
      <c r="P207" s="44"/>
      <c r="Q207" s="44"/>
      <c r="R207" s="45"/>
      <c r="S207" s="36"/>
      <c r="T207" s="46"/>
      <c r="U207" s="36"/>
      <c r="V207" s="46"/>
      <c r="W207" s="36"/>
      <c r="X207" s="47"/>
      <c r="Y207" s="36"/>
      <c r="Z207" s="46"/>
      <c r="AA207" s="36"/>
      <c r="AB207" s="36"/>
      <c r="AC207" s="36"/>
      <c r="AD207" s="46"/>
      <c r="AE207" s="48"/>
      <c r="AF207" s="33"/>
      <c r="AG207" s="33"/>
    </row>
    <row r="208" spans="2:33">
      <c r="B208" s="59"/>
      <c r="C208" s="59"/>
      <c r="D208" s="59"/>
      <c r="E208" s="59"/>
      <c r="F208" s="59"/>
      <c r="G208" s="59"/>
      <c r="H208" s="59"/>
      <c r="I208" s="59"/>
      <c r="J208" s="59"/>
      <c r="K208" s="44"/>
      <c r="L208" s="44"/>
      <c r="M208" s="44"/>
      <c r="N208" s="44"/>
      <c r="O208" s="44"/>
      <c r="P208" s="44"/>
      <c r="Q208" s="44"/>
      <c r="R208" s="45"/>
      <c r="S208" s="36"/>
      <c r="T208" s="46"/>
      <c r="U208" s="36"/>
      <c r="V208" s="46"/>
      <c r="W208" s="36"/>
      <c r="X208" s="47"/>
      <c r="Y208" s="36"/>
      <c r="Z208" s="46"/>
      <c r="AA208" s="36"/>
      <c r="AB208" s="36"/>
      <c r="AC208" s="36"/>
      <c r="AD208" s="46"/>
      <c r="AE208" s="48"/>
      <c r="AF208" s="33"/>
      <c r="AG208" s="33"/>
    </row>
    <row r="209" spans="2:33">
      <c r="B209" s="59"/>
      <c r="C209" s="59"/>
      <c r="D209" s="59"/>
      <c r="E209" s="59"/>
      <c r="F209" s="59"/>
      <c r="G209" s="59"/>
      <c r="H209" s="59"/>
      <c r="I209" s="59"/>
      <c r="J209" s="59"/>
      <c r="K209" s="44"/>
      <c r="L209" s="44"/>
      <c r="M209" s="44"/>
      <c r="N209" s="44"/>
      <c r="O209" s="44"/>
      <c r="P209" s="44"/>
      <c r="Q209" s="44"/>
      <c r="R209" s="45"/>
      <c r="S209" s="36"/>
      <c r="T209" s="46"/>
      <c r="U209" s="36"/>
      <c r="V209" s="46"/>
      <c r="W209" s="36"/>
      <c r="X209" s="47"/>
      <c r="Y209" s="36"/>
      <c r="Z209" s="46"/>
      <c r="AA209" s="36"/>
      <c r="AB209" s="36"/>
      <c r="AC209" s="36"/>
      <c r="AD209" s="46"/>
      <c r="AE209" s="48"/>
      <c r="AF209" s="33"/>
      <c r="AG209" s="33"/>
    </row>
    <row r="210" spans="2:33">
      <c r="B210" s="59"/>
      <c r="C210" s="59"/>
      <c r="D210" s="59"/>
      <c r="E210" s="59"/>
      <c r="F210" s="59"/>
      <c r="G210" s="59"/>
      <c r="H210" s="59"/>
      <c r="I210" s="59"/>
      <c r="J210" s="59"/>
      <c r="K210" s="44"/>
      <c r="L210" s="44"/>
      <c r="M210" s="44"/>
      <c r="N210" s="44"/>
      <c r="O210" s="44"/>
      <c r="P210" s="44"/>
      <c r="Q210" s="44"/>
      <c r="R210" s="45"/>
      <c r="S210" s="36"/>
      <c r="T210" s="46"/>
      <c r="U210" s="36"/>
      <c r="V210" s="46"/>
      <c r="W210" s="36"/>
      <c r="X210" s="47"/>
      <c r="Y210" s="36"/>
      <c r="Z210" s="46"/>
      <c r="AA210" s="36"/>
      <c r="AB210" s="36"/>
      <c r="AC210" s="36"/>
      <c r="AD210" s="46"/>
      <c r="AE210" s="48"/>
      <c r="AF210" s="33"/>
      <c r="AG210" s="33"/>
    </row>
    <row r="211" spans="2:33">
      <c r="B211" s="59"/>
      <c r="C211" s="59"/>
      <c r="D211" s="59"/>
      <c r="E211" s="59"/>
      <c r="F211" s="59"/>
      <c r="G211" s="59"/>
      <c r="H211" s="59"/>
      <c r="I211" s="59"/>
      <c r="J211" s="59"/>
      <c r="K211" s="44"/>
      <c r="L211" s="44"/>
      <c r="M211" s="44"/>
      <c r="N211" s="44"/>
      <c r="O211" s="44"/>
      <c r="P211" s="44"/>
      <c r="Q211" s="44"/>
      <c r="R211" s="45"/>
      <c r="S211" s="36"/>
      <c r="T211" s="46"/>
      <c r="U211" s="36"/>
      <c r="V211" s="46"/>
      <c r="W211" s="36"/>
      <c r="X211" s="47"/>
      <c r="Y211" s="36"/>
      <c r="Z211" s="46"/>
      <c r="AA211" s="36"/>
      <c r="AB211" s="36"/>
      <c r="AC211" s="36"/>
      <c r="AD211" s="46"/>
      <c r="AE211" s="48"/>
      <c r="AF211" s="33"/>
      <c r="AG211" s="33"/>
    </row>
    <row r="212" spans="2:33">
      <c r="B212" s="59"/>
      <c r="C212" s="59"/>
      <c r="D212" s="59"/>
      <c r="E212" s="59"/>
      <c r="F212" s="59"/>
      <c r="G212" s="59"/>
      <c r="H212" s="59"/>
      <c r="I212" s="59"/>
      <c r="J212" s="59"/>
      <c r="K212" s="44"/>
      <c r="L212" s="44"/>
      <c r="M212" s="44"/>
      <c r="N212" s="44"/>
      <c r="O212" s="44"/>
      <c r="P212" s="44"/>
      <c r="Q212" s="44"/>
      <c r="R212" s="45"/>
      <c r="S212" s="36"/>
      <c r="T212" s="46"/>
      <c r="U212" s="36"/>
      <c r="V212" s="46"/>
      <c r="W212" s="36"/>
      <c r="X212" s="47"/>
      <c r="Y212" s="36"/>
      <c r="Z212" s="46"/>
      <c r="AA212" s="36"/>
      <c r="AB212" s="36"/>
      <c r="AC212" s="36"/>
      <c r="AD212" s="46"/>
      <c r="AE212" s="48"/>
      <c r="AF212" s="33"/>
      <c r="AG212" s="33"/>
    </row>
    <row r="213" spans="2:33">
      <c r="B213" s="59"/>
      <c r="C213" s="59"/>
      <c r="D213" s="59"/>
      <c r="E213" s="59"/>
      <c r="F213" s="59"/>
      <c r="G213" s="59"/>
      <c r="H213" s="59"/>
      <c r="I213" s="59"/>
      <c r="J213" s="59"/>
      <c r="K213" s="44"/>
      <c r="L213" s="44"/>
      <c r="M213" s="44"/>
      <c r="N213" s="44"/>
      <c r="O213" s="44"/>
      <c r="P213" s="44"/>
      <c r="Q213" s="44"/>
      <c r="R213" s="45"/>
      <c r="S213" s="36"/>
      <c r="T213" s="46"/>
      <c r="U213" s="36"/>
      <c r="V213" s="46"/>
      <c r="W213" s="36"/>
      <c r="X213" s="47"/>
      <c r="Y213" s="36"/>
      <c r="Z213" s="46"/>
      <c r="AA213" s="36"/>
      <c r="AB213" s="36"/>
      <c r="AC213" s="36"/>
      <c r="AD213" s="46"/>
      <c r="AE213" s="48"/>
      <c r="AF213" s="33"/>
      <c r="AG213" s="33"/>
    </row>
    <row r="214" spans="2:33">
      <c r="B214" s="59"/>
      <c r="C214" s="59"/>
      <c r="D214" s="59"/>
      <c r="E214" s="59"/>
      <c r="F214" s="59"/>
      <c r="G214" s="59"/>
      <c r="H214" s="59"/>
      <c r="I214" s="59"/>
      <c r="J214" s="59"/>
      <c r="K214" s="44"/>
      <c r="L214" s="44"/>
      <c r="M214" s="44"/>
      <c r="N214" s="44"/>
      <c r="O214" s="44"/>
      <c r="P214" s="44"/>
      <c r="Q214" s="44"/>
      <c r="R214" s="45"/>
      <c r="S214" s="36"/>
      <c r="T214" s="46"/>
      <c r="U214" s="36"/>
      <c r="V214" s="46"/>
      <c r="W214" s="36"/>
      <c r="X214" s="47"/>
      <c r="Y214" s="36"/>
      <c r="Z214" s="46"/>
      <c r="AA214" s="36"/>
      <c r="AB214" s="36"/>
      <c r="AC214" s="36"/>
      <c r="AD214" s="46"/>
      <c r="AE214" s="48"/>
      <c r="AF214" s="33"/>
      <c r="AG214" s="33"/>
    </row>
    <row r="215" spans="2:33">
      <c r="B215" s="59"/>
      <c r="C215" s="59"/>
      <c r="D215" s="59"/>
      <c r="E215" s="59"/>
      <c r="F215" s="59"/>
      <c r="G215" s="59"/>
      <c r="H215" s="59"/>
      <c r="I215" s="59"/>
      <c r="J215" s="59"/>
      <c r="K215" s="44"/>
      <c r="L215" s="44"/>
      <c r="M215" s="44"/>
      <c r="N215" s="44"/>
      <c r="O215" s="44"/>
      <c r="P215" s="44"/>
      <c r="Q215" s="44"/>
      <c r="R215" s="45"/>
      <c r="S215" s="36"/>
      <c r="T215" s="46"/>
      <c r="U215" s="36"/>
      <c r="V215" s="46"/>
      <c r="W215" s="36"/>
      <c r="X215" s="47"/>
      <c r="Y215" s="36"/>
      <c r="Z215" s="46"/>
      <c r="AA215" s="36"/>
      <c r="AB215" s="36"/>
      <c r="AC215" s="36"/>
      <c r="AD215" s="46"/>
      <c r="AE215" s="48"/>
      <c r="AF215" s="33"/>
      <c r="AG215" s="33"/>
    </row>
    <row r="216" spans="2:33">
      <c r="B216" s="59"/>
      <c r="C216" s="59"/>
      <c r="D216" s="59"/>
      <c r="E216" s="59"/>
      <c r="F216" s="59"/>
      <c r="G216" s="59"/>
      <c r="H216" s="59"/>
      <c r="I216" s="59"/>
      <c r="J216" s="59"/>
      <c r="K216" s="44"/>
      <c r="L216" s="44"/>
      <c r="M216" s="44"/>
      <c r="N216" s="44"/>
      <c r="O216" s="44"/>
      <c r="P216" s="44"/>
      <c r="Q216" s="44"/>
      <c r="R216" s="45"/>
      <c r="S216" s="36"/>
      <c r="T216" s="46"/>
      <c r="U216" s="36"/>
      <c r="V216" s="46"/>
      <c r="W216" s="36"/>
      <c r="X216" s="47"/>
      <c r="Y216" s="36"/>
      <c r="Z216" s="46"/>
      <c r="AA216" s="36"/>
      <c r="AB216" s="36"/>
      <c r="AC216" s="36"/>
      <c r="AD216" s="46"/>
      <c r="AE216" s="48"/>
      <c r="AF216" s="33"/>
      <c r="AG216" s="33"/>
    </row>
    <row r="217" spans="2:33">
      <c r="B217" s="59"/>
      <c r="C217" s="59"/>
      <c r="D217" s="59"/>
      <c r="E217" s="59"/>
      <c r="F217" s="59"/>
      <c r="G217" s="59"/>
      <c r="H217" s="59"/>
      <c r="I217" s="59"/>
      <c r="J217" s="59"/>
      <c r="K217" s="44"/>
      <c r="L217" s="44"/>
      <c r="M217" s="44"/>
      <c r="N217" s="44"/>
      <c r="O217" s="44"/>
      <c r="P217" s="44"/>
      <c r="Q217" s="44"/>
      <c r="R217" s="45"/>
      <c r="S217" s="36"/>
      <c r="T217" s="46"/>
      <c r="U217" s="36"/>
      <c r="V217" s="46"/>
      <c r="W217" s="36"/>
      <c r="X217" s="47"/>
      <c r="Y217" s="36"/>
      <c r="Z217" s="46"/>
      <c r="AA217" s="36"/>
      <c r="AB217" s="36"/>
      <c r="AC217" s="36"/>
      <c r="AD217" s="46"/>
      <c r="AE217" s="48"/>
      <c r="AF217" s="33"/>
      <c r="AG217" s="33"/>
    </row>
    <row r="218" spans="2:33">
      <c r="B218" s="59"/>
      <c r="C218" s="59"/>
      <c r="D218" s="59"/>
      <c r="E218" s="59"/>
      <c r="F218" s="59"/>
      <c r="G218" s="59"/>
      <c r="H218" s="59"/>
      <c r="I218" s="59"/>
      <c r="J218" s="59"/>
      <c r="K218" s="44"/>
      <c r="L218" s="44"/>
      <c r="M218" s="44"/>
      <c r="N218" s="44"/>
      <c r="O218" s="44"/>
      <c r="P218" s="44"/>
      <c r="Q218" s="44"/>
      <c r="R218" s="45"/>
      <c r="S218" s="36"/>
      <c r="T218" s="46"/>
      <c r="U218" s="36"/>
      <c r="V218" s="46"/>
      <c r="W218" s="36"/>
      <c r="X218" s="47"/>
      <c r="Y218" s="36"/>
      <c r="Z218" s="46"/>
      <c r="AA218" s="36"/>
      <c r="AB218" s="36"/>
      <c r="AC218" s="36"/>
      <c r="AD218" s="46"/>
      <c r="AE218" s="48"/>
      <c r="AF218" s="33"/>
      <c r="AG218" s="33"/>
    </row>
    <row r="219" spans="2:33">
      <c r="B219" s="59"/>
      <c r="C219" s="59"/>
      <c r="D219" s="59"/>
      <c r="E219" s="59"/>
      <c r="F219" s="59"/>
      <c r="G219" s="59"/>
      <c r="H219" s="59"/>
      <c r="I219" s="59"/>
      <c r="J219" s="59"/>
      <c r="K219" s="44"/>
      <c r="L219" s="44"/>
      <c r="M219" s="44"/>
      <c r="N219" s="44"/>
      <c r="O219" s="44"/>
      <c r="P219" s="44"/>
      <c r="Q219" s="44"/>
      <c r="R219" s="45"/>
      <c r="S219" s="36"/>
      <c r="T219" s="46"/>
      <c r="U219" s="36"/>
      <c r="V219" s="46"/>
      <c r="W219" s="36"/>
      <c r="X219" s="47"/>
      <c r="Y219" s="36"/>
      <c r="Z219" s="46"/>
      <c r="AA219" s="36"/>
      <c r="AB219" s="36"/>
      <c r="AC219" s="36"/>
      <c r="AD219" s="46"/>
      <c r="AE219" s="48"/>
      <c r="AF219" s="33"/>
      <c r="AG219" s="33"/>
    </row>
    <row r="220" spans="2:33">
      <c r="B220" s="59"/>
      <c r="C220" s="59"/>
      <c r="D220" s="59"/>
      <c r="E220" s="59"/>
      <c r="F220" s="59"/>
      <c r="G220" s="59"/>
      <c r="H220" s="59"/>
      <c r="I220" s="59"/>
      <c r="J220" s="59"/>
      <c r="K220" s="44"/>
      <c r="L220" s="44"/>
      <c r="M220" s="44"/>
      <c r="N220" s="44"/>
      <c r="O220" s="44"/>
      <c r="P220" s="44"/>
      <c r="Q220" s="44"/>
      <c r="R220" s="45"/>
      <c r="S220" s="36"/>
      <c r="T220" s="46"/>
      <c r="U220" s="36"/>
      <c r="V220" s="46"/>
      <c r="W220" s="36"/>
      <c r="X220" s="47"/>
      <c r="Y220" s="36"/>
      <c r="Z220" s="46"/>
      <c r="AA220" s="36"/>
      <c r="AB220" s="36"/>
      <c r="AC220" s="36"/>
      <c r="AD220" s="46"/>
      <c r="AE220" s="48"/>
      <c r="AF220" s="33"/>
      <c r="AG220" s="33"/>
    </row>
    <row r="221" spans="2:33">
      <c r="B221" s="59"/>
      <c r="C221" s="59"/>
      <c r="D221" s="59"/>
      <c r="E221" s="59"/>
      <c r="F221" s="59"/>
      <c r="G221" s="59"/>
      <c r="H221" s="59"/>
      <c r="I221" s="59"/>
      <c r="J221" s="59"/>
      <c r="K221" s="44"/>
      <c r="L221" s="44"/>
      <c r="M221" s="44"/>
      <c r="N221" s="44"/>
      <c r="O221" s="44"/>
      <c r="P221" s="44"/>
      <c r="Q221" s="44"/>
      <c r="R221" s="45"/>
      <c r="S221" s="36"/>
      <c r="T221" s="46"/>
      <c r="U221" s="36"/>
      <c r="V221" s="46"/>
      <c r="W221" s="36"/>
      <c r="X221" s="47"/>
      <c r="Y221" s="36"/>
      <c r="Z221" s="46"/>
      <c r="AA221" s="36"/>
      <c r="AB221" s="36"/>
      <c r="AC221" s="36"/>
      <c r="AD221" s="46"/>
      <c r="AE221" s="48"/>
      <c r="AF221" s="33"/>
      <c r="AG221" s="33"/>
    </row>
    <row r="222" spans="2:33">
      <c r="B222" s="59"/>
      <c r="C222" s="59"/>
      <c r="D222" s="59"/>
      <c r="E222" s="59"/>
      <c r="F222" s="59"/>
      <c r="G222" s="59"/>
      <c r="H222" s="59"/>
      <c r="I222" s="59"/>
      <c r="J222" s="59"/>
      <c r="K222" s="44"/>
      <c r="L222" s="44"/>
      <c r="M222" s="44"/>
      <c r="N222" s="44"/>
      <c r="O222" s="44"/>
      <c r="P222" s="44"/>
      <c r="Q222" s="44"/>
      <c r="R222" s="45"/>
      <c r="S222" s="36"/>
      <c r="T222" s="46"/>
      <c r="U222" s="36"/>
      <c r="V222" s="46"/>
      <c r="W222" s="36"/>
      <c r="X222" s="47"/>
      <c r="Y222" s="36"/>
      <c r="Z222" s="46"/>
      <c r="AA222" s="36"/>
      <c r="AB222" s="36"/>
      <c r="AC222" s="36"/>
      <c r="AD222" s="46"/>
      <c r="AE222" s="48"/>
      <c r="AF222" s="33"/>
      <c r="AG222" s="33"/>
    </row>
    <row r="223" spans="2:33">
      <c r="B223" s="59"/>
      <c r="C223" s="59"/>
      <c r="D223" s="59"/>
      <c r="E223" s="59"/>
      <c r="F223" s="59"/>
      <c r="G223" s="59"/>
      <c r="H223" s="59"/>
      <c r="I223" s="59"/>
      <c r="J223" s="59"/>
      <c r="K223" s="44"/>
      <c r="L223" s="44"/>
      <c r="M223" s="44"/>
      <c r="N223" s="44"/>
      <c r="O223" s="44"/>
      <c r="P223" s="44"/>
      <c r="Q223" s="44"/>
      <c r="R223" s="45"/>
      <c r="S223" s="36"/>
      <c r="T223" s="46"/>
      <c r="U223" s="36"/>
      <c r="V223" s="46"/>
      <c r="W223" s="36"/>
      <c r="X223" s="47"/>
      <c r="Y223" s="36"/>
      <c r="Z223" s="46"/>
      <c r="AA223" s="36"/>
      <c r="AB223" s="36"/>
      <c r="AC223" s="36"/>
      <c r="AD223" s="46"/>
      <c r="AE223" s="48"/>
      <c r="AF223" s="33"/>
      <c r="AG223" s="33"/>
    </row>
    <row r="224" spans="2:33">
      <c r="B224" s="59"/>
      <c r="C224" s="59"/>
      <c r="D224" s="59"/>
      <c r="E224" s="59"/>
      <c r="F224" s="59"/>
      <c r="G224" s="59"/>
      <c r="H224" s="59"/>
      <c r="I224" s="59"/>
      <c r="J224" s="59"/>
      <c r="K224" s="44"/>
      <c r="L224" s="44"/>
      <c r="M224" s="44"/>
      <c r="N224" s="44"/>
      <c r="O224" s="44"/>
      <c r="P224" s="44"/>
      <c r="Q224" s="44"/>
      <c r="R224" s="45"/>
      <c r="S224" s="36"/>
      <c r="T224" s="46"/>
      <c r="U224" s="36"/>
      <c r="V224" s="46"/>
      <c r="W224" s="36"/>
      <c r="X224" s="47"/>
      <c r="Y224" s="36"/>
      <c r="Z224" s="46"/>
      <c r="AA224" s="36"/>
      <c r="AB224" s="36"/>
      <c r="AC224" s="36"/>
      <c r="AD224" s="46"/>
      <c r="AE224" s="48"/>
      <c r="AF224" s="33"/>
      <c r="AG224" s="33"/>
    </row>
    <row r="225" spans="2:33">
      <c r="B225" s="59"/>
      <c r="C225" s="59"/>
      <c r="D225" s="59"/>
      <c r="E225" s="59"/>
      <c r="F225" s="59"/>
      <c r="G225" s="59"/>
      <c r="H225" s="59"/>
      <c r="I225" s="59"/>
      <c r="J225" s="59"/>
      <c r="K225" s="44"/>
      <c r="L225" s="44"/>
      <c r="M225" s="44"/>
      <c r="N225" s="44"/>
      <c r="O225" s="44"/>
      <c r="P225" s="44"/>
      <c r="Q225" s="44"/>
      <c r="R225" s="45"/>
      <c r="S225" s="36"/>
      <c r="T225" s="46"/>
      <c r="U225" s="36"/>
      <c r="V225" s="46"/>
      <c r="W225" s="36"/>
      <c r="X225" s="47"/>
      <c r="Y225" s="36"/>
      <c r="Z225" s="46"/>
      <c r="AA225" s="36"/>
      <c r="AB225" s="36"/>
      <c r="AC225" s="36"/>
      <c r="AD225" s="46"/>
      <c r="AE225" s="48"/>
      <c r="AF225" s="33"/>
      <c r="AG225" s="33"/>
    </row>
    <row r="226" spans="2:33">
      <c r="B226" s="59"/>
      <c r="C226" s="59"/>
      <c r="D226" s="59"/>
      <c r="E226" s="59"/>
      <c r="F226" s="59"/>
      <c r="G226" s="59"/>
      <c r="H226" s="59"/>
      <c r="I226" s="59"/>
      <c r="J226" s="59"/>
      <c r="K226" s="44"/>
      <c r="L226" s="44"/>
      <c r="M226" s="44"/>
      <c r="N226" s="44"/>
      <c r="O226" s="44"/>
      <c r="P226" s="44"/>
      <c r="Q226" s="44"/>
      <c r="R226" s="45"/>
      <c r="S226" s="36"/>
      <c r="T226" s="46"/>
      <c r="U226" s="36"/>
      <c r="V226" s="46"/>
      <c r="W226" s="36"/>
      <c r="X226" s="47"/>
      <c r="Y226" s="36"/>
      <c r="Z226" s="46"/>
      <c r="AA226" s="36"/>
      <c r="AB226" s="36"/>
      <c r="AC226" s="36"/>
      <c r="AD226" s="46"/>
      <c r="AE226" s="48"/>
      <c r="AF226" s="33"/>
      <c r="AG226" s="33"/>
    </row>
    <row r="227" spans="2:33">
      <c r="B227" s="59"/>
      <c r="C227" s="59"/>
      <c r="D227" s="59"/>
      <c r="E227" s="59"/>
      <c r="F227" s="59"/>
      <c r="G227" s="59"/>
      <c r="H227" s="59"/>
      <c r="I227" s="59"/>
      <c r="J227" s="59"/>
      <c r="K227" s="44"/>
      <c r="L227" s="44"/>
      <c r="M227" s="44"/>
      <c r="N227" s="44"/>
      <c r="O227" s="44"/>
      <c r="P227" s="44"/>
      <c r="Q227" s="44"/>
      <c r="R227" s="45"/>
      <c r="S227" s="36"/>
      <c r="T227" s="46"/>
      <c r="U227" s="36"/>
      <c r="V227" s="46"/>
      <c r="W227" s="36"/>
      <c r="X227" s="47"/>
      <c r="Y227" s="36"/>
      <c r="Z227" s="46"/>
      <c r="AA227" s="36"/>
      <c r="AB227" s="36"/>
      <c r="AC227" s="36"/>
      <c r="AD227" s="46"/>
      <c r="AE227" s="48"/>
      <c r="AF227" s="33"/>
      <c r="AG227" s="33"/>
    </row>
    <row r="228" spans="2:33">
      <c r="B228" s="59"/>
      <c r="C228" s="59"/>
      <c r="D228" s="59"/>
      <c r="E228" s="59"/>
      <c r="F228" s="59"/>
      <c r="G228" s="59"/>
      <c r="H228" s="59"/>
      <c r="I228" s="59"/>
      <c r="J228" s="59"/>
      <c r="K228" s="44"/>
      <c r="L228" s="44"/>
      <c r="M228" s="44"/>
      <c r="N228" s="44"/>
      <c r="O228" s="44"/>
      <c r="P228" s="44"/>
      <c r="Q228" s="44"/>
      <c r="R228" s="45"/>
      <c r="S228" s="36"/>
      <c r="T228" s="46"/>
      <c r="U228" s="36"/>
      <c r="V228" s="46"/>
      <c r="W228" s="36"/>
      <c r="X228" s="47"/>
      <c r="Y228" s="36"/>
      <c r="Z228" s="46"/>
      <c r="AA228" s="36"/>
      <c r="AB228" s="36"/>
      <c r="AC228" s="36"/>
      <c r="AD228" s="46"/>
      <c r="AE228" s="48"/>
      <c r="AF228" s="33"/>
      <c r="AG228" s="33"/>
    </row>
    <row r="229" spans="2:33">
      <c r="B229" s="59"/>
      <c r="C229" s="59"/>
      <c r="D229" s="59"/>
      <c r="E229" s="59"/>
      <c r="F229" s="59"/>
      <c r="G229" s="59"/>
      <c r="H229" s="59"/>
      <c r="I229" s="59"/>
      <c r="J229" s="59"/>
      <c r="K229" s="44"/>
      <c r="L229" s="44"/>
      <c r="M229" s="44"/>
      <c r="N229" s="44"/>
      <c r="O229" s="44"/>
      <c r="P229" s="44"/>
      <c r="Q229" s="44"/>
      <c r="R229" s="45"/>
      <c r="S229" s="36"/>
      <c r="T229" s="46"/>
      <c r="U229" s="36"/>
      <c r="V229" s="46"/>
      <c r="W229" s="36"/>
      <c r="X229" s="47"/>
      <c r="Y229" s="36"/>
      <c r="Z229" s="46"/>
      <c r="AA229" s="36"/>
      <c r="AB229" s="36"/>
      <c r="AC229" s="36"/>
      <c r="AD229" s="46"/>
      <c r="AE229" s="48"/>
      <c r="AF229" s="33"/>
      <c r="AG229" s="33"/>
    </row>
    <row r="230" spans="2:33">
      <c r="B230" s="59"/>
      <c r="C230" s="59"/>
      <c r="D230" s="59"/>
      <c r="E230" s="59"/>
      <c r="F230" s="59"/>
      <c r="G230" s="59"/>
      <c r="H230" s="59"/>
      <c r="I230" s="59"/>
      <c r="J230" s="59"/>
      <c r="K230" s="44"/>
      <c r="L230" s="44"/>
      <c r="M230" s="44"/>
      <c r="N230" s="44"/>
      <c r="O230" s="44"/>
      <c r="P230" s="44"/>
      <c r="Q230" s="44"/>
      <c r="R230" s="45"/>
      <c r="S230" s="36"/>
      <c r="T230" s="46"/>
      <c r="U230" s="36"/>
      <c r="V230" s="46"/>
      <c r="W230" s="36"/>
      <c r="X230" s="47"/>
      <c r="Y230" s="36"/>
      <c r="Z230" s="46"/>
      <c r="AA230" s="36"/>
      <c r="AB230" s="36"/>
      <c r="AC230" s="36"/>
      <c r="AD230" s="46"/>
      <c r="AE230" s="48"/>
      <c r="AF230" s="33"/>
      <c r="AG230" s="33"/>
    </row>
    <row r="231" spans="2:33">
      <c r="B231" s="59"/>
      <c r="C231" s="59"/>
      <c r="D231" s="59"/>
      <c r="E231" s="59"/>
      <c r="F231" s="59"/>
      <c r="G231" s="59"/>
      <c r="H231" s="59"/>
      <c r="I231" s="59"/>
      <c r="J231" s="59"/>
      <c r="K231" s="44"/>
      <c r="L231" s="44"/>
      <c r="M231" s="44"/>
      <c r="N231" s="44"/>
      <c r="O231" s="44"/>
      <c r="P231" s="44"/>
      <c r="Q231" s="44"/>
      <c r="R231" s="45"/>
      <c r="S231" s="36"/>
      <c r="T231" s="46"/>
      <c r="U231" s="36"/>
      <c r="V231" s="46"/>
      <c r="W231" s="36"/>
      <c r="X231" s="47"/>
      <c r="Y231" s="36"/>
      <c r="Z231" s="46"/>
      <c r="AA231" s="36"/>
      <c r="AB231" s="36"/>
      <c r="AC231" s="36"/>
      <c r="AD231" s="46"/>
      <c r="AE231" s="48"/>
      <c r="AF231" s="33"/>
      <c r="AG231" s="33"/>
    </row>
    <row r="232" spans="2:33">
      <c r="B232" s="59"/>
      <c r="C232" s="59"/>
      <c r="D232" s="59"/>
      <c r="E232" s="59"/>
      <c r="F232" s="59"/>
      <c r="G232" s="59"/>
      <c r="H232" s="59"/>
      <c r="I232" s="59"/>
      <c r="J232" s="59"/>
      <c r="K232" s="44"/>
      <c r="L232" s="44"/>
      <c r="M232" s="44"/>
      <c r="N232" s="44"/>
      <c r="O232" s="44"/>
      <c r="P232" s="44"/>
      <c r="Q232" s="44"/>
      <c r="R232" s="45"/>
      <c r="S232" s="36"/>
      <c r="T232" s="46"/>
      <c r="U232" s="36"/>
      <c r="V232" s="46"/>
      <c r="W232" s="36"/>
      <c r="X232" s="47"/>
      <c r="Y232" s="36"/>
      <c r="Z232" s="46"/>
      <c r="AA232" s="36"/>
      <c r="AB232" s="36"/>
      <c r="AC232" s="36"/>
      <c r="AD232" s="46"/>
      <c r="AE232" s="48"/>
      <c r="AF232" s="33"/>
      <c r="AG232" s="33"/>
    </row>
    <row r="233" spans="2:33">
      <c r="B233" s="59"/>
      <c r="C233" s="59"/>
      <c r="D233" s="59"/>
      <c r="E233" s="59"/>
      <c r="F233" s="59"/>
      <c r="G233" s="59"/>
      <c r="H233" s="59"/>
      <c r="I233" s="59"/>
      <c r="J233" s="59"/>
      <c r="K233" s="44"/>
      <c r="L233" s="44"/>
      <c r="M233" s="44"/>
      <c r="N233" s="44"/>
      <c r="O233" s="44"/>
      <c r="P233" s="44"/>
      <c r="Q233" s="44"/>
      <c r="R233" s="45"/>
      <c r="S233" s="36"/>
      <c r="T233" s="46"/>
      <c r="U233" s="36"/>
      <c r="V233" s="46"/>
      <c r="W233" s="36"/>
      <c r="X233" s="47"/>
      <c r="Y233" s="36"/>
      <c r="Z233" s="46"/>
      <c r="AA233" s="36"/>
      <c r="AB233" s="36"/>
      <c r="AC233" s="36"/>
      <c r="AD233" s="46"/>
      <c r="AE233" s="48"/>
      <c r="AF233" s="33"/>
      <c r="AG233" s="33"/>
    </row>
    <row r="234" spans="2:33">
      <c r="B234" s="59"/>
      <c r="C234" s="59"/>
      <c r="D234" s="59"/>
      <c r="E234" s="59"/>
      <c r="F234" s="59"/>
      <c r="G234" s="59"/>
      <c r="H234" s="59"/>
      <c r="I234" s="59"/>
      <c r="J234" s="59"/>
      <c r="K234" s="44"/>
      <c r="L234" s="44"/>
      <c r="M234" s="44"/>
      <c r="N234" s="44"/>
      <c r="O234" s="44"/>
      <c r="P234" s="44"/>
      <c r="Q234" s="44"/>
      <c r="R234" s="45"/>
      <c r="S234" s="36"/>
      <c r="T234" s="46"/>
      <c r="U234" s="36"/>
      <c r="V234" s="46"/>
      <c r="W234" s="36"/>
      <c r="X234" s="47"/>
      <c r="Y234" s="36"/>
      <c r="Z234" s="46"/>
      <c r="AA234" s="36"/>
      <c r="AB234" s="36"/>
      <c r="AC234" s="36"/>
      <c r="AD234" s="46"/>
      <c r="AE234" s="48"/>
      <c r="AF234" s="33"/>
      <c r="AG234" s="33"/>
    </row>
    <row r="235" spans="2:33">
      <c r="B235" s="59"/>
      <c r="C235" s="59"/>
      <c r="D235" s="59"/>
      <c r="E235" s="59"/>
      <c r="F235" s="59"/>
      <c r="G235" s="59"/>
      <c r="H235" s="59"/>
      <c r="I235" s="59"/>
      <c r="J235" s="59"/>
      <c r="K235" s="44"/>
      <c r="L235" s="44"/>
      <c r="M235" s="44"/>
      <c r="N235" s="44"/>
      <c r="O235" s="44"/>
      <c r="P235" s="44"/>
      <c r="Q235" s="44"/>
      <c r="R235" s="45"/>
      <c r="S235" s="36"/>
      <c r="T235" s="46"/>
      <c r="U235" s="36"/>
      <c r="V235" s="46"/>
      <c r="W235" s="36"/>
      <c r="X235" s="47"/>
      <c r="Y235" s="36"/>
      <c r="Z235" s="46"/>
      <c r="AA235" s="36"/>
      <c r="AB235" s="36"/>
      <c r="AC235" s="36"/>
      <c r="AD235" s="46"/>
      <c r="AE235" s="48"/>
      <c r="AF235" s="33"/>
      <c r="AG235" s="33"/>
    </row>
    <row r="236" spans="2:33">
      <c r="B236" s="59"/>
      <c r="C236" s="59"/>
      <c r="D236" s="59"/>
      <c r="E236" s="59"/>
      <c r="F236" s="59"/>
      <c r="G236" s="59"/>
      <c r="H236" s="59"/>
      <c r="I236" s="59"/>
      <c r="J236" s="59"/>
      <c r="K236" s="44"/>
      <c r="L236" s="44"/>
      <c r="M236" s="44"/>
      <c r="N236" s="44"/>
      <c r="O236" s="44"/>
      <c r="P236" s="44"/>
      <c r="Q236" s="44"/>
      <c r="R236" s="45"/>
      <c r="S236" s="36"/>
      <c r="T236" s="46"/>
      <c r="U236" s="36"/>
      <c r="V236" s="46"/>
      <c r="W236" s="36"/>
      <c r="X236" s="47"/>
      <c r="Y236" s="36"/>
      <c r="Z236" s="46"/>
      <c r="AA236" s="36"/>
      <c r="AB236" s="36"/>
      <c r="AC236" s="36"/>
      <c r="AD236" s="46"/>
      <c r="AE236" s="48"/>
      <c r="AF236" s="33"/>
      <c r="AG236" s="33"/>
    </row>
    <row r="237" spans="2:33">
      <c r="B237" s="59"/>
      <c r="C237" s="59"/>
      <c r="D237" s="59"/>
      <c r="E237" s="59"/>
      <c r="F237" s="59"/>
      <c r="G237" s="59"/>
      <c r="H237" s="59"/>
      <c r="I237" s="59"/>
      <c r="J237" s="59"/>
      <c r="K237" s="44"/>
      <c r="L237" s="44"/>
      <c r="M237" s="44"/>
      <c r="N237" s="44"/>
      <c r="O237" s="44"/>
      <c r="P237" s="44"/>
      <c r="Q237" s="44"/>
      <c r="R237" s="45"/>
      <c r="S237" s="36"/>
      <c r="T237" s="46"/>
      <c r="U237" s="36"/>
      <c r="V237" s="46"/>
      <c r="W237" s="36"/>
      <c r="X237" s="47"/>
      <c r="Y237" s="36"/>
      <c r="Z237" s="46"/>
      <c r="AA237" s="36"/>
      <c r="AB237" s="36"/>
      <c r="AC237" s="36"/>
      <c r="AD237" s="46"/>
      <c r="AE237" s="48"/>
      <c r="AF237" s="33"/>
      <c r="AG237" s="33"/>
    </row>
    <row r="238" spans="2:33">
      <c r="B238" s="59"/>
      <c r="C238" s="59"/>
      <c r="D238" s="59"/>
      <c r="E238" s="59"/>
      <c r="F238" s="59"/>
      <c r="G238" s="59"/>
      <c r="H238" s="59"/>
      <c r="I238" s="59"/>
      <c r="J238" s="59"/>
      <c r="K238" s="44"/>
      <c r="L238" s="44"/>
      <c r="M238" s="44"/>
      <c r="N238" s="44"/>
      <c r="O238" s="44"/>
      <c r="P238" s="44"/>
      <c r="Q238" s="44"/>
      <c r="R238" s="45"/>
      <c r="S238" s="36"/>
      <c r="T238" s="46"/>
      <c r="U238" s="36"/>
      <c r="V238" s="46"/>
      <c r="W238" s="36"/>
      <c r="X238" s="47"/>
      <c r="Y238" s="36"/>
      <c r="Z238" s="46"/>
      <c r="AA238" s="36"/>
      <c r="AB238" s="36"/>
      <c r="AC238" s="36"/>
      <c r="AD238" s="46"/>
      <c r="AE238" s="48"/>
      <c r="AF238" s="33"/>
      <c r="AG238" s="33"/>
    </row>
    <row r="239" spans="2:33">
      <c r="B239" s="59"/>
      <c r="C239" s="59"/>
      <c r="D239" s="59"/>
      <c r="E239" s="59"/>
      <c r="F239" s="59"/>
      <c r="G239" s="59"/>
      <c r="H239" s="59"/>
      <c r="I239" s="59"/>
      <c r="J239" s="59"/>
      <c r="K239" s="44"/>
      <c r="L239" s="44"/>
      <c r="M239" s="44"/>
      <c r="N239" s="44"/>
      <c r="O239" s="44"/>
      <c r="P239" s="44"/>
      <c r="Q239" s="44"/>
      <c r="R239" s="45"/>
      <c r="S239" s="36"/>
      <c r="T239" s="46"/>
      <c r="U239" s="36"/>
      <c r="V239" s="46"/>
      <c r="W239" s="36"/>
      <c r="X239" s="47"/>
      <c r="Y239" s="36"/>
      <c r="Z239" s="46"/>
      <c r="AA239" s="36"/>
      <c r="AB239" s="36"/>
      <c r="AC239" s="36"/>
      <c r="AD239" s="46"/>
      <c r="AE239" s="48"/>
      <c r="AF239" s="33"/>
      <c r="AG239" s="33"/>
    </row>
    <row r="240" spans="2:33">
      <c r="B240" s="59"/>
      <c r="C240" s="59"/>
      <c r="D240" s="59"/>
      <c r="E240" s="59"/>
      <c r="F240" s="59"/>
      <c r="G240" s="59"/>
      <c r="H240" s="59"/>
      <c r="I240" s="59"/>
      <c r="J240" s="59"/>
      <c r="K240" s="44"/>
      <c r="L240" s="44"/>
      <c r="M240" s="44"/>
      <c r="N240" s="44"/>
      <c r="O240" s="44"/>
      <c r="P240" s="44"/>
      <c r="Q240" s="44"/>
      <c r="R240" s="45"/>
      <c r="S240" s="36"/>
      <c r="T240" s="46"/>
      <c r="U240" s="36"/>
      <c r="V240" s="46"/>
      <c r="W240" s="36"/>
      <c r="X240" s="47"/>
      <c r="Y240" s="36"/>
      <c r="Z240" s="46"/>
      <c r="AA240" s="36"/>
      <c r="AB240" s="36"/>
      <c r="AC240" s="36"/>
      <c r="AD240" s="46"/>
      <c r="AE240" s="48"/>
      <c r="AF240" s="33"/>
      <c r="AG240" s="33"/>
    </row>
    <row r="241" spans="2:33">
      <c r="B241" s="59"/>
      <c r="C241" s="59"/>
      <c r="D241" s="59"/>
      <c r="E241" s="59"/>
      <c r="F241" s="59"/>
      <c r="G241" s="59"/>
      <c r="H241" s="59"/>
      <c r="I241" s="59"/>
      <c r="J241" s="59"/>
      <c r="K241" s="44"/>
      <c r="L241" s="44"/>
      <c r="M241" s="44"/>
      <c r="N241" s="44"/>
      <c r="O241" s="44"/>
      <c r="P241" s="44"/>
      <c r="Q241" s="44"/>
      <c r="R241" s="45"/>
      <c r="S241" s="36"/>
      <c r="T241" s="46"/>
      <c r="U241" s="36"/>
      <c r="V241" s="46"/>
      <c r="W241" s="36"/>
      <c r="X241" s="47"/>
      <c r="Y241" s="36"/>
      <c r="Z241" s="46"/>
      <c r="AA241" s="36"/>
      <c r="AB241" s="36"/>
      <c r="AC241" s="36"/>
      <c r="AD241" s="46"/>
      <c r="AE241" s="48"/>
      <c r="AF241" s="33"/>
      <c r="AG241" s="33"/>
    </row>
    <row r="242" spans="2:33">
      <c r="B242" s="59"/>
      <c r="C242" s="59"/>
      <c r="D242" s="59"/>
      <c r="E242" s="59"/>
      <c r="F242" s="59"/>
      <c r="G242" s="59"/>
      <c r="H242" s="59"/>
      <c r="I242" s="59"/>
      <c r="J242" s="59"/>
      <c r="K242" s="44"/>
      <c r="L242" s="44"/>
      <c r="M242" s="44"/>
      <c r="N242" s="44"/>
      <c r="O242" s="44"/>
      <c r="P242" s="44"/>
      <c r="Q242" s="44"/>
      <c r="R242" s="45"/>
      <c r="S242" s="36"/>
      <c r="T242" s="46"/>
      <c r="U242" s="36"/>
      <c r="V242" s="46"/>
      <c r="W242" s="36"/>
      <c r="X242" s="47"/>
      <c r="Y242" s="36"/>
      <c r="Z242" s="46"/>
      <c r="AA242" s="36"/>
      <c r="AB242" s="36"/>
      <c r="AC242" s="36"/>
      <c r="AD242" s="46"/>
      <c r="AE242" s="48"/>
      <c r="AF242" s="33"/>
      <c r="AG242" s="33"/>
    </row>
    <row r="243" spans="2:33">
      <c r="B243" s="59"/>
      <c r="C243" s="59"/>
      <c r="D243" s="59"/>
      <c r="E243" s="59"/>
      <c r="F243" s="59"/>
      <c r="G243" s="59"/>
      <c r="H243" s="59"/>
      <c r="I243" s="59"/>
      <c r="J243" s="59"/>
      <c r="K243" s="44"/>
      <c r="L243" s="44"/>
      <c r="M243" s="44"/>
      <c r="N243" s="44"/>
      <c r="O243" s="44"/>
      <c r="P243" s="44"/>
      <c r="Q243" s="44"/>
      <c r="R243" s="45"/>
      <c r="S243" s="36"/>
      <c r="T243" s="46"/>
      <c r="U243" s="36"/>
      <c r="V243" s="46"/>
      <c r="W243" s="36"/>
      <c r="X243" s="47"/>
      <c r="Y243" s="36"/>
      <c r="Z243" s="46"/>
      <c r="AA243" s="36"/>
      <c r="AB243" s="36"/>
      <c r="AC243" s="36"/>
      <c r="AD243" s="46"/>
      <c r="AE243" s="48"/>
      <c r="AF243" s="33"/>
      <c r="AG243" s="33"/>
    </row>
    <row r="244" spans="2:33">
      <c r="B244" s="59"/>
      <c r="C244" s="59"/>
      <c r="D244" s="59"/>
      <c r="E244" s="59"/>
      <c r="F244" s="59"/>
      <c r="G244" s="59"/>
      <c r="H244" s="59"/>
      <c r="I244" s="59"/>
      <c r="J244" s="59"/>
      <c r="K244" s="44"/>
      <c r="L244" s="44"/>
      <c r="M244" s="44"/>
      <c r="N244" s="44"/>
      <c r="O244" s="44"/>
      <c r="P244" s="44"/>
      <c r="Q244" s="44"/>
      <c r="R244" s="45"/>
      <c r="S244" s="36"/>
      <c r="T244" s="46"/>
      <c r="U244" s="36"/>
      <c r="V244" s="46"/>
      <c r="W244" s="36"/>
      <c r="X244" s="47"/>
      <c r="Y244" s="36"/>
      <c r="Z244" s="46"/>
      <c r="AA244" s="36"/>
      <c r="AB244" s="36"/>
      <c r="AC244" s="36"/>
      <c r="AD244" s="46"/>
      <c r="AE244" s="48"/>
      <c r="AF244" s="33"/>
      <c r="AG244" s="33"/>
    </row>
    <row r="245" spans="2:33">
      <c r="B245" s="59"/>
      <c r="C245" s="59"/>
      <c r="D245" s="59"/>
      <c r="E245" s="59"/>
      <c r="F245" s="59"/>
      <c r="G245" s="59"/>
      <c r="H245" s="59"/>
      <c r="I245" s="59"/>
      <c r="J245" s="59"/>
      <c r="K245" s="44"/>
      <c r="L245" s="44"/>
      <c r="M245" s="44"/>
      <c r="N245" s="44"/>
      <c r="O245" s="44"/>
      <c r="P245" s="44"/>
      <c r="Q245" s="44"/>
      <c r="R245" s="45"/>
      <c r="S245" s="36"/>
      <c r="T245" s="46"/>
      <c r="U245" s="36"/>
      <c r="V245" s="46"/>
      <c r="W245" s="36"/>
      <c r="X245" s="47"/>
      <c r="Y245" s="36"/>
      <c r="Z245" s="46"/>
      <c r="AA245" s="36"/>
      <c r="AB245" s="36"/>
      <c r="AC245" s="36"/>
      <c r="AD245" s="46"/>
      <c r="AE245" s="48"/>
      <c r="AF245" s="33"/>
      <c r="AG245" s="33"/>
    </row>
    <row r="246" spans="2:33">
      <c r="B246" s="59"/>
      <c r="C246" s="59"/>
      <c r="D246" s="59"/>
      <c r="E246" s="59"/>
      <c r="F246" s="59"/>
      <c r="G246" s="59"/>
      <c r="H246" s="59"/>
      <c r="I246" s="59"/>
      <c r="J246" s="59"/>
      <c r="K246" s="44"/>
      <c r="L246" s="44"/>
      <c r="M246" s="44"/>
      <c r="N246" s="44"/>
      <c r="O246" s="44"/>
      <c r="P246" s="44"/>
      <c r="Q246" s="44"/>
      <c r="R246" s="45"/>
      <c r="S246" s="36"/>
      <c r="T246" s="46"/>
      <c r="U246" s="36"/>
      <c r="V246" s="46"/>
      <c r="W246" s="36"/>
      <c r="X246" s="47"/>
      <c r="Y246" s="36"/>
      <c r="Z246" s="46"/>
      <c r="AA246" s="36"/>
      <c r="AB246" s="36"/>
      <c r="AC246" s="36"/>
      <c r="AD246" s="46"/>
      <c r="AE246" s="48"/>
      <c r="AF246" s="33"/>
      <c r="AG246" s="33"/>
    </row>
    <row r="247" spans="2:33">
      <c r="B247" s="59"/>
      <c r="C247" s="59"/>
      <c r="D247" s="59"/>
      <c r="E247" s="59"/>
      <c r="F247" s="59"/>
      <c r="G247" s="59"/>
      <c r="H247" s="59"/>
      <c r="I247" s="59"/>
      <c r="J247" s="59"/>
      <c r="K247" s="44"/>
      <c r="L247" s="44"/>
      <c r="M247" s="44"/>
      <c r="N247" s="44"/>
      <c r="O247" s="44"/>
      <c r="P247" s="44"/>
      <c r="Q247" s="44"/>
      <c r="R247" s="45"/>
      <c r="S247" s="36"/>
      <c r="T247" s="46"/>
      <c r="U247" s="36"/>
      <c r="V247" s="46"/>
      <c r="W247" s="36"/>
      <c r="X247" s="47"/>
      <c r="Y247" s="36"/>
      <c r="Z247" s="46"/>
      <c r="AA247" s="36"/>
      <c r="AB247" s="36"/>
      <c r="AC247" s="36"/>
      <c r="AD247" s="46"/>
      <c r="AE247" s="48"/>
      <c r="AF247" s="33"/>
      <c r="AG247" s="33"/>
    </row>
    <row r="248" spans="2:33">
      <c r="B248" s="59"/>
      <c r="C248" s="59"/>
      <c r="D248" s="59"/>
      <c r="E248" s="59"/>
      <c r="F248" s="59"/>
      <c r="G248" s="59"/>
      <c r="H248" s="59"/>
      <c r="I248" s="59"/>
      <c r="J248" s="59"/>
      <c r="K248" s="44"/>
      <c r="L248" s="44"/>
      <c r="M248" s="44"/>
      <c r="N248" s="44"/>
      <c r="O248" s="44"/>
      <c r="P248" s="44"/>
      <c r="Q248" s="44"/>
      <c r="R248" s="45"/>
      <c r="S248" s="36"/>
      <c r="T248" s="46"/>
      <c r="U248" s="36"/>
      <c r="V248" s="46"/>
      <c r="W248" s="36"/>
      <c r="X248" s="47"/>
      <c r="Y248" s="36"/>
      <c r="Z248" s="46"/>
      <c r="AA248" s="36"/>
      <c r="AB248" s="36"/>
      <c r="AC248" s="36"/>
      <c r="AD248" s="46"/>
      <c r="AE248" s="48"/>
      <c r="AF248" s="33"/>
      <c r="AG248" s="33"/>
    </row>
    <row r="249" spans="2:33">
      <c r="B249" s="59"/>
      <c r="C249" s="59"/>
      <c r="D249" s="59"/>
      <c r="E249" s="59"/>
      <c r="F249" s="59"/>
      <c r="G249" s="59"/>
      <c r="H249" s="59"/>
      <c r="I249" s="59"/>
      <c r="J249" s="59"/>
      <c r="K249" s="44"/>
      <c r="L249" s="44"/>
      <c r="M249" s="44"/>
      <c r="N249" s="44"/>
      <c r="O249" s="44"/>
      <c r="P249" s="44"/>
      <c r="Q249" s="44"/>
      <c r="R249" s="45"/>
      <c r="S249" s="36"/>
      <c r="T249" s="46"/>
      <c r="U249" s="36"/>
      <c r="V249" s="46"/>
      <c r="W249" s="36"/>
      <c r="X249" s="47"/>
      <c r="Y249" s="36"/>
      <c r="Z249" s="46"/>
      <c r="AA249" s="36"/>
      <c r="AB249" s="36"/>
      <c r="AC249" s="36"/>
      <c r="AD249" s="46"/>
      <c r="AE249" s="48"/>
      <c r="AF249" s="33"/>
      <c r="AG249" s="33"/>
    </row>
    <row r="250" spans="2:33">
      <c r="B250" s="59"/>
      <c r="C250" s="59"/>
      <c r="D250" s="59"/>
      <c r="E250" s="59"/>
      <c r="F250" s="59"/>
      <c r="G250" s="59"/>
      <c r="H250" s="59"/>
      <c r="I250" s="59"/>
      <c r="J250" s="59"/>
      <c r="K250" s="44"/>
      <c r="L250" s="44"/>
      <c r="M250" s="44"/>
      <c r="N250" s="44"/>
      <c r="O250" s="44"/>
      <c r="P250" s="44"/>
      <c r="Q250" s="44"/>
      <c r="R250" s="45"/>
      <c r="S250" s="36"/>
      <c r="T250" s="46"/>
      <c r="U250" s="36"/>
      <c r="V250" s="46"/>
      <c r="W250" s="36"/>
      <c r="X250" s="47"/>
      <c r="Y250" s="36"/>
      <c r="Z250" s="46"/>
      <c r="AA250" s="36"/>
      <c r="AB250" s="36"/>
      <c r="AC250" s="36"/>
      <c r="AD250" s="46"/>
      <c r="AE250" s="48"/>
      <c r="AF250" s="33"/>
      <c r="AG250" s="33"/>
    </row>
    <row r="251" spans="2:33">
      <c r="B251" s="59"/>
      <c r="C251" s="59"/>
      <c r="D251" s="59"/>
      <c r="E251" s="59"/>
      <c r="F251" s="59"/>
      <c r="G251" s="59"/>
      <c r="H251" s="59"/>
      <c r="I251" s="59"/>
      <c r="J251" s="59"/>
      <c r="K251" s="44"/>
      <c r="L251" s="44"/>
      <c r="M251" s="44"/>
      <c r="N251" s="44"/>
      <c r="O251" s="44"/>
      <c r="P251" s="44"/>
      <c r="Q251" s="44"/>
      <c r="R251" s="45"/>
      <c r="S251" s="36"/>
      <c r="T251" s="46"/>
      <c r="U251" s="36"/>
      <c r="V251" s="46"/>
      <c r="W251" s="36"/>
      <c r="X251" s="47"/>
      <c r="Y251" s="36"/>
      <c r="Z251" s="46"/>
      <c r="AA251" s="36"/>
      <c r="AB251" s="36"/>
      <c r="AC251" s="36"/>
      <c r="AD251" s="46"/>
      <c r="AE251" s="48"/>
      <c r="AF251" s="33"/>
      <c r="AG251" s="33"/>
    </row>
    <row r="252" spans="2:33">
      <c r="B252" s="59"/>
      <c r="C252" s="59"/>
      <c r="D252" s="59"/>
      <c r="E252" s="59"/>
      <c r="F252" s="59"/>
      <c r="G252" s="59"/>
      <c r="H252" s="59"/>
      <c r="I252" s="59"/>
      <c r="J252" s="59"/>
      <c r="K252" s="44"/>
      <c r="L252" s="44"/>
      <c r="M252" s="44"/>
      <c r="N252" s="44"/>
      <c r="O252" s="44"/>
      <c r="P252" s="44"/>
      <c r="Q252" s="44"/>
      <c r="R252" s="45"/>
      <c r="S252" s="36"/>
      <c r="T252" s="46"/>
      <c r="U252" s="36"/>
      <c r="V252" s="46"/>
      <c r="W252" s="36"/>
      <c r="X252" s="47"/>
      <c r="Y252" s="36"/>
      <c r="Z252" s="46"/>
      <c r="AA252" s="36"/>
      <c r="AB252" s="36"/>
      <c r="AC252" s="36"/>
      <c r="AD252" s="46"/>
      <c r="AE252" s="48"/>
      <c r="AF252" s="33"/>
      <c r="AG252" s="33"/>
    </row>
    <row r="253" spans="2:33">
      <c r="B253" s="59"/>
      <c r="C253" s="59"/>
      <c r="D253" s="59"/>
      <c r="E253" s="59"/>
      <c r="F253" s="59"/>
      <c r="G253" s="59"/>
      <c r="H253" s="59"/>
      <c r="I253" s="59"/>
      <c r="J253" s="59"/>
      <c r="K253" s="44"/>
      <c r="L253" s="44"/>
      <c r="M253" s="44"/>
      <c r="N253" s="44"/>
      <c r="O253" s="44"/>
      <c r="P253" s="44"/>
      <c r="Q253" s="44"/>
      <c r="R253" s="45"/>
      <c r="S253" s="36"/>
      <c r="T253" s="46"/>
      <c r="U253" s="36"/>
      <c r="V253" s="46"/>
      <c r="W253" s="36"/>
      <c r="X253" s="47"/>
      <c r="Y253" s="36"/>
      <c r="Z253" s="46"/>
      <c r="AA253" s="36"/>
      <c r="AB253" s="36"/>
      <c r="AC253" s="36"/>
      <c r="AD253" s="46"/>
      <c r="AE253" s="48"/>
      <c r="AF253" s="33"/>
      <c r="AG253" s="33"/>
    </row>
    <row r="254" spans="2:33">
      <c r="B254" s="59"/>
      <c r="C254" s="59"/>
      <c r="D254" s="59"/>
      <c r="E254" s="59"/>
      <c r="F254" s="59"/>
      <c r="G254" s="59"/>
      <c r="H254" s="59"/>
      <c r="I254" s="59"/>
      <c r="J254" s="59"/>
      <c r="K254" s="44"/>
      <c r="L254" s="44"/>
      <c r="M254" s="44"/>
      <c r="N254" s="44"/>
      <c r="O254" s="44"/>
      <c r="P254" s="44"/>
      <c r="Q254" s="44"/>
      <c r="R254" s="45"/>
      <c r="S254" s="36"/>
      <c r="T254" s="46"/>
      <c r="U254" s="36"/>
      <c r="V254" s="46"/>
      <c r="W254" s="36"/>
      <c r="X254" s="47"/>
      <c r="Y254" s="36"/>
      <c r="Z254" s="46"/>
      <c r="AA254" s="36"/>
      <c r="AB254" s="36"/>
      <c r="AC254" s="36"/>
      <c r="AD254" s="46"/>
      <c r="AE254" s="48"/>
      <c r="AF254" s="33"/>
      <c r="AG254" s="33"/>
    </row>
    <row r="255" spans="2:33">
      <c r="B255" s="59"/>
      <c r="C255" s="59"/>
      <c r="D255" s="59"/>
      <c r="E255" s="59"/>
      <c r="F255" s="59"/>
      <c r="G255" s="59"/>
      <c r="H255" s="59"/>
      <c r="I255" s="59"/>
      <c r="J255" s="59"/>
      <c r="K255" s="44"/>
      <c r="L255" s="44"/>
      <c r="M255" s="44"/>
      <c r="N255" s="44"/>
      <c r="O255" s="44"/>
      <c r="P255" s="44"/>
      <c r="Q255" s="44"/>
      <c r="R255" s="45"/>
      <c r="S255" s="36"/>
      <c r="T255" s="46"/>
      <c r="U255" s="36"/>
      <c r="V255" s="46"/>
      <c r="W255" s="36"/>
      <c r="X255" s="47"/>
      <c r="Y255" s="36"/>
      <c r="Z255" s="46"/>
      <c r="AA255" s="36"/>
      <c r="AB255" s="36"/>
      <c r="AC255" s="36"/>
      <c r="AD255" s="46"/>
      <c r="AE255" s="48"/>
      <c r="AF255" s="33"/>
      <c r="AG255" s="33"/>
    </row>
    <row r="256" spans="2:33">
      <c r="B256" s="59"/>
      <c r="C256" s="59"/>
      <c r="D256" s="59"/>
      <c r="E256" s="59"/>
      <c r="F256" s="59"/>
      <c r="G256" s="59"/>
      <c r="H256" s="59"/>
      <c r="I256" s="59"/>
      <c r="J256" s="59"/>
      <c r="K256" s="44"/>
      <c r="L256" s="44"/>
      <c r="M256" s="44"/>
      <c r="N256" s="44"/>
      <c r="O256" s="44"/>
      <c r="P256" s="44"/>
      <c r="Q256" s="44"/>
      <c r="R256" s="45"/>
      <c r="S256" s="36"/>
      <c r="T256" s="46"/>
      <c r="U256" s="36"/>
      <c r="V256" s="46"/>
      <c r="W256" s="36"/>
      <c r="X256" s="47"/>
      <c r="Y256" s="36"/>
      <c r="Z256" s="46"/>
      <c r="AA256" s="36"/>
      <c r="AB256" s="36"/>
      <c r="AC256" s="36"/>
      <c r="AD256" s="46"/>
      <c r="AE256" s="48"/>
      <c r="AF256" s="33"/>
      <c r="AG256" s="33"/>
    </row>
    <row r="257" spans="2:33">
      <c r="B257" s="59"/>
      <c r="C257" s="59"/>
      <c r="D257" s="59"/>
      <c r="E257" s="59"/>
      <c r="F257" s="59"/>
      <c r="G257" s="59"/>
      <c r="H257" s="59"/>
      <c r="I257" s="59"/>
      <c r="J257" s="59"/>
      <c r="K257" s="44"/>
      <c r="L257" s="44"/>
      <c r="M257" s="44"/>
      <c r="N257" s="44"/>
      <c r="O257" s="44"/>
      <c r="P257" s="44"/>
      <c r="Q257" s="44"/>
      <c r="R257" s="45"/>
      <c r="S257" s="36"/>
      <c r="T257" s="46"/>
      <c r="U257" s="36"/>
      <c r="V257" s="46"/>
      <c r="W257" s="36"/>
      <c r="X257" s="47"/>
      <c r="Y257" s="36"/>
      <c r="Z257" s="46"/>
      <c r="AA257" s="36"/>
      <c r="AB257" s="36"/>
      <c r="AC257" s="36"/>
      <c r="AD257" s="46"/>
      <c r="AE257" s="48"/>
      <c r="AF257" s="33"/>
      <c r="AG257" s="33"/>
    </row>
    <row r="258" spans="2:33">
      <c r="B258" s="59"/>
      <c r="C258" s="59"/>
      <c r="D258" s="59"/>
      <c r="E258" s="59"/>
      <c r="F258" s="59"/>
      <c r="G258" s="59"/>
      <c r="H258" s="59"/>
      <c r="I258" s="59"/>
      <c r="J258" s="59"/>
      <c r="K258" s="44"/>
      <c r="L258" s="44"/>
      <c r="M258" s="44"/>
      <c r="N258" s="44"/>
      <c r="O258" s="44"/>
      <c r="P258" s="44"/>
      <c r="Q258" s="44"/>
      <c r="R258" s="45"/>
      <c r="S258" s="36"/>
      <c r="T258" s="46"/>
      <c r="U258" s="36"/>
      <c r="V258" s="46"/>
      <c r="W258" s="36"/>
      <c r="X258" s="47"/>
      <c r="Y258" s="36"/>
      <c r="Z258" s="46"/>
      <c r="AA258" s="36"/>
      <c r="AB258" s="36"/>
      <c r="AC258" s="36"/>
      <c r="AD258" s="46"/>
      <c r="AE258" s="48"/>
      <c r="AF258" s="33"/>
      <c r="AG258" s="33"/>
    </row>
    <row r="259" spans="2:33">
      <c r="B259" s="59"/>
      <c r="C259" s="59"/>
      <c r="D259" s="59"/>
      <c r="E259" s="59"/>
      <c r="F259" s="59"/>
      <c r="G259" s="59"/>
      <c r="H259" s="59"/>
      <c r="I259" s="59"/>
      <c r="J259" s="59"/>
      <c r="K259" s="44"/>
      <c r="L259" s="44"/>
      <c r="M259" s="44"/>
      <c r="N259" s="44"/>
      <c r="O259" s="44"/>
      <c r="P259" s="44"/>
      <c r="Q259" s="44"/>
      <c r="R259" s="45"/>
      <c r="S259" s="36"/>
      <c r="T259" s="46"/>
      <c r="U259" s="36"/>
      <c r="V259" s="46"/>
      <c r="W259" s="36"/>
      <c r="X259" s="47"/>
      <c r="Y259" s="36"/>
      <c r="Z259" s="46"/>
      <c r="AA259" s="36"/>
      <c r="AB259" s="36"/>
      <c r="AC259" s="36"/>
      <c r="AD259" s="46"/>
      <c r="AE259" s="48"/>
      <c r="AF259" s="33"/>
      <c r="AG259" s="33"/>
    </row>
    <row r="260" spans="2:33">
      <c r="B260" s="59"/>
      <c r="C260" s="59"/>
      <c r="D260" s="59"/>
      <c r="E260" s="59"/>
      <c r="F260" s="59"/>
      <c r="G260" s="59"/>
      <c r="H260" s="59"/>
      <c r="I260" s="59"/>
      <c r="J260" s="59"/>
      <c r="K260" s="44"/>
      <c r="L260" s="44"/>
      <c r="M260" s="44"/>
      <c r="N260" s="44"/>
      <c r="O260" s="44"/>
      <c r="P260" s="44"/>
      <c r="Q260" s="44"/>
      <c r="R260" s="45"/>
      <c r="S260" s="36"/>
      <c r="T260" s="46"/>
      <c r="U260" s="36"/>
      <c r="V260" s="46"/>
      <c r="W260" s="36"/>
      <c r="X260" s="47"/>
      <c r="Y260" s="36"/>
      <c r="Z260" s="46"/>
      <c r="AA260" s="36"/>
      <c r="AB260" s="36"/>
      <c r="AC260" s="36"/>
      <c r="AD260" s="46"/>
      <c r="AE260" s="48"/>
      <c r="AF260" s="33"/>
      <c r="AG260" s="33"/>
    </row>
    <row r="261" spans="2:33">
      <c r="B261" s="59"/>
      <c r="C261" s="59"/>
      <c r="D261" s="59"/>
      <c r="E261" s="59"/>
      <c r="F261" s="59"/>
      <c r="G261" s="59"/>
      <c r="H261" s="59"/>
      <c r="I261" s="59"/>
      <c r="J261" s="59"/>
      <c r="K261" s="44"/>
      <c r="L261" s="44"/>
      <c r="M261" s="44"/>
      <c r="N261" s="44"/>
      <c r="O261" s="44"/>
      <c r="P261" s="44"/>
      <c r="Q261" s="44"/>
      <c r="R261" s="45"/>
      <c r="S261" s="36"/>
      <c r="T261" s="46"/>
      <c r="U261" s="36"/>
      <c r="V261" s="46"/>
      <c r="W261" s="36"/>
      <c r="X261" s="47"/>
      <c r="Y261" s="36"/>
      <c r="Z261" s="46"/>
      <c r="AA261" s="36"/>
      <c r="AB261" s="36"/>
      <c r="AC261" s="36"/>
      <c r="AD261" s="46"/>
      <c r="AE261" s="48"/>
      <c r="AF261" s="33"/>
      <c r="AG261" s="33"/>
    </row>
    <row r="262" spans="2:33">
      <c r="B262" s="59"/>
      <c r="C262" s="59"/>
      <c r="D262" s="59"/>
      <c r="E262" s="59"/>
      <c r="F262" s="59"/>
      <c r="G262" s="59"/>
      <c r="H262" s="59"/>
      <c r="I262" s="59"/>
      <c r="J262" s="59"/>
      <c r="K262" s="44"/>
      <c r="L262" s="44"/>
      <c r="M262" s="44"/>
      <c r="N262" s="44"/>
      <c r="O262" s="44"/>
      <c r="P262" s="44"/>
      <c r="Q262" s="44"/>
      <c r="R262" s="45"/>
      <c r="S262" s="36"/>
      <c r="T262" s="46"/>
      <c r="U262" s="36"/>
      <c r="V262" s="46"/>
      <c r="W262" s="36"/>
      <c r="X262" s="47"/>
      <c r="Y262" s="36"/>
      <c r="Z262" s="46"/>
      <c r="AA262" s="36"/>
      <c r="AB262" s="36"/>
      <c r="AC262" s="36"/>
      <c r="AD262" s="46"/>
      <c r="AE262" s="48"/>
      <c r="AF262" s="33"/>
      <c r="AG262" s="33"/>
    </row>
    <row r="263" spans="2:33">
      <c r="B263" s="59"/>
      <c r="C263" s="59"/>
      <c r="D263" s="59"/>
      <c r="E263" s="59"/>
      <c r="F263" s="59"/>
      <c r="G263" s="59"/>
      <c r="H263" s="59"/>
      <c r="I263" s="59"/>
      <c r="J263" s="59"/>
      <c r="K263" s="44"/>
      <c r="L263" s="44"/>
      <c r="M263" s="44"/>
      <c r="N263" s="44"/>
      <c r="O263" s="44"/>
      <c r="P263" s="44"/>
      <c r="Q263" s="44"/>
      <c r="R263" s="45"/>
      <c r="S263" s="36"/>
      <c r="T263" s="46"/>
      <c r="U263" s="36"/>
      <c r="V263" s="46"/>
      <c r="W263" s="36"/>
      <c r="X263" s="47"/>
      <c r="Y263" s="36"/>
      <c r="Z263" s="46"/>
      <c r="AA263" s="36"/>
      <c r="AB263" s="36"/>
      <c r="AC263" s="36"/>
      <c r="AD263" s="46"/>
      <c r="AE263" s="48"/>
      <c r="AF263" s="33"/>
      <c r="AG263" s="33"/>
    </row>
    <row r="264" spans="2:33">
      <c r="B264" s="59"/>
      <c r="C264" s="59"/>
      <c r="D264" s="59"/>
      <c r="E264" s="59"/>
      <c r="F264" s="59"/>
      <c r="G264" s="59"/>
      <c r="H264" s="59"/>
      <c r="I264" s="59"/>
      <c r="J264" s="59"/>
      <c r="K264" s="44"/>
      <c r="L264" s="44"/>
      <c r="M264" s="44"/>
      <c r="N264" s="44"/>
      <c r="O264" s="44"/>
      <c r="P264" s="44"/>
      <c r="Q264" s="44"/>
      <c r="R264" s="45"/>
      <c r="S264" s="36"/>
      <c r="T264" s="46"/>
      <c r="U264" s="36"/>
      <c r="V264" s="46"/>
      <c r="W264" s="36"/>
      <c r="X264" s="47"/>
      <c r="Y264" s="36"/>
      <c r="Z264" s="46"/>
      <c r="AA264" s="36"/>
      <c r="AB264" s="36"/>
      <c r="AC264" s="36"/>
      <c r="AD264" s="46"/>
      <c r="AE264" s="48"/>
      <c r="AF264" s="33"/>
      <c r="AG264" s="33"/>
    </row>
    <row r="265" spans="2:33">
      <c r="B265" s="59"/>
      <c r="C265" s="59"/>
      <c r="D265" s="59"/>
      <c r="E265" s="59"/>
      <c r="F265" s="59"/>
      <c r="G265" s="59"/>
      <c r="H265" s="59"/>
      <c r="I265" s="59"/>
      <c r="J265" s="59"/>
      <c r="K265" s="44"/>
      <c r="L265" s="44"/>
      <c r="M265" s="44"/>
      <c r="N265" s="44"/>
      <c r="O265" s="44"/>
      <c r="P265" s="44"/>
      <c r="Q265" s="44"/>
      <c r="R265" s="45"/>
      <c r="S265" s="36"/>
      <c r="T265" s="46"/>
      <c r="U265" s="36"/>
      <c r="V265" s="46"/>
      <c r="W265" s="36"/>
      <c r="X265" s="47"/>
      <c r="Y265" s="36"/>
      <c r="Z265" s="46"/>
      <c r="AA265" s="36"/>
      <c r="AB265" s="36"/>
      <c r="AC265" s="36"/>
      <c r="AD265" s="46"/>
      <c r="AE265" s="48"/>
      <c r="AF265" s="33"/>
      <c r="AG265" s="33"/>
    </row>
    <row r="266" spans="2:33">
      <c r="B266" s="59"/>
      <c r="C266" s="59"/>
      <c r="D266" s="59"/>
      <c r="E266" s="59"/>
      <c r="F266" s="59"/>
      <c r="G266" s="59"/>
      <c r="H266" s="59"/>
      <c r="I266" s="59"/>
      <c r="J266" s="59"/>
      <c r="K266" s="44"/>
      <c r="L266" s="44"/>
      <c r="M266" s="44"/>
      <c r="N266" s="44"/>
      <c r="O266" s="44"/>
      <c r="P266" s="44"/>
      <c r="Q266" s="44"/>
      <c r="R266" s="45"/>
      <c r="S266" s="36"/>
      <c r="T266" s="46"/>
      <c r="U266" s="36"/>
      <c r="V266" s="46"/>
      <c r="W266" s="36"/>
      <c r="X266" s="47"/>
      <c r="Y266" s="36"/>
      <c r="Z266" s="46"/>
      <c r="AA266" s="36"/>
      <c r="AB266" s="36"/>
      <c r="AC266" s="36"/>
      <c r="AD266" s="46"/>
      <c r="AE266" s="48"/>
      <c r="AF266" s="33"/>
      <c r="AG266" s="33"/>
    </row>
    <row r="267" spans="2:33">
      <c r="B267" s="33"/>
      <c r="C267" s="59"/>
      <c r="D267" s="59"/>
      <c r="E267" s="59"/>
      <c r="F267" s="59"/>
      <c r="G267" s="59"/>
      <c r="H267" s="59"/>
      <c r="I267" s="59"/>
      <c r="J267" s="59"/>
      <c r="K267" s="33"/>
      <c r="L267" s="33"/>
      <c r="M267" s="33"/>
      <c r="N267" s="33"/>
      <c r="O267" s="33"/>
      <c r="P267" s="33"/>
      <c r="Q267" s="33"/>
      <c r="R267" s="40"/>
      <c r="S267" s="33"/>
      <c r="T267" s="33"/>
      <c r="U267" s="33"/>
      <c r="V267" s="33"/>
      <c r="W267" s="33"/>
      <c r="X267" s="61"/>
      <c r="Y267" s="33"/>
      <c r="Z267" s="33"/>
      <c r="AA267" s="33"/>
      <c r="AB267" s="33"/>
      <c r="AC267" s="33"/>
      <c r="AD267" s="33"/>
      <c r="AE267" s="33"/>
      <c r="AF267" s="33"/>
      <c r="AG267" s="33"/>
    </row>
  </sheetData>
  <mergeCells count="111">
    <mergeCell ref="K2:K4"/>
    <mergeCell ref="B27:J27"/>
    <mergeCell ref="C25:D25"/>
    <mergeCell ref="I25:J25"/>
    <mergeCell ref="I7:J7"/>
    <mergeCell ref="E6:F6"/>
    <mergeCell ref="G6:H6"/>
    <mergeCell ref="E25:F25"/>
    <mergeCell ref="G25:H25"/>
    <mergeCell ref="I44:I45"/>
    <mergeCell ref="B107:J107"/>
    <mergeCell ref="C108:D108"/>
    <mergeCell ref="I108:J108"/>
    <mergeCell ref="C56:C57"/>
    <mergeCell ref="I56:I57"/>
    <mergeCell ref="C102:D102"/>
    <mergeCell ref="I102:J102"/>
    <mergeCell ref="B105:J105"/>
    <mergeCell ref="C104:D104"/>
    <mergeCell ref="I104:J104"/>
    <mergeCell ref="C100:D100"/>
    <mergeCell ref="I100:J100"/>
    <mergeCell ref="C103:D103"/>
    <mergeCell ref="I103:J103"/>
    <mergeCell ref="E44:E45"/>
    <mergeCell ref="C44:C45"/>
    <mergeCell ref="G44:G45"/>
    <mergeCell ref="E56:E57"/>
    <mergeCell ref="G56:G57"/>
    <mergeCell ref="C50:C51"/>
    <mergeCell ref="E50:E51"/>
    <mergeCell ref="G50:G51"/>
    <mergeCell ref="B68:J68"/>
    <mergeCell ref="B1:D1"/>
    <mergeCell ref="C6:D6"/>
    <mergeCell ref="I6:J6"/>
    <mergeCell ref="B34:J34"/>
    <mergeCell ref="C41:D41"/>
    <mergeCell ref="I41:J41"/>
    <mergeCell ref="G41:H41"/>
    <mergeCell ref="E41:F41"/>
    <mergeCell ref="I42:J42"/>
    <mergeCell ref="C2:J4"/>
    <mergeCell ref="C28:C29"/>
    <mergeCell ref="C35:C36"/>
    <mergeCell ref="I28:I29"/>
    <mergeCell ref="I35:I36"/>
    <mergeCell ref="E28:E29"/>
    <mergeCell ref="G28:G29"/>
    <mergeCell ref="E35:E36"/>
    <mergeCell ref="G35:G36"/>
    <mergeCell ref="G42:H42"/>
    <mergeCell ref="E42:F42"/>
    <mergeCell ref="C42:D42"/>
    <mergeCell ref="G93:H93"/>
    <mergeCell ref="I50:I51"/>
    <mergeCell ref="B59:J59"/>
    <mergeCell ref="C60:C61"/>
    <mergeCell ref="E60:E61"/>
    <mergeCell ref="G60:G61"/>
    <mergeCell ref="I60:I61"/>
    <mergeCell ref="E95:F95"/>
    <mergeCell ref="E93:F93"/>
    <mergeCell ref="G110:H110"/>
    <mergeCell ref="C64:C65"/>
    <mergeCell ref="E64:E65"/>
    <mergeCell ref="G64:G65"/>
    <mergeCell ref="B109:J109"/>
    <mergeCell ref="C110:D110"/>
    <mergeCell ref="I110:J110"/>
    <mergeCell ref="G96:H96"/>
    <mergeCell ref="G97:H97"/>
    <mergeCell ref="G99:H99"/>
    <mergeCell ref="G100:H100"/>
    <mergeCell ref="G101:H101"/>
    <mergeCell ref="G95:H95"/>
    <mergeCell ref="E96:F96"/>
    <mergeCell ref="G108:H108"/>
    <mergeCell ref="E110:F110"/>
    <mergeCell ref="E106:F106"/>
    <mergeCell ref="E108:F108"/>
    <mergeCell ref="I64:I65"/>
    <mergeCell ref="G106:H106"/>
    <mergeCell ref="I101:J101"/>
    <mergeCell ref="C96:D96"/>
    <mergeCell ref="I96:J96"/>
    <mergeCell ref="B98:J98"/>
    <mergeCell ref="L2:L4"/>
    <mergeCell ref="Q2:Q4"/>
    <mergeCell ref="C99:D99"/>
    <mergeCell ref="I99:J99"/>
    <mergeCell ref="C97:D97"/>
    <mergeCell ref="I97:J97"/>
    <mergeCell ref="C101:D101"/>
    <mergeCell ref="C106:D106"/>
    <mergeCell ref="I106:J106"/>
    <mergeCell ref="G102:H102"/>
    <mergeCell ref="G103:H103"/>
    <mergeCell ref="G104:H104"/>
    <mergeCell ref="E97:F97"/>
    <mergeCell ref="E99:F99"/>
    <mergeCell ref="E100:F100"/>
    <mergeCell ref="E101:F101"/>
    <mergeCell ref="E102:F102"/>
    <mergeCell ref="E103:F103"/>
    <mergeCell ref="E104:F104"/>
    <mergeCell ref="C93:D93"/>
    <mergeCell ref="I93:J93"/>
    <mergeCell ref="B94:J94"/>
    <mergeCell ref="C95:D95"/>
    <mergeCell ref="I95:J95"/>
  </mergeCells>
  <phoneticPr fontId="55" type="noConversion"/>
  <conditionalFormatting sqref="A1:K1 Z2:XFD3 A2:C2 S2:X2 K2 R3:X3 A3:B4 A5:K5 A6:B6 K6 A121:A125 A126:B127 A128:A129 B125 A35:B36 K28:K29 K35:K36 A44:B45 K44:K45 A56:A58 J124:K125 A28:B29 S121:XFD123 A151:K1048576 A130:B150 D126:K150 D28 A93:B93 I93:K93 A111:K120 A110:E110 I110:K110 G110 V10:XFD18 A7:K9 A99:B104 A15:K15 A10:B14 D16:H17 A16:B20 D19:K19 D18 A21:K25 A27:K27 A26:B26 D26:J26 D10:J14 I17:K17 I16:J16 F18:J18 D20:J20 R10:R18 R93:XFD120 R124:XFD1048576 R4:XFD9 R1:XFD1 I99:K104 A94:K94 A105:K105 A95:B95 E95:K95 A96:K96 A98:K98 A97:B97 E97:K97 A107:K109 A106:B106 E106:K106 A50:B55 K50:K55 A69:B73 K69:K73 L68:XFD92 R19:XFD58 L27:Q55 A30:K34 C52:J55 C70:J73 A37:K43 A46:K49">
    <cfRule type="containsText" dxfId="607" priority="731" operator="containsText" text="Example:">
      <formula>NOT(ISERROR(SEARCH("Example:",A1)))</formula>
    </cfRule>
  </conditionalFormatting>
  <conditionalFormatting sqref="J74:J90 C30:I34 C52:J55 C70:J73 C37:J40 C46:J49">
    <cfRule type="containsText" dxfId="606" priority="730" operator="containsText" text="&quot;Example&quot;">
      <formula>NOT(ISERROR(SEARCH("""Example""",C30)))</formula>
    </cfRule>
  </conditionalFormatting>
  <conditionalFormatting sqref="B56:B58 K56:K58">
    <cfRule type="containsText" dxfId="605" priority="720" operator="containsText" text="Example:">
      <formula>NOT(ISERROR(SEARCH("Example:",B56)))</formula>
    </cfRule>
  </conditionalFormatting>
  <conditionalFormatting sqref="C6:E6 G6 I6:J6">
    <cfRule type="containsText" dxfId="604" priority="675" operator="containsText" text="Example">
      <formula>NOT(ISERROR(SEARCH("Example",C6)))</formula>
    </cfRule>
  </conditionalFormatting>
  <conditionalFormatting sqref="A68:K68 A91:A92 A74:K90 K91:K92">
    <cfRule type="containsText" dxfId="603" priority="673" operator="containsText" text="Example:">
      <formula>NOT(ISERROR(SEARCH("Example:",A68)))</formula>
    </cfRule>
  </conditionalFormatting>
  <conditionalFormatting sqref="C68:I68">
    <cfRule type="containsText" dxfId="602" priority="672" operator="containsText" text="&quot;Example&quot;">
      <formula>NOT(ISERROR(SEARCH("""Example""",C68)))</formula>
    </cfRule>
  </conditionalFormatting>
  <conditionalFormatting sqref="D74:H90">
    <cfRule type="containsText" dxfId="601" priority="668" operator="containsText" text="&quot;Example&quot;">
      <formula>NOT(ISERROR(SEARCH("""Example""",D74)))</formula>
    </cfRule>
  </conditionalFormatting>
  <conditionalFormatting sqref="B91:B92">
    <cfRule type="containsText" dxfId="600" priority="665" operator="containsText" text="Example:">
      <formula>NOT(ISERROR(SEARCH("Example:",B91)))</formula>
    </cfRule>
  </conditionalFormatting>
  <conditionalFormatting sqref="C28">
    <cfRule type="containsText" dxfId="599" priority="650" operator="containsText" text="Example:">
      <formula>NOT(ISERROR(SEARCH("Example:",C28)))</formula>
    </cfRule>
  </conditionalFormatting>
  <conditionalFormatting sqref="I28">
    <cfRule type="containsText" dxfId="598" priority="649" operator="containsText" text="Example:">
      <formula>NOT(ISERROR(SEARCH("Example:",I28)))</formula>
    </cfRule>
  </conditionalFormatting>
  <conditionalFormatting sqref="J28:J29">
    <cfRule type="containsText" dxfId="597" priority="647" operator="containsText" text="Example:">
      <formula>NOT(ISERROR(SEARCH("Example:",J28)))</formula>
    </cfRule>
  </conditionalFormatting>
  <conditionalFormatting sqref="D35:D36">
    <cfRule type="containsText" dxfId="596" priority="642" operator="containsText" text="Example:">
      <formula>NOT(ISERROR(SEARCH("Example:",D35)))</formula>
    </cfRule>
  </conditionalFormatting>
  <conditionalFormatting sqref="C35">
    <cfRule type="containsText" dxfId="595" priority="641" operator="containsText" text="Example:">
      <formula>NOT(ISERROR(SEARCH("Example:",C35)))</formula>
    </cfRule>
  </conditionalFormatting>
  <conditionalFormatting sqref="I35">
    <cfRule type="containsText" dxfId="594" priority="640" operator="containsText" text="Example:">
      <formula>NOT(ISERROR(SEARCH("Example:",I35)))</formula>
    </cfRule>
  </conditionalFormatting>
  <conditionalFormatting sqref="J35:J36">
    <cfRule type="containsText" dxfId="593" priority="639" operator="containsText" text="Example:">
      <formula>NOT(ISERROR(SEARCH("Example:",J35)))</formula>
    </cfRule>
  </conditionalFormatting>
  <conditionalFormatting sqref="D44:D45">
    <cfRule type="containsText" dxfId="592" priority="638" operator="containsText" text="Example:">
      <formula>NOT(ISERROR(SEARCH("Example:",D44)))</formula>
    </cfRule>
  </conditionalFormatting>
  <conditionalFormatting sqref="C44">
    <cfRule type="containsText" dxfId="591" priority="637" operator="containsText" text="Example:">
      <formula>NOT(ISERROR(SEARCH("Example:",C44)))</formula>
    </cfRule>
  </conditionalFormatting>
  <conditionalFormatting sqref="I44">
    <cfRule type="containsText" dxfId="590" priority="636" operator="containsText" text="Example:">
      <formula>NOT(ISERROR(SEARCH("Example:",I44)))</formula>
    </cfRule>
  </conditionalFormatting>
  <conditionalFormatting sqref="J44:J45">
    <cfRule type="containsText" dxfId="589" priority="635" operator="containsText" text="Example:">
      <formula>NOT(ISERROR(SEARCH("Example:",J44)))</formula>
    </cfRule>
  </conditionalFormatting>
  <conditionalFormatting sqref="D56:D57">
    <cfRule type="containsText" dxfId="588" priority="634" operator="containsText" text="Example:">
      <formula>NOT(ISERROR(SEARCH("Example:",D56)))</formula>
    </cfRule>
  </conditionalFormatting>
  <conditionalFormatting sqref="C56">
    <cfRule type="containsText" dxfId="587" priority="633" operator="containsText" text="Example:">
      <formula>NOT(ISERROR(SEARCH("Example:",C56)))</formula>
    </cfRule>
  </conditionalFormatting>
  <conditionalFormatting sqref="I56">
    <cfRule type="containsText" dxfId="586" priority="632" operator="containsText" text="Example:">
      <formula>NOT(ISERROR(SEARCH("Example:",I56)))</formula>
    </cfRule>
  </conditionalFormatting>
  <conditionalFormatting sqref="J56:J57">
    <cfRule type="containsText" dxfId="585" priority="631" operator="containsText" text="Example:">
      <formula>NOT(ISERROR(SEARCH("Example:",J56)))</formula>
    </cfRule>
  </conditionalFormatting>
  <conditionalFormatting sqref="C69:J69">
    <cfRule type="containsText" dxfId="584" priority="630" operator="containsText" text="Example:">
      <formula>NOT(ISERROR(SEARCH("Example:",C69)))</formula>
    </cfRule>
  </conditionalFormatting>
  <conditionalFormatting sqref="C91:D91 I91:J91">
    <cfRule type="containsText" dxfId="583" priority="629" operator="containsText" text="Example:">
      <formula>NOT(ISERROR(SEARCH("Example:",C91)))</formula>
    </cfRule>
  </conditionalFormatting>
  <conditionalFormatting sqref="F28:F29">
    <cfRule type="containsText" dxfId="582" priority="626" operator="containsText" text="Example:">
      <formula>NOT(ISERROR(SEARCH("Example:",F28)))</formula>
    </cfRule>
  </conditionalFormatting>
  <conditionalFormatting sqref="E28">
    <cfRule type="containsText" dxfId="581" priority="625" operator="containsText" text="Example:">
      <formula>NOT(ISERROR(SEARCH("Example:",E28)))</formula>
    </cfRule>
  </conditionalFormatting>
  <conditionalFormatting sqref="H28:H29">
    <cfRule type="containsText" dxfId="580" priority="624" operator="containsText" text="Example:">
      <formula>NOT(ISERROR(SEARCH("Example:",H28)))</formula>
    </cfRule>
  </conditionalFormatting>
  <conditionalFormatting sqref="G28">
    <cfRule type="containsText" dxfId="579" priority="623" operator="containsText" text="Example:">
      <formula>NOT(ISERROR(SEARCH("Example:",G28)))</formula>
    </cfRule>
  </conditionalFormatting>
  <conditionalFormatting sqref="F35:F36">
    <cfRule type="containsText" dxfId="578" priority="618" operator="containsText" text="Example:">
      <formula>NOT(ISERROR(SEARCH("Example:",F35)))</formula>
    </cfRule>
  </conditionalFormatting>
  <conditionalFormatting sqref="E35">
    <cfRule type="containsText" dxfId="577" priority="617" operator="containsText" text="Example:">
      <formula>NOT(ISERROR(SEARCH("Example:",E35)))</formula>
    </cfRule>
  </conditionalFormatting>
  <conditionalFormatting sqref="H35:H36">
    <cfRule type="containsText" dxfId="576" priority="616" operator="containsText" text="Example:">
      <formula>NOT(ISERROR(SEARCH("Example:",H35)))</formula>
    </cfRule>
  </conditionalFormatting>
  <conditionalFormatting sqref="G35">
    <cfRule type="containsText" dxfId="575" priority="615" operator="containsText" text="Example:">
      <formula>NOT(ISERROR(SEARCH("Example:",G35)))</formula>
    </cfRule>
  </conditionalFormatting>
  <conditionalFormatting sqref="F44:F45">
    <cfRule type="containsText" dxfId="574" priority="614" operator="containsText" text="Example:">
      <formula>NOT(ISERROR(SEARCH("Example:",F44)))</formula>
    </cfRule>
  </conditionalFormatting>
  <conditionalFormatting sqref="E44">
    <cfRule type="containsText" dxfId="573" priority="613" operator="containsText" text="Example:">
      <formula>NOT(ISERROR(SEARCH("Example:",E44)))</formula>
    </cfRule>
  </conditionalFormatting>
  <conditionalFormatting sqref="H44:H45">
    <cfRule type="containsText" dxfId="572" priority="612" operator="containsText" text="Example:">
      <formula>NOT(ISERROR(SEARCH("Example:",H44)))</formula>
    </cfRule>
  </conditionalFormatting>
  <conditionalFormatting sqref="G44">
    <cfRule type="containsText" dxfId="571" priority="611" operator="containsText" text="Example:">
      <formula>NOT(ISERROR(SEARCH("Example:",G44)))</formula>
    </cfRule>
  </conditionalFormatting>
  <conditionalFormatting sqref="F56:F57">
    <cfRule type="containsText" dxfId="570" priority="610" operator="containsText" text="Example:">
      <formula>NOT(ISERROR(SEARCH("Example:",F56)))</formula>
    </cfRule>
  </conditionalFormatting>
  <conditionalFormatting sqref="E56">
    <cfRule type="containsText" dxfId="569" priority="609" operator="containsText" text="Example:">
      <formula>NOT(ISERROR(SEARCH("Example:",E56)))</formula>
    </cfRule>
  </conditionalFormatting>
  <conditionalFormatting sqref="H56:H57">
    <cfRule type="containsText" dxfId="568" priority="608" operator="containsText" text="Example:">
      <formula>NOT(ISERROR(SEARCH("Example:",H56)))</formula>
    </cfRule>
  </conditionalFormatting>
  <conditionalFormatting sqref="G56">
    <cfRule type="containsText" dxfId="567" priority="607" operator="containsText" text="Example:">
      <formula>NOT(ISERROR(SEARCH("Example:",G56)))</formula>
    </cfRule>
  </conditionalFormatting>
  <conditionalFormatting sqref="E91:F91">
    <cfRule type="containsText" dxfId="566" priority="604" operator="containsText" text="Example:">
      <formula>NOT(ISERROR(SEARCH("Example:",E91)))</formula>
    </cfRule>
  </conditionalFormatting>
  <conditionalFormatting sqref="G91:H91">
    <cfRule type="containsText" dxfId="565" priority="601" operator="containsText" text="Example:">
      <formula>NOT(ISERROR(SEARCH("Example:",G91)))</formula>
    </cfRule>
  </conditionalFormatting>
  <conditionalFormatting sqref="D50:D51">
    <cfRule type="containsText" dxfId="564" priority="569" operator="containsText" text="Example:">
      <formula>NOT(ISERROR(SEARCH("Example:",D50)))</formula>
    </cfRule>
  </conditionalFormatting>
  <conditionalFormatting sqref="C50">
    <cfRule type="containsText" dxfId="563" priority="568" operator="containsText" text="Example:">
      <formula>NOT(ISERROR(SEARCH("Example:",C50)))</formula>
    </cfRule>
  </conditionalFormatting>
  <conditionalFormatting sqref="I50">
    <cfRule type="containsText" dxfId="562" priority="567" operator="containsText" text="Example:">
      <formula>NOT(ISERROR(SEARCH("Example:",I50)))</formula>
    </cfRule>
  </conditionalFormatting>
  <conditionalFormatting sqref="J50:J51">
    <cfRule type="containsText" dxfId="561" priority="566" operator="containsText" text="Example:">
      <formula>NOT(ISERROR(SEARCH("Example:",J50)))</formula>
    </cfRule>
  </conditionalFormatting>
  <conditionalFormatting sqref="F50:F51">
    <cfRule type="containsText" dxfId="560" priority="565" operator="containsText" text="Example:">
      <formula>NOT(ISERROR(SEARCH("Example:",F50)))</formula>
    </cfRule>
  </conditionalFormatting>
  <conditionalFormatting sqref="E50">
    <cfRule type="containsText" dxfId="559" priority="564" operator="containsText" text="Example:">
      <formula>NOT(ISERROR(SEARCH("Example:",E50)))</formula>
    </cfRule>
  </conditionalFormatting>
  <conditionalFormatting sqref="H50:H51">
    <cfRule type="containsText" dxfId="558" priority="563" operator="containsText" text="Example:">
      <formula>NOT(ISERROR(SEARCH("Example:",H50)))</formula>
    </cfRule>
  </conditionalFormatting>
  <conditionalFormatting sqref="G50">
    <cfRule type="containsText" dxfId="557" priority="562" operator="containsText" text="Example:">
      <formula>NOT(ISERROR(SEARCH("Example:",G50)))</formula>
    </cfRule>
  </conditionalFormatting>
  <conditionalFormatting sqref="A60:B61 K60:K61 A59:K59 A62:K63 R59:XFD63">
    <cfRule type="containsText" dxfId="556" priority="553" operator="containsText" text="Example:">
      <formula>NOT(ISERROR(SEARCH("Example:",A59)))</formula>
    </cfRule>
  </conditionalFormatting>
  <conditionalFormatting sqref="C59:I59">
    <cfRule type="containsText" dxfId="555" priority="552" operator="containsText" text="&quot;Example&quot;">
      <formula>NOT(ISERROR(SEARCH("""Example""",C59)))</formula>
    </cfRule>
  </conditionalFormatting>
  <conditionalFormatting sqref="D62:H63">
    <cfRule type="containsText" dxfId="554" priority="551" operator="containsText" text="&quot;Example&quot;">
      <formula>NOT(ISERROR(SEARCH("""Example""",D62)))</formula>
    </cfRule>
  </conditionalFormatting>
  <conditionalFormatting sqref="J62:J63">
    <cfRule type="containsText" dxfId="553" priority="550" operator="containsText" text="&quot;Example&quot;">
      <formula>NOT(ISERROR(SEARCH("""Example""",J62)))</formula>
    </cfRule>
  </conditionalFormatting>
  <conditionalFormatting sqref="D60:D61">
    <cfRule type="containsText" dxfId="552" priority="549" operator="containsText" text="Example:">
      <formula>NOT(ISERROR(SEARCH("Example:",D60)))</formula>
    </cfRule>
  </conditionalFormatting>
  <conditionalFormatting sqref="H62:H63">
    <cfRule type="containsText" dxfId="551" priority="541" operator="containsText" text="&quot;Example&quot;">
      <formula>NOT(ISERROR(SEARCH("""Example""",H62)))</formula>
    </cfRule>
  </conditionalFormatting>
  <conditionalFormatting sqref="F62:F63">
    <cfRule type="containsText" dxfId="550" priority="540" operator="containsText" text="&quot;Example&quot;">
      <formula>NOT(ISERROR(SEARCH("""Example""",F62)))</formula>
    </cfRule>
  </conditionalFormatting>
  <conditionalFormatting sqref="I62:I63">
    <cfRule type="containsText" dxfId="549" priority="539" operator="containsText" text="&quot;Example&quot;">
      <formula>NOT(ISERROR(SEARCH("""Example""",I62)))</formula>
    </cfRule>
  </conditionalFormatting>
  <conditionalFormatting sqref="I62:I63">
    <cfRule type="containsText" dxfId="548" priority="538" operator="containsText" text="&quot;Example&quot;">
      <formula>NOT(ISERROR(SEARCH("""Example""",I62)))</formula>
    </cfRule>
  </conditionalFormatting>
  <conditionalFormatting sqref="F61">
    <cfRule type="containsText" dxfId="547" priority="537" operator="containsText" text="Example:">
      <formula>NOT(ISERROR(SEARCH("Example:",F61)))</formula>
    </cfRule>
  </conditionalFormatting>
  <conditionalFormatting sqref="H61">
    <cfRule type="containsText" dxfId="546" priority="536" operator="containsText" text="Example:">
      <formula>NOT(ISERROR(SEARCH("Example:",H61)))</formula>
    </cfRule>
  </conditionalFormatting>
  <conditionalFormatting sqref="J61">
    <cfRule type="containsText" dxfId="545" priority="535" operator="containsText" text="Example:">
      <formula>NOT(ISERROR(SEARCH("Example:",J61)))</formula>
    </cfRule>
  </conditionalFormatting>
  <conditionalFormatting sqref="C60">
    <cfRule type="containsText" dxfId="544" priority="532" operator="containsText" text="Example:">
      <formula>NOT(ISERROR(SEARCH("Example:",C60)))</formula>
    </cfRule>
  </conditionalFormatting>
  <conditionalFormatting sqref="E60">
    <cfRule type="containsText" dxfId="543" priority="512" operator="containsText" text="Example:">
      <formula>NOT(ISERROR(SEARCH("Example:",E60)))</formula>
    </cfRule>
  </conditionalFormatting>
  <conditionalFormatting sqref="G60">
    <cfRule type="containsText" dxfId="542" priority="511" operator="containsText" text="Example:">
      <formula>NOT(ISERROR(SEARCH("Example:",G60)))</formula>
    </cfRule>
  </conditionalFormatting>
  <conditionalFormatting sqref="I60">
    <cfRule type="containsText" dxfId="541" priority="510" operator="containsText" text="Example:">
      <formula>NOT(ISERROR(SEARCH("Example:",I60)))</formula>
    </cfRule>
  </conditionalFormatting>
  <conditionalFormatting sqref="B64:B67 K64:K67">
    <cfRule type="containsText" dxfId="540" priority="508" operator="containsText" text="Example:">
      <formula>NOT(ISERROR(SEARCH("Example:",B64)))</formula>
    </cfRule>
  </conditionalFormatting>
  <conditionalFormatting sqref="A64:A67 R64:XFD67">
    <cfRule type="containsText" dxfId="539" priority="509" operator="containsText" text="Example:">
      <formula>NOT(ISERROR(SEARCH("Example:",A64)))</formula>
    </cfRule>
  </conditionalFormatting>
  <conditionalFormatting sqref="D64:D65">
    <cfRule type="containsText" dxfId="538" priority="502" operator="containsText" text="Example:">
      <formula>NOT(ISERROR(SEARCH("Example:",D64)))</formula>
    </cfRule>
  </conditionalFormatting>
  <conditionalFormatting sqref="I64">
    <cfRule type="containsText" dxfId="537" priority="500" operator="containsText" text="Example:">
      <formula>NOT(ISERROR(SEARCH("Example:",I64)))</formula>
    </cfRule>
  </conditionalFormatting>
  <conditionalFormatting sqref="J64:J65">
    <cfRule type="containsText" dxfId="536" priority="499" operator="containsText" text="Example:">
      <formula>NOT(ISERROR(SEARCH("Example:",J64)))</formula>
    </cfRule>
  </conditionalFormatting>
  <conditionalFormatting sqref="F64:F65">
    <cfRule type="containsText" dxfId="535" priority="498" operator="containsText" text="Example:">
      <formula>NOT(ISERROR(SEARCH("Example:",F64)))</formula>
    </cfRule>
  </conditionalFormatting>
  <conditionalFormatting sqref="H64:H65">
    <cfRule type="containsText" dxfId="534" priority="496" operator="containsText" text="Example:">
      <formula>NOT(ISERROR(SEARCH("Example:",H64)))</formula>
    </cfRule>
  </conditionalFormatting>
  <conditionalFormatting sqref="H60">
    <cfRule type="containsText" dxfId="533" priority="489" operator="containsText" text="Example:">
      <formula>NOT(ISERROR(SEARCH("Example:",H60)))</formula>
    </cfRule>
  </conditionalFormatting>
  <conditionalFormatting sqref="F60">
    <cfRule type="containsText" dxfId="532" priority="490" operator="containsText" text="Example:">
      <formula>NOT(ISERROR(SEARCH("Example:",F60)))</formula>
    </cfRule>
  </conditionalFormatting>
  <conditionalFormatting sqref="J60">
    <cfRule type="containsText" dxfId="531" priority="488" operator="containsText" text="Example:">
      <formula>NOT(ISERROR(SEARCH("Example:",J60)))</formula>
    </cfRule>
  </conditionalFormatting>
  <conditionalFormatting sqref="I66:I67">
    <cfRule type="containsText" dxfId="530" priority="477" operator="containsText" text="Example:">
      <formula>NOT(ISERROR(SEARCH("Example:",I66)))</formula>
    </cfRule>
  </conditionalFormatting>
  <conditionalFormatting sqref="J66:J67">
    <cfRule type="containsText" dxfId="529" priority="476" operator="containsText" text="Example:">
      <formula>NOT(ISERROR(SEARCH("Example:",J66)))</formula>
    </cfRule>
  </conditionalFormatting>
  <conditionalFormatting sqref="G64">
    <cfRule type="containsText" dxfId="528" priority="468" operator="containsText" text="Example:">
      <formula>NOT(ISERROR(SEARCH("Example:",G64)))</formula>
    </cfRule>
  </conditionalFormatting>
  <conditionalFormatting sqref="E64">
    <cfRule type="containsText" dxfId="527" priority="467" operator="containsText" text="Example:">
      <formula>NOT(ISERROR(SEARCH("Example:",E64)))</formula>
    </cfRule>
  </conditionalFormatting>
  <conditionalFormatting sqref="C64">
    <cfRule type="containsText" dxfId="526" priority="466" operator="containsText" text="Example:">
      <formula>NOT(ISERROR(SEARCH("Example:",C64)))</formula>
    </cfRule>
  </conditionalFormatting>
  <conditionalFormatting sqref="I58:J58">
    <cfRule type="containsText" dxfId="525" priority="463" operator="containsText" text="Example:">
      <formula>NOT(ISERROR(SEARCH("Example:",I58)))</formula>
    </cfRule>
  </conditionalFormatting>
  <conditionalFormatting sqref="I92:J92">
    <cfRule type="containsText" dxfId="524" priority="464" operator="containsText" text="Example:">
      <formula>NOT(ISERROR(SEARCH("Example:",I92)))</formula>
    </cfRule>
  </conditionalFormatting>
  <conditionalFormatting sqref="I62:I63">
    <cfRule type="containsText" dxfId="523" priority="453" operator="containsText" text="&quot;Example&quot;">
      <formula>NOT(ISERROR(SEARCH("""Example""",I62)))</formula>
    </cfRule>
  </conditionalFormatting>
  <conditionalFormatting sqref="H62:H63">
    <cfRule type="containsText" dxfId="522" priority="442" operator="containsText" text="&quot;Example&quot;">
      <formula>NOT(ISERROR(SEARCH("""Example""",H62)))</formula>
    </cfRule>
  </conditionalFormatting>
  <conditionalFormatting sqref="F62:F63">
    <cfRule type="containsText" dxfId="521" priority="420" operator="containsText" text="&quot;Example&quot;">
      <formula>NOT(ISERROR(SEARCH("""Example""",F62)))</formula>
    </cfRule>
  </conditionalFormatting>
  <conditionalFormatting sqref="F62:F63">
    <cfRule type="containsText" dxfId="520" priority="419" operator="containsText" text="&quot;Example&quot;">
      <formula>NOT(ISERROR(SEARCH("""Example""",F62)))</formula>
    </cfRule>
  </conditionalFormatting>
  <conditionalFormatting sqref="G62:G63">
    <cfRule type="containsText" dxfId="519" priority="361" operator="containsText" text="&quot;Example&quot;">
      <formula>NOT(ISERROR(SEARCH("""Example""",G62)))</formula>
    </cfRule>
  </conditionalFormatting>
  <conditionalFormatting sqref="G62:G63">
    <cfRule type="containsText" dxfId="518" priority="360" operator="containsText" text="&quot;Example&quot;">
      <formula>NOT(ISERROR(SEARCH("""Example""",G62)))</formula>
    </cfRule>
  </conditionalFormatting>
  <conditionalFormatting sqref="G62:G63">
    <cfRule type="containsText" dxfId="517" priority="359" operator="containsText" text="&quot;Example&quot;">
      <formula>NOT(ISERROR(SEARCH("""Example""",G62)))</formula>
    </cfRule>
  </conditionalFormatting>
  <conditionalFormatting sqref="E62:E63">
    <cfRule type="containsText" dxfId="516" priority="358" operator="containsText" text="&quot;Example&quot;">
      <formula>NOT(ISERROR(SEARCH("""Example""",E62)))</formula>
    </cfRule>
  </conditionalFormatting>
  <conditionalFormatting sqref="E62:E63">
    <cfRule type="containsText" dxfId="515" priority="357" operator="containsText" text="&quot;Example&quot;">
      <formula>NOT(ISERROR(SEARCH("""Example""",E62)))</formula>
    </cfRule>
  </conditionalFormatting>
  <conditionalFormatting sqref="E62:E63">
    <cfRule type="containsText" dxfId="514" priority="356" operator="containsText" text="&quot;Example&quot;">
      <formula>NOT(ISERROR(SEARCH("""Example""",E62)))</formula>
    </cfRule>
  </conditionalFormatting>
  <conditionalFormatting sqref="C62:C63">
    <cfRule type="containsText" dxfId="513" priority="355" operator="containsText" text="&quot;Example&quot;">
      <formula>NOT(ISERROR(SEARCH("""Example""",C62)))</formula>
    </cfRule>
  </conditionalFormatting>
  <conditionalFormatting sqref="C62:C63">
    <cfRule type="containsText" dxfId="512" priority="354" operator="containsText" text="&quot;Example&quot;">
      <formula>NOT(ISERROR(SEARCH("""Example""",C62)))</formula>
    </cfRule>
  </conditionalFormatting>
  <conditionalFormatting sqref="C62:C63">
    <cfRule type="containsText" dxfId="511" priority="353" operator="containsText" text="&quot;Example&quot;">
      <formula>NOT(ISERROR(SEARCH("""Example""",C62)))</formula>
    </cfRule>
  </conditionalFormatting>
  <conditionalFormatting sqref="E18">
    <cfRule type="containsText" dxfId="510" priority="320" operator="containsText" text="Example:">
      <formula>NOT(ISERROR(SEARCH("Example:",E18)))</formula>
    </cfRule>
  </conditionalFormatting>
  <conditionalFormatting sqref="H62:H63">
    <cfRule type="containsText" dxfId="509" priority="290" operator="containsText" text="&quot;Example&quot;">
      <formula>NOT(ISERROR(SEARCH("""Example""",H62)))</formula>
    </cfRule>
  </conditionalFormatting>
  <conditionalFormatting sqref="H46:H48">
    <cfRule type="containsText" dxfId="508" priority="171" operator="containsText" text="&quot;Example&quot;">
      <formula>NOT(ISERROR(SEARCH("""Example""",H46)))</formula>
    </cfRule>
  </conditionalFormatting>
  <conditionalFormatting sqref="H46:H48">
    <cfRule type="containsText" dxfId="507" priority="170" operator="containsText" text="&quot;Example&quot;">
      <formula>NOT(ISERROR(SEARCH("""Example""",H46)))</formula>
    </cfRule>
  </conditionalFormatting>
  <conditionalFormatting sqref="H49">
    <cfRule type="containsText" dxfId="506" priority="169" operator="containsText" text="&quot;Example&quot;">
      <formula>NOT(ISERROR(SEARCH("""Example""",H49)))</formula>
    </cfRule>
  </conditionalFormatting>
  <conditionalFormatting sqref="H49">
    <cfRule type="containsText" dxfId="505" priority="168" operator="containsText" text="&quot;Example&quot;">
      <formula>NOT(ISERROR(SEARCH("""Example""",H49)))</formula>
    </cfRule>
  </conditionalFormatting>
  <conditionalFormatting sqref="G58:H58">
    <cfRule type="containsText" dxfId="504" priority="165" operator="containsText" text="Example:">
      <formula>NOT(ISERROR(SEARCH("Example:",G58)))</formula>
    </cfRule>
  </conditionalFormatting>
  <conditionalFormatting sqref="H62:H63">
    <cfRule type="containsText" dxfId="503" priority="164" operator="containsText" text="&quot;Example&quot;">
      <formula>NOT(ISERROR(SEARCH("""Example""",H62)))</formula>
    </cfRule>
  </conditionalFormatting>
  <conditionalFormatting sqref="G62:G63">
    <cfRule type="containsText" dxfId="502" priority="163" operator="containsText" text="&quot;Example&quot;">
      <formula>NOT(ISERROR(SEARCH("""Example""",G62)))</formula>
    </cfRule>
  </conditionalFormatting>
  <conditionalFormatting sqref="G62:G63">
    <cfRule type="containsText" dxfId="501" priority="162" operator="containsText" text="&quot;Example&quot;">
      <formula>NOT(ISERROR(SEARCH("""Example""",G62)))</formula>
    </cfRule>
  </conditionalFormatting>
  <conditionalFormatting sqref="G62:G63">
    <cfRule type="containsText" dxfId="500" priority="161" operator="containsText" text="&quot;Example&quot;">
      <formula>NOT(ISERROR(SEARCH("""Example""",G62)))</formula>
    </cfRule>
  </conditionalFormatting>
  <conditionalFormatting sqref="F62:F63">
    <cfRule type="containsText" dxfId="499" priority="160" operator="containsText" text="&quot;Example&quot;">
      <formula>NOT(ISERROR(SEARCH("""Example""",F62)))</formula>
    </cfRule>
  </conditionalFormatting>
  <conditionalFormatting sqref="E62:E63">
    <cfRule type="containsText" dxfId="498" priority="159" operator="containsText" text="&quot;Example&quot;">
      <formula>NOT(ISERROR(SEARCH("""Example""",E62)))</formula>
    </cfRule>
  </conditionalFormatting>
  <conditionalFormatting sqref="E62:E63">
    <cfRule type="containsText" dxfId="497" priority="158" operator="containsText" text="&quot;Example&quot;">
      <formula>NOT(ISERROR(SEARCH("""Example""",E62)))</formula>
    </cfRule>
  </conditionalFormatting>
  <conditionalFormatting sqref="E62:E63">
    <cfRule type="containsText" dxfId="496" priority="157" operator="containsText" text="&quot;Example&quot;">
      <formula>NOT(ISERROR(SEARCH("""Example""",E62)))</formula>
    </cfRule>
  </conditionalFormatting>
  <conditionalFormatting sqref="D62:D63">
    <cfRule type="containsText" dxfId="495" priority="156" operator="containsText" text="&quot;Example&quot;">
      <formula>NOT(ISERROR(SEARCH("""Example""",D62)))</formula>
    </cfRule>
  </conditionalFormatting>
  <conditionalFormatting sqref="C62:C63">
    <cfRule type="containsText" dxfId="494" priority="155" operator="containsText" text="&quot;Example&quot;">
      <formula>NOT(ISERROR(SEARCH("""Example""",C62)))</formula>
    </cfRule>
  </conditionalFormatting>
  <conditionalFormatting sqref="C62:C63">
    <cfRule type="containsText" dxfId="493" priority="154" operator="containsText" text="&quot;Example&quot;">
      <formula>NOT(ISERROR(SEARCH("""Example""",C62)))</formula>
    </cfRule>
  </conditionalFormatting>
  <conditionalFormatting sqref="C62:C63">
    <cfRule type="containsText" dxfId="492" priority="153" operator="containsText" text="&quot;Example&quot;">
      <formula>NOT(ISERROR(SEARCH("""Example""",C62)))</formula>
    </cfRule>
  </conditionalFormatting>
  <conditionalFormatting sqref="G66:G67">
    <cfRule type="containsText" dxfId="491" priority="152" operator="containsText" text="Example:">
      <formula>NOT(ISERROR(SEARCH("Example:",G66)))</formula>
    </cfRule>
  </conditionalFormatting>
  <conditionalFormatting sqref="H66:H67">
    <cfRule type="containsText" dxfId="490" priority="151" operator="containsText" text="Example:">
      <formula>NOT(ISERROR(SEARCH("Example:",H66)))</formula>
    </cfRule>
  </conditionalFormatting>
  <conditionalFormatting sqref="E66:E67">
    <cfRule type="containsText" dxfId="489" priority="150" operator="containsText" text="Example:">
      <formula>NOT(ISERROR(SEARCH("Example:",E66)))</formula>
    </cfRule>
  </conditionalFormatting>
  <conditionalFormatting sqref="F66:F67">
    <cfRule type="containsText" dxfId="488" priority="149" operator="containsText" text="Example:">
      <formula>NOT(ISERROR(SEARCH("Example:",F66)))</formula>
    </cfRule>
  </conditionalFormatting>
  <conditionalFormatting sqref="C66:C67">
    <cfRule type="containsText" dxfId="487" priority="148" operator="containsText" text="Example:">
      <formula>NOT(ISERROR(SEARCH("Example:",C66)))</formula>
    </cfRule>
  </conditionalFormatting>
  <conditionalFormatting sqref="D66:D67">
    <cfRule type="containsText" dxfId="486" priority="147" operator="containsText" text="Example:">
      <formula>NOT(ISERROR(SEARCH("Example:",D66)))</formula>
    </cfRule>
  </conditionalFormatting>
  <conditionalFormatting sqref="G93:H93">
    <cfRule type="containsText" dxfId="485" priority="140" operator="containsText" text="Example:">
      <formula>NOT(ISERROR(SEARCH("Example:",G93)))</formula>
    </cfRule>
  </conditionalFormatting>
  <conditionalFormatting sqref="G92:H92">
    <cfRule type="containsText" dxfId="484" priority="139" operator="containsText" text="Example:">
      <formula>NOT(ISERROR(SEARCH("Example:",G92)))</formula>
    </cfRule>
  </conditionalFormatting>
  <conditionalFormatting sqref="E93:F93">
    <cfRule type="containsText" dxfId="483" priority="138" operator="containsText" text="Example:">
      <formula>NOT(ISERROR(SEARCH("Example:",E93)))</formula>
    </cfRule>
  </conditionalFormatting>
  <conditionalFormatting sqref="E92:F92">
    <cfRule type="containsText" dxfId="482" priority="137" operator="containsText" text="Example:">
      <formula>NOT(ISERROR(SEARCH("Example:",E92)))</formula>
    </cfRule>
  </conditionalFormatting>
  <conditionalFormatting sqref="C93:D93">
    <cfRule type="containsText" dxfId="481" priority="136" operator="containsText" text="Example:">
      <formula>NOT(ISERROR(SEARCH("Example:",C93)))</formula>
    </cfRule>
  </conditionalFormatting>
  <conditionalFormatting sqref="C92:D92">
    <cfRule type="containsText" dxfId="480" priority="135" operator="containsText" text="Example:">
      <formula>NOT(ISERROR(SEARCH("Example:",C92)))</formula>
    </cfRule>
  </conditionalFormatting>
  <conditionalFormatting sqref="G99:H104">
    <cfRule type="containsText" dxfId="479" priority="134" operator="containsText" text="Example:">
      <formula>NOT(ISERROR(SEARCH("Example:",G99)))</formula>
    </cfRule>
  </conditionalFormatting>
  <conditionalFormatting sqref="F46:F48">
    <cfRule type="containsText" dxfId="478" priority="130" operator="containsText" text="&quot;Example&quot;">
      <formula>NOT(ISERROR(SEARCH("""Example""",F46)))</formula>
    </cfRule>
  </conditionalFormatting>
  <conditionalFormatting sqref="F46:F48">
    <cfRule type="containsText" dxfId="477" priority="129" operator="containsText" text="&quot;Example&quot;">
      <formula>NOT(ISERROR(SEARCH("""Example""",F46)))</formula>
    </cfRule>
  </conditionalFormatting>
  <conditionalFormatting sqref="F49">
    <cfRule type="containsText" dxfId="476" priority="128" operator="containsText" text="&quot;Example&quot;">
      <formula>NOT(ISERROR(SEARCH("""Example""",F49)))</formula>
    </cfRule>
  </conditionalFormatting>
  <conditionalFormatting sqref="F49">
    <cfRule type="containsText" dxfId="475" priority="127" operator="containsText" text="&quot;Example&quot;">
      <formula>NOT(ISERROR(SEARCH("""Example""",F49)))</formula>
    </cfRule>
  </conditionalFormatting>
  <conditionalFormatting sqref="E58:F58">
    <cfRule type="containsText" dxfId="474" priority="123" operator="containsText" text="Example:">
      <formula>NOT(ISERROR(SEARCH("Example:",E58)))</formula>
    </cfRule>
  </conditionalFormatting>
  <conditionalFormatting sqref="E99:F104">
    <cfRule type="containsText" dxfId="473" priority="122" operator="containsText" text="Example:">
      <formula>NOT(ISERROR(SEARCH("Example:",E99)))</formula>
    </cfRule>
  </conditionalFormatting>
  <conditionalFormatting sqref="C58:D58">
    <cfRule type="containsText" dxfId="472" priority="116" operator="containsText" text="Example:">
      <formula>NOT(ISERROR(SEARCH("Example:",C58)))</formula>
    </cfRule>
  </conditionalFormatting>
  <conditionalFormatting sqref="D46:D48">
    <cfRule type="containsText" dxfId="471" priority="112" operator="containsText" text="&quot;Example&quot;">
      <formula>NOT(ISERROR(SEARCH("""Example""",D46)))</formula>
    </cfRule>
  </conditionalFormatting>
  <conditionalFormatting sqref="D46:D48">
    <cfRule type="containsText" dxfId="470" priority="111" operator="containsText" text="&quot;Example&quot;">
      <formula>NOT(ISERROR(SEARCH("""Example""",D46)))</formula>
    </cfRule>
  </conditionalFormatting>
  <conditionalFormatting sqref="D49">
    <cfRule type="containsText" dxfId="469" priority="110" operator="containsText" text="&quot;Example&quot;">
      <formula>NOT(ISERROR(SEARCH("""Example""",D49)))</formula>
    </cfRule>
  </conditionalFormatting>
  <conditionalFormatting sqref="D49">
    <cfRule type="containsText" dxfId="468" priority="109" operator="containsText" text="&quot;Example&quot;">
      <formula>NOT(ISERROR(SEARCH("""Example""",D49)))</formula>
    </cfRule>
  </conditionalFormatting>
  <conditionalFormatting sqref="D29">
    <cfRule type="containsText" dxfId="467" priority="106" operator="containsText" text="Example:">
      <formula>NOT(ISERROR(SEARCH("Example:",D29)))</formula>
    </cfRule>
  </conditionalFormatting>
  <conditionalFormatting sqref="C10:C14">
    <cfRule type="containsText" dxfId="466" priority="105" operator="containsText" text="Example:">
      <formula>NOT(ISERROR(SEARCH("Example:",C10)))</formula>
    </cfRule>
  </conditionalFormatting>
  <conditionalFormatting sqref="C16:C20">
    <cfRule type="containsText" dxfId="465" priority="104" operator="containsText" text="Example:">
      <formula>NOT(ISERROR(SEARCH("Example:",C16)))</formula>
    </cfRule>
  </conditionalFormatting>
  <conditionalFormatting sqref="C26">
    <cfRule type="containsText" dxfId="464" priority="103" operator="containsText" text="Example:">
      <formula>NOT(ISERROR(SEARCH("Example:",C26)))</formula>
    </cfRule>
  </conditionalFormatting>
  <conditionalFormatting sqref="K10">
    <cfRule type="containsText" dxfId="463" priority="102" operator="containsText" text="Example:">
      <formula>NOT(ISERROR(SEARCH("Example:",K10)))</formula>
    </cfRule>
  </conditionalFormatting>
  <conditionalFormatting sqref="K11">
    <cfRule type="containsText" dxfId="462" priority="101" operator="containsText" text="Example:">
      <formula>NOT(ISERROR(SEARCH("Example:",K11)))</formula>
    </cfRule>
  </conditionalFormatting>
  <conditionalFormatting sqref="K12">
    <cfRule type="containsText" dxfId="461" priority="100" operator="containsText" text="Example:">
      <formula>NOT(ISERROR(SEARCH("Example:",K12)))</formula>
    </cfRule>
  </conditionalFormatting>
  <conditionalFormatting sqref="K13">
    <cfRule type="containsText" dxfId="460" priority="97" operator="containsText" text="Example:">
      <formula>NOT(ISERROR(SEARCH("Example:",K13)))</formula>
    </cfRule>
  </conditionalFormatting>
  <conditionalFormatting sqref="K14">
    <cfRule type="containsText" dxfId="459" priority="96" operator="containsText" text="Example:">
      <formula>NOT(ISERROR(SEARCH("Example:",K14)))</formula>
    </cfRule>
  </conditionalFormatting>
  <conditionalFormatting sqref="K16">
    <cfRule type="containsText" dxfId="458" priority="95" operator="containsText" text="Example:">
      <formula>NOT(ISERROR(SEARCH("Example:",K16)))</formula>
    </cfRule>
  </conditionalFormatting>
  <conditionalFormatting sqref="K18">
    <cfRule type="containsText" dxfId="457" priority="94" operator="containsText" text="Example:">
      <formula>NOT(ISERROR(SEARCH("Example:",K18)))</formula>
    </cfRule>
  </conditionalFormatting>
  <conditionalFormatting sqref="K20">
    <cfRule type="containsText" dxfId="456" priority="93" operator="containsText" text="Example:">
      <formula>NOT(ISERROR(SEARCH("Example:",K20)))</formula>
    </cfRule>
  </conditionalFormatting>
  <conditionalFormatting sqref="K26">
    <cfRule type="containsText" dxfId="455" priority="92" operator="containsText" text="Example:">
      <formula>NOT(ISERROR(SEARCH("Example:",K26)))</formula>
    </cfRule>
  </conditionalFormatting>
  <conditionalFormatting sqref="L1:Q2 L124:Q1048576 L93:Q94 L15:Q15 L19:Q19 L21:Q25 L17:Q17 L98:Q98 Q95:Q97 L105:Q105 Q99:Q104 L107:Q120 L9:P9 L5:Q8 Q106">
    <cfRule type="containsText" dxfId="454" priority="91" operator="containsText" text="Example:">
      <formula>NOT(ISERROR(SEARCH("Example:",L1)))</formula>
    </cfRule>
  </conditionalFormatting>
  <conditionalFormatting sqref="L56:Q58">
    <cfRule type="containsText" dxfId="453" priority="90" operator="containsText" text="Example:">
      <formula>NOT(ISERROR(SEARCH("Example:",L56)))</formula>
    </cfRule>
  </conditionalFormatting>
  <conditionalFormatting sqref="L59:Q63">
    <cfRule type="containsText" dxfId="452" priority="87" operator="containsText" text="Example:">
      <formula>NOT(ISERROR(SEARCH("Example:",L59)))</formula>
    </cfRule>
  </conditionalFormatting>
  <conditionalFormatting sqref="L64:Q67">
    <cfRule type="containsText" dxfId="451" priority="86" operator="containsText" text="Example:">
      <formula>NOT(ISERROR(SEARCH("Example:",L64)))</formula>
    </cfRule>
  </conditionalFormatting>
  <conditionalFormatting sqref="L10:Q10">
    <cfRule type="containsText" dxfId="450" priority="85" operator="containsText" text="Example:">
      <formula>NOT(ISERROR(SEARCH("Example:",L10)))</formula>
    </cfRule>
  </conditionalFormatting>
  <conditionalFormatting sqref="L11:Q11">
    <cfRule type="containsText" dxfId="449" priority="84" operator="containsText" text="Example:">
      <formula>NOT(ISERROR(SEARCH("Example:",L11)))</formula>
    </cfRule>
  </conditionalFormatting>
  <conditionalFormatting sqref="L12:Q12">
    <cfRule type="containsText" dxfId="448" priority="83" operator="containsText" text="Example:">
      <formula>NOT(ISERROR(SEARCH("Example:",L12)))</formula>
    </cfRule>
  </conditionalFormatting>
  <conditionalFormatting sqref="L13:Q13">
    <cfRule type="containsText" dxfId="447" priority="82" operator="containsText" text="Example:">
      <formula>NOT(ISERROR(SEARCH("Example:",L13)))</formula>
    </cfRule>
  </conditionalFormatting>
  <conditionalFormatting sqref="L14:Q14">
    <cfRule type="containsText" dxfId="446" priority="81" operator="containsText" text="Example:">
      <formula>NOT(ISERROR(SEARCH("Example:",L14)))</formula>
    </cfRule>
  </conditionalFormatting>
  <conditionalFormatting sqref="L16:Q16">
    <cfRule type="containsText" dxfId="445" priority="80" operator="containsText" text="Example:">
      <formula>NOT(ISERROR(SEARCH("Example:",L16)))</formula>
    </cfRule>
  </conditionalFormatting>
  <conditionalFormatting sqref="L18:Q18">
    <cfRule type="containsText" dxfId="444" priority="79" operator="containsText" text="Example:">
      <formula>NOT(ISERROR(SEARCH("Example:",L18)))</formula>
    </cfRule>
  </conditionalFormatting>
  <conditionalFormatting sqref="L20:Q20">
    <cfRule type="containsText" dxfId="443" priority="78" operator="containsText" text="Example:">
      <formula>NOT(ISERROR(SEARCH("Example:",L20)))</formula>
    </cfRule>
  </conditionalFormatting>
  <conditionalFormatting sqref="L26:Q26">
    <cfRule type="containsText" dxfId="442" priority="77" operator="containsText" text="Example:">
      <formula>NOT(ISERROR(SEARCH("Example:",L26)))</formula>
    </cfRule>
  </conditionalFormatting>
  <conditionalFormatting sqref="L95:P97">
    <cfRule type="containsText" dxfId="441" priority="76" operator="containsText" text="Example:">
      <formula>NOT(ISERROR(SEARCH("Example:",L95)))</formula>
    </cfRule>
  </conditionalFormatting>
  <conditionalFormatting sqref="L99:P104">
    <cfRule type="containsText" dxfId="440" priority="75" operator="containsText" text="Example:">
      <formula>NOT(ISERROR(SEARCH("Example:",L99)))</formula>
    </cfRule>
  </conditionalFormatting>
  <conditionalFormatting sqref="L106:P106">
    <cfRule type="containsText" dxfId="439" priority="74" operator="containsText" text="Example:">
      <formula>NOT(ISERROR(SEARCH("Example:",L106)))</formula>
    </cfRule>
  </conditionalFormatting>
  <conditionalFormatting sqref="C95:D95">
    <cfRule type="containsText" dxfId="438" priority="73" operator="containsText" text="Example:">
      <formula>NOT(ISERROR(SEARCH("Example:",C95)))</formula>
    </cfRule>
  </conditionalFormatting>
  <conditionalFormatting sqref="C97:D97">
    <cfRule type="containsText" dxfId="437" priority="72" operator="containsText" text="Example:">
      <formula>NOT(ISERROR(SEARCH("Example:",C97)))</formula>
    </cfRule>
  </conditionalFormatting>
  <conditionalFormatting sqref="C99:D104">
    <cfRule type="containsText" dxfId="436" priority="71" operator="containsText" text="Example:">
      <formula>NOT(ISERROR(SEARCH("Example:",C99)))</formula>
    </cfRule>
  </conditionalFormatting>
  <conditionalFormatting sqref="C106:D106">
    <cfRule type="containsText" dxfId="435" priority="70" operator="containsText" text="Example:">
      <formula>NOT(ISERROR(SEARCH("Example:",C106)))</formula>
    </cfRule>
  </conditionalFormatting>
  <conditionalFormatting sqref="Q9">
    <cfRule type="containsText" dxfId="434" priority="65" operator="containsText" text="Example:">
      <formula>NOT(ISERROR(SEARCH("Example:",Q9)))</formula>
    </cfRule>
  </conditionalFormatting>
  <conditionalFormatting sqref="D46:D48">
    <cfRule type="containsText" dxfId="433" priority="64" operator="containsText" text="&quot;Example&quot;">
      <formula>NOT(ISERROR(SEARCH("""Example""",D46)))</formula>
    </cfRule>
  </conditionalFormatting>
  <conditionalFormatting sqref="D46:D48">
    <cfRule type="containsText" dxfId="432" priority="63" operator="containsText" text="&quot;Example&quot;">
      <formula>NOT(ISERROR(SEARCH("""Example""",D46)))</formula>
    </cfRule>
  </conditionalFormatting>
  <conditionalFormatting sqref="D49">
    <cfRule type="containsText" dxfId="431" priority="62" operator="containsText" text="&quot;Example&quot;">
      <formula>NOT(ISERROR(SEARCH("""Example""",D49)))</formula>
    </cfRule>
  </conditionalFormatting>
  <conditionalFormatting sqref="D49">
    <cfRule type="containsText" dxfId="430" priority="61" operator="containsText" text="&quot;Example&quot;">
      <formula>NOT(ISERROR(SEARCH("""Example""",D49)))</formula>
    </cfRule>
  </conditionalFormatting>
  <conditionalFormatting sqref="F46:F48">
    <cfRule type="containsText" dxfId="429" priority="60" operator="containsText" text="&quot;Example&quot;">
      <formula>NOT(ISERROR(SEARCH("""Example""",F46)))</formula>
    </cfRule>
  </conditionalFormatting>
  <conditionalFormatting sqref="F46:F48">
    <cfRule type="containsText" dxfId="428" priority="59" operator="containsText" text="&quot;Example&quot;">
      <formula>NOT(ISERROR(SEARCH("""Example""",F46)))</formula>
    </cfRule>
  </conditionalFormatting>
  <conditionalFormatting sqref="F49">
    <cfRule type="containsText" dxfId="427" priority="58" operator="containsText" text="&quot;Example&quot;">
      <formula>NOT(ISERROR(SEARCH("""Example""",F49)))</formula>
    </cfRule>
  </conditionalFormatting>
  <conditionalFormatting sqref="F49">
    <cfRule type="containsText" dxfId="426" priority="57" operator="containsText" text="&quot;Example&quot;">
      <formula>NOT(ISERROR(SEARCH("""Example""",F49)))</formula>
    </cfRule>
  </conditionalFormatting>
  <conditionalFormatting sqref="F46:F48">
    <cfRule type="containsText" dxfId="425" priority="56" operator="containsText" text="&quot;Example&quot;">
      <formula>NOT(ISERROR(SEARCH("""Example""",F46)))</formula>
    </cfRule>
  </conditionalFormatting>
  <conditionalFormatting sqref="F46:F48">
    <cfRule type="containsText" dxfId="424" priority="55" operator="containsText" text="&quot;Example&quot;">
      <formula>NOT(ISERROR(SEARCH("""Example""",F46)))</formula>
    </cfRule>
  </conditionalFormatting>
  <conditionalFormatting sqref="F49">
    <cfRule type="containsText" dxfId="423" priority="54" operator="containsText" text="&quot;Example&quot;">
      <formula>NOT(ISERROR(SEARCH("""Example""",F49)))</formula>
    </cfRule>
  </conditionalFormatting>
  <conditionalFormatting sqref="F49">
    <cfRule type="containsText" dxfId="422" priority="53" operator="containsText" text="&quot;Example&quot;">
      <formula>NOT(ISERROR(SEARCH("""Example""",F49)))</formula>
    </cfRule>
  </conditionalFormatting>
  <conditionalFormatting sqref="H46:H48">
    <cfRule type="containsText" dxfId="421" priority="52" operator="containsText" text="&quot;Example&quot;">
      <formula>NOT(ISERROR(SEARCH("""Example""",H46)))</formula>
    </cfRule>
  </conditionalFormatting>
  <conditionalFormatting sqref="H46:H48">
    <cfRule type="containsText" dxfId="420" priority="51" operator="containsText" text="&quot;Example&quot;">
      <formula>NOT(ISERROR(SEARCH("""Example""",H46)))</formula>
    </cfRule>
  </conditionalFormatting>
  <conditionalFormatting sqref="H49">
    <cfRule type="containsText" dxfId="419" priority="50" operator="containsText" text="&quot;Example&quot;">
      <formula>NOT(ISERROR(SEARCH("""Example""",H49)))</formula>
    </cfRule>
  </conditionalFormatting>
  <conditionalFormatting sqref="H49">
    <cfRule type="containsText" dxfId="418" priority="49" operator="containsText" text="&quot;Example&quot;">
      <formula>NOT(ISERROR(SEARCH("""Example""",H49)))</formula>
    </cfRule>
  </conditionalFormatting>
  <conditionalFormatting sqref="H46:H48">
    <cfRule type="containsText" dxfId="417" priority="48" operator="containsText" text="&quot;Example&quot;">
      <formula>NOT(ISERROR(SEARCH("""Example""",H46)))</formula>
    </cfRule>
  </conditionalFormatting>
  <conditionalFormatting sqref="H46:H48">
    <cfRule type="containsText" dxfId="416" priority="47" operator="containsText" text="&quot;Example&quot;">
      <formula>NOT(ISERROR(SEARCH("""Example""",H46)))</formula>
    </cfRule>
  </conditionalFormatting>
  <conditionalFormatting sqref="H49">
    <cfRule type="containsText" dxfId="415" priority="46" operator="containsText" text="&quot;Example&quot;">
      <formula>NOT(ISERROR(SEARCH("""Example""",H49)))</formula>
    </cfRule>
  </conditionalFormatting>
  <conditionalFormatting sqref="H49">
    <cfRule type="containsText" dxfId="414" priority="45" operator="containsText" text="&quot;Example&quot;">
      <formula>NOT(ISERROR(SEARCH("""Example""",H49)))</formula>
    </cfRule>
  </conditionalFormatting>
  <conditionalFormatting sqref="H46:H48">
    <cfRule type="containsText" dxfId="413" priority="44" operator="containsText" text="&quot;Example&quot;">
      <formula>NOT(ISERROR(SEARCH("""Example""",H46)))</formula>
    </cfRule>
  </conditionalFormatting>
  <conditionalFormatting sqref="H46:H48">
    <cfRule type="containsText" dxfId="412" priority="43" operator="containsText" text="&quot;Example&quot;">
      <formula>NOT(ISERROR(SEARCH("""Example""",H46)))</formula>
    </cfRule>
  </conditionalFormatting>
  <conditionalFormatting sqref="H49">
    <cfRule type="containsText" dxfId="411" priority="42" operator="containsText" text="&quot;Example&quot;">
      <formula>NOT(ISERROR(SEARCH("""Example""",H49)))</formula>
    </cfRule>
  </conditionalFormatting>
  <conditionalFormatting sqref="H49">
    <cfRule type="containsText" dxfId="410" priority="41" operator="containsText" text="&quot;Example&quot;">
      <formula>NOT(ISERROR(SEARCH("""Example""",H49)))</formula>
    </cfRule>
  </conditionalFormatting>
  <conditionalFormatting sqref="J46:J48">
    <cfRule type="containsText" dxfId="409" priority="40" operator="containsText" text="&quot;Example&quot;">
      <formula>NOT(ISERROR(SEARCH("""Example""",J46)))</formula>
    </cfRule>
  </conditionalFormatting>
  <conditionalFormatting sqref="J46:J48">
    <cfRule type="containsText" dxfId="408" priority="39" operator="containsText" text="&quot;Example&quot;">
      <formula>NOT(ISERROR(SEARCH("""Example""",J46)))</formula>
    </cfRule>
  </conditionalFormatting>
  <conditionalFormatting sqref="J49">
    <cfRule type="containsText" dxfId="407" priority="38" operator="containsText" text="&quot;Example&quot;">
      <formula>NOT(ISERROR(SEARCH("""Example""",J49)))</formula>
    </cfRule>
  </conditionalFormatting>
  <conditionalFormatting sqref="J49">
    <cfRule type="containsText" dxfId="406" priority="37" operator="containsText" text="&quot;Example&quot;">
      <formula>NOT(ISERROR(SEARCH("""Example""",J49)))</formula>
    </cfRule>
  </conditionalFormatting>
  <conditionalFormatting sqref="J46:J48">
    <cfRule type="containsText" dxfId="405" priority="36" operator="containsText" text="&quot;Example&quot;">
      <formula>NOT(ISERROR(SEARCH("""Example""",J46)))</formula>
    </cfRule>
  </conditionalFormatting>
  <conditionalFormatting sqref="J46:J48">
    <cfRule type="containsText" dxfId="404" priority="35" operator="containsText" text="&quot;Example&quot;">
      <formula>NOT(ISERROR(SEARCH("""Example""",J46)))</formula>
    </cfRule>
  </conditionalFormatting>
  <conditionalFormatting sqref="J49">
    <cfRule type="containsText" dxfId="403" priority="34" operator="containsText" text="&quot;Example&quot;">
      <formula>NOT(ISERROR(SEARCH("""Example""",J49)))</formula>
    </cfRule>
  </conditionalFormatting>
  <conditionalFormatting sqref="J49">
    <cfRule type="containsText" dxfId="402" priority="33" operator="containsText" text="&quot;Example&quot;">
      <formula>NOT(ISERROR(SEARCH("""Example""",J49)))</formula>
    </cfRule>
  </conditionalFormatting>
  <conditionalFormatting sqref="J46:J48">
    <cfRule type="containsText" dxfId="401" priority="32" operator="containsText" text="&quot;Example&quot;">
      <formula>NOT(ISERROR(SEARCH("""Example""",J46)))</formula>
    </cfRule>
  </conditionalFormatting>
  <conditionalFormatting sqref="J46:J48">
    <cfRule type="containsText" dxfId="400" priority="31" operator="containsText" text="&quot;Example&quot;">
      <formula>NOT(ISERROR(SEARCH("""Example""",J46)))</formula>
    </cfRule>
  </conditionalFormatting>
  <conditionalFormatting sqref="J49">
    <cfRule type="containsText" dxfId="399" priority="30" operator="containsText" text="&quot;Example&quot;">
      <formula>NOT(ISERROR(SEARCH("""Example""",J49)))</formula>
    </cfRule>
  </conditionalFormatting>
  <conditionalFormatting sqref="J49">
    <cfRule type="containsText" dxfId="398" priority="29" operator="containsText" text="&quot;Example&quot;">
      <formula>NOT(ISERROR(SEARCH("""Example""",J49)))</formula>
    </cfRule>
  </conditionalFormatting>
  <conditionalFormatting sqref="F46:F48">
    <cfRule type="containsText" dxfId="397" priority="28" operator="containsText" text="&quot;Example&quot;">
      <formula>NOT(ISERROR(SEARCH("""Example""",F46)))</formula>
    </cfRule>
  </conditionalFormatting>
  <conditionalFormatting sqref="F46:F48">
    <cfRule type="containsText" dxfId="396" priority="27" operator="containsText" text="&quot;Example&quot;">
      <formula>NOT(ISERROR(SEARCH("""Example""",F46)))</formula>
    </cfRule>
  </conditionalFormatting>
  <conditionalFormatting sqref="F49">
    <cfRule type="containsText" dxfId="395" priority="26" operator="containsText" text="&quot;Example&quot;">
      <formula>NOT(ISERROR(SEARCH("""Example""",F49)))</formula>
    </cfRule>
  </conditionalFormatting>
  <conditionalFormatting sqref="F49">
    <cfRule type="containsText" dxfId="394" priority="25" operator="containsText" text="&quot;Example&quot;">
      <formula>NOT(ISERROR(SEARCH("""Example""",F49)))</formula>
    </cfRule>
  </conditionalFormatting>
  <conditionalFormatting sqref="F46:F48">
    <cfRule type="containsText" dxfId="393" priority="24" operator="containsText" text="&quot;Example&quot;">
      <formula>NOT(ISERROR(SEARCH("""Example""",F46)))</formula>
    </cfRule>
  </conditionalFormatting>
  <conditionalFormatting sqref="F46:F48">
    <cfRule type="containsText" dxfId="392" priority="23" operator="containsText" text="&quot;Example&quot;">
      <formula>NOT(ISERROR(SEARCH("""Example""",F46)))</formula>
    </cfRule>
  </conditionalFormatting>
  <conditionalFormatting sqref="F49">
    <cfRule type="containsText" dxfId="391" priority="22" operator="containsText" text="&quot;Example&quot;">
      <formula>NOT(ISERROR(SEARCH("""Example""",F49)))</formula>
    </cfRule>
  </conditionalFormatting>
  <conditionalFormatting sqref="F49">
    <cfRule type="containsText" dxfId="390" priority="21" operator="containsText" text="&quot;Example&quot;">
      <formula>NOT(ISERROR(SEARCH("""Example""",F49)))</formula>
    </cfRule>
  </conditionalFormatting>
  <conditionalFormatting sqref="H46:H48">
    <cfRule type="containsText" dxfId="389" priority="20" operator="containsText" text="&quot;Example&quot;">
      <formula>NOT(ISERROR(SEARCH("""Example""",H46)))</formula>
    </cfRule>
  </conditionalFormatting>
  <conditionalFormatting sqref="H46:H48">
    <cfRule type="containsText" dxfId="388" priority="19" operator="containsText" text="&quot;Example&quot;">
      <formula>NOT(ISERROR(SEARCH("""Example""",H46)))</formula>
    </cfRule>
  </conditionalFormatting>
  <conditionalFormatting sqref="H49">
    <cfRule type="containsText" dxfId="387" priority="18" operator="containsText" text="&quot;Example&quot;">
      <formula>NOT(ISERROR(SEARCH("""Example""",H49)))</formula>
    </cfRule>
  </conditionalFormatting>
  <conditionalFormatting sqref="H49">
    <cfRule type="containsText" dxfId="386" priority="17" operator="containsText" text="&quot;Example&quot;">
      <formula>NOT(ISERROR(SEARCH("""Example""",H49)))</formula>
    </cfRule>
  </conditionalFormatting>
  <conditionalFormatting sqref="H46:H48">
    <cfRule type="containsText" dxfId="385" priority="16" operator="containsText" text="&quot;Example&quot;">
      <formula>NOT(ISERROR(SEARCH("""Example""",H46)))</formula>
    </cfRule>
  </conditionalFormatting>
  <conditionalFormatting sqref="H46:H48">
    <cfRule type="containsText" dxfId="384" priority="15" operator="containsText" text="&quot;Example&quot;">
      <formula>NOT(ISERROR(SEARCH("""Example""",H46)))</formula>
    </cfRule>
  </conditionalFormatting>
  <conditionalFormatting sqref="H49">
    <cfRule type="containsText" dxfId="383" priority="14" operator="containsText" text="&quot;Example&quot;">
      <formula>NOT(ISERROR(SEARCH("""Example""",H49)))</formula>
    </cfRule>
  </conditionalFormatting>
  <conditionalFormatting sqref="H49">
    <cfRule type="containsText" dxfId="382" priority="13" operator="containsText" text="&quot;Example&quot;">
      <formula>NOT(ISERROR(SEARCH("""Example""",H49)))</formula>
    </cfRule>
  </conditionalFormatting>
  <conditionalFormatting sqref="J46:J48">
    <cfRule type="containsText" dxfId="381" priority="12" operator="containsText" text="&quot;Example&quot;">
      <formula>NOT(ISERROR(SEARCH("""Example""",J46)))</formula>
    </cfRule>
  </conditionalFormatting>
  <conditionalFormatting sqref="J46:J48">
    <cfRule type="containsText" dxfId="380" priority="11" operator="containsText" text="&quot;Example&quot;">
      <formula>NOT(ISERROR(SEARCH("""Example""",J46)))</formula>
    </cfRule>
  </conditionalFormatting>
  <conditionalFormatting sqref="J49">
    <cfRule type="containsText" dxfId="379" priority="10" operator="containsText" text="&quot;Example&quot;">
      <formula>NOT(ISERROR(SEARCH("""Example""",J49)))</formula>
    </cfRule>
  </conditionalFormatting>
  <conditionalFormatting sqref="J49">
    <cfRule type="containsText" dxfId="378" priority="9" operator="containsText" text="&quot;Example&quot;">
      <formula>NOT(ISERROR(SEARCH("""Example""",J49)))</formula>
    </cfRule>
  </conditionalFormatting>
  <conditionalFormatting sqref="J46:J48">
    <cfRule type="containsText" dxfId="377" priority="8" operator="containsText" text="&quot;Example&quot;">
      <formula>NOT(ISERROR(SEARCH("""Example""",J46)))</formula>
    </cfRule>
  </conditionalFormatting>
  <conditionalFormatting sqref="J46:J48">
    <cfRule type="containsText" dxfId="376" priority="7" operator="containsText" text="&quot;Example&quot;">
      <formula>NOT(ISERROR(SEARCH("""Example""",J46)))</formula>
    </cfRule>
  </conditionalFormatting>
  <conditionalFormatting sqref="J49">
    <cfRule type="containsText" dxfId="375" priority="6" operator="containsText" text="&quot;Example&quot;">
      <formula>NOT(ISERROR(SEARCH("""Example""",J49)))</formula>
    </cfRule>
  </conditionalFormatting>
  <conditionalFormatting sqref="J49">
    <cfRule type="containsText" dxfId="374" priority="5" operator="containsText" text="&quot;Example&quot;">
      <formula>NOT(ISERROR(SEARCH("""Example""",J49)))</formula>
    </cfRule>
  </conditionalFormatting>
  <conditionalFormatting sqref="F47:F48">
    <cfRule type="containsText" dxfId="10" priority="4" operator="containsText" text="&quot;Example&quot;">
      <formula>NOT(ISERROR(SEARCH("""Example""",F47)))</formula>
    </cfRule>
  </conditionalFormatting>
  <conditionalFormatting sqref="F47:F48">
    <cfRule type="containsText" dxfId="8" priority="3" operator="containsText" text="&quot;Example&quot;">
      <formula>NOT(ISERROR(SEARCH("""Example""",F47)))</formula>
    </cfRule>
  </conditionalFormatting>
  <conditionalFormatting sqref="F47:F48">
    <cfRule type="containsText" dxfId="6" priority="2" operator="containsText" text="&quot;Example&quot;">
      <formula>NOT(ISERROR(SEARCH("""Example""",F47)))</formula>
    </cfRule>
  </conditionalFormatting>
  <conditionalFormatting sqref="F47:F48">
    <cfRule type="containsText" dxfId="4" priority="1" operator="containsText" text="&quot;Example&quot;">
      <formula>NOT(ISERROR(SEARCH("""Example""",F47)))</formula>
    </cfRule>
  </conditionalFormatting>
  <printOptions horizontalCentered="1"/>
  <pageMargins left="0.7" right="0.7" top="0.5" bottom="0.75" header="0.3" footer="0.3"/>
  <pageSetup paperSize="9" scale="27" orientation="portrait" blackAndWhite="1" r:id="rId1"/>
  <headerFooter scaleWithDoc="0" alignWithMargins="0">
    <oddHeader>&amp;CEnergy Model Input Summary</oddHeader>
    <oddFooter>&amp;L&amp;"Arial,Regular"&amp;6&amp;Z
&amp;F : &amp;A&amp;R&amp;"Arial,Regular"&amp;6Page &amp;P of &amp;N
Printed &amp;D  Time &amp;T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sheetPr>
  <dimension ref="B1:AD18"/>
  <sheetViews>
    <sheetView showGridLines="0" tabSelected="1" topLeftCell="N1" zoomScaleNormal="100" workbookViewId="0">
      <selection activeCell="AA11" sqref="AA11:AA13"/>
    </sheetView>
  </sheetViews>
  <sheetFormatPr defaultColWidth="9" defaultRowHeight="15.75"/>
  <cols>
    <col min="1" max="1" width="1.25" style="2" customWidth="1"/>
    <col min="2" max="2" width="28.75" style="2" customWidth="1"/>
    <col min="3" max="3" width="10.625" style="2" customWidth="1"/>
    <col min="4" max="4" width="24.625" style="26" customWidth="1"/>
    <col min="5" max="8" width="10.625" style="2" customWidth="1"/>
    <col min="9" max="10" width="10.625" style="26" customWidth="1"/>
    <col min="11" max="11" width="12.625" style="2" customWidth="1"/>
    <col min="12" max="14" width="10.625" style="26" customWidth="1"/>
    <col min="15" max="15" width="10.625" style="71" customWidth="1"/>
    <col min="16" max="17" width="10.625" style="26" customWidth="1"/>
    <col min="18" max="29" width="9" style="179"/>
    <col min="30" max="30" width="22.375" style="2" customWidth="1"/>
    <col min="31" max="31" width="5.75" style="2" customWidth="1"/>
    <col min="32" max="16384" width="9" style="2"/>
  </cols>
  <sheetData>
    <row r="1" spans="2:30" ht="7.5" customHeight="1">
      <c r="B1" s="133"/>
      <c r="C1" s="133"/>
      <c r="D1" s="133"/>
      <c r="E1" s="133"/>
      <c r="F1" s="133"/>
      <c r="G1" s="133"/>
      <c r="H1" s="133"/>
      <c r="I1" s="133"/>
      <c r="J1" s="133"/>
      <c r="K1" s="133"/>
      <c r="L1" s="133"/>
      <c r="M1" s="133"/>
      <c r="N1" s="133"/>
      <c r="O1" s="133"/>
      <c r="P1" s="133"/>
      <c r="Q1" s="133"/>
      <c r="R1" s="133"/>
      <c r="S1" s="133"/>
      <c r="T1" s="133"/>
      <c r="U1" s="133"/>
      <c r="V1" s="133"/>
      <c r="W1" s="133"/>
      <c r="X1" s="133"/>
      <c r="Y1" s="133"/>
      <c r="Z1" s="133"/>
      <c r="AA1" s="133"/>
      <c r="AB1" s="133"/>
      <c r="AC1" s="133"/>
      <c r="AD1" s="133"/>
    </row>
    <row r="2" spans="2:30" s="7" customFormat="1" ht="15.75" customHeight="1">
      <c r="B2" s="134" t="str">
        <f>Project!B2</f>
        <v>Input</v>
      </c>
      <c r="C2" s="184" t="s">
        <v>249</v>
      </c>
      <c r="D2" s="184"/>
      <c r="E2" s="184"/>
      <c r="F2" s="184"/>
      <c r="G2" s="184"/>
      <c r="H2" s="184"/>
      <c r="I2" s="126"/>
      <c r="J2" s="126"/>
      <c r="K2" s="133"/>
      <c r="L2" s="133"/>
      <c r="M2" s="133"/>
      <c r="N2" s="133"/>
      <c r="O2" s="133"/>
      <c r="P2" s="133"/>
      <c r="Q2" s="133"/>
      <c r="R2" s="133"/>
      <c r="S2" s="133"/>
      <c r="T2" s="133"/>
      <c r="U2" s="133"/>
      <c r="V2" s="133"/>
      <c r="W2" s="133"/>
      <c r="X2" s="133"/>
      <c r="Y2" s="133"/>
      <c r="Z2" s="133"/>
      <c r="AA2" s="133"/>
      <c r="AB2" s="133"/>
      <c r="AC2" s="133"/>
      <c r="AD2" s="132" t="str">
        <f>Project_Name</f>
        <v>Carbon Free Boston</v>
      </c>
    </row>
    <row r="3" spans="2:30" s="7" customFormat="1" ht="15.75" customHeight="1">
      <c r="B3" s="131" t="str">
        <f>Project!B3</f>
        <v>Calculation</v>
      </c>
      <c r="C3" s="184"/>
      <c r="D3" s="184"/>
      <c r="E3" s="184"/>
      <c r="F3" s="184"/>
      <c r="G3" s="184"/>
      <c r="H3" s="184"/>
      <c r="I3" s="126"/>
      <c r="J3" s="126"/>
      <c r="K3" s="133"/>
      <c r="L3" s="133"/>
      <c r="M3" s="133"/>
      <c r="N3" s="133"/>
      <c r="O3" s="133"/>
      <c r="P3" s="133"/>
      <c r="Q3" s="133"/>
      <c r="R3" s="133"/>
      <c r="S3" s="133"/>
      <c r="T3" s="133"/>
      <c r="U3" s="133"/>
      <c r="V3" s="133"/>
      <c r="W3" s="133"/>
      <c r="X3" s="133"/>
      <c r="Y3" s="133"/>
      <c r="Z3" s="133"/>
      <c r="AA3" s="133"/>
      <c r="AB3" s="133"/>
      <c r="AC3" s="133"/>
      <c r="AD3" s="132" t="str">
        <f>Project_Number</f>
        <v>259104-00</v>
      </c>
    </row>
    <row r="4" spans="2:30" s="4" customFormat="1" ht="15.75" customHeight="1">
      <c r="B4" s="125" t="str">
        <f>Project!B4</f>
        <v>Notes</v>
      </c>
      <c r="C4" s="184"/>
      <c r="D4" s="184"/>
      <c r="E4" s="184"/>
      <c r="F4" s="184"/>
      <c r="G4" s="184"/>
      <c r="H4" s="184"/>
      <c r="I4" s="126"/>
      <c r="J4" s="126"/>
      <c r="K4" s="132"/>
      <c r="L4" s="132"/>
      <c r="M4" s="132"/>
      <c r="N4" s="132"/>
      <c r="O4" s="132"/>
      <c r="P4" s="132"/>
      <c r="Q4" s="132"/>
      <c r="R4" s="132"/>
      <c r="S4" s="132"/>
      <c r="T4" s="132"/>
      <c r="U4" s="132"/>
      <c r="V4" s="132"/>
      <c r="W4" s="132"/>
      <c r="X4" s="132"/>
      <c r="Y4" s="132"/>
      <c r="Z4" s="132"/>
      <c r="AA4" s="132"/>
      <c r="AB4" s="132"/>
      <c r="AC4" s="132"/>
      <c r="AD4" s="132"/>
    </row>
    <row r="5" spans="2:30" s="7" customFormat="1" ht="15.75" customHeight="1">
      <c r="B5" s="133"/>
      <c r="C5" s="133"/>
      <c r="D5" s="133"/>
      <c r="E5" s="133"/>
      <c r="F5" s="133"/>
      <c r="G5" s="133"/>
      <c r="H5" s="133"/>
      <c r="I5" s="133"/>
      <c r="J5" s="133"/>
      <c r="K5" s="133"/>
      <c r="L5" s="133"/>
      <c r="M5" s="133"/>
      <c r="N5" s="133"/>
      <c r="O5" s="133"/>
      <c r="P5" s="133"/>
      <c r="Q5" s="133"/>
      <c r="R5" s="133"/>
      <c r="S5" s="133"/>
      <c r="T5" s="133"/>
      <c r="U5" s="133"/>
      <c r="V5" s="133"/>
      <c r="W5" s="133"/>
      <c r="X5" s="133"/>
      <c r="Y5" s="133"/>
      <c r="Z5" s="133"/>
      <c r="AA5" s="133"/>
      <c r="AB5" s="133"/>
      <c r="AC5" s="133"/>
      <c r="AD5" s="133"/>
    </row>
    <row r="6" spans="2:30" ht="18.75">
      <c r="B6" s="185" t="s">
        <v>250</v>
      </c>
      <c r="C6" s="185"/>
      <c r="D6" s="185"/>
      <c r="E6" s="185"/>
      <c r="F6" s="185"/>
      <c r="G6" s="185"/>
      <c r="H6" s="185"/>
      <c r="I6" s="185"/>
      <c r="J6" s="185"/>
      <c r="K6" s="185"/>
      <c r="L6" s="127"/>
      <c r="M6" s="127"/>
      <c r="N6" s="127"/>
      <c r="O6" s="127"/>
      <c r="P6" s="127"/>
      <c r="Q6" s="127"/>
      <c r="R6" s="127"/>
      <c r="S6" s="127"/>
      <c r="T6" s="127"/>
      <c r="U6" s="127"/>
      <c r="V6" s="127"/>
      <c r="W6" s="127"/>
      <c r="X6" s="127"/>
      <c r="Y6" s="127"/>
      <c r="Z6" s="127"/>
      <c r="AA6" s="127"/>
      <c r="AB6" s="127"/>
      <c r="AC6" s="127"/>
      <c r="AD6" s="127" t="s">
        <v>8</v>
      </c>
    </row>
    <row r="7" spans="2:30" s="10" customFormat="1" ht="5.0999999999999996" customHeight="1">
      <c r="B7" s="11"/>
      <c r="C7" s="11"/>
      <c r="D7" s="11"/>
      <c r="E7" s="11"/>
      <c r="F7" s="11"/>
      <c r="G7" s="11"/>
      <c r="H7" s="12"/>
      <c r="I7" s="12"/>
      <c r="J7" s="12"/>
    </row>
    <row r="8" spans="2:30" ht="43.5" customHeight="1">
      <c r="B8" s="17" t="s">
        <v>251</v>
      </c>
      <c r="C8" s="17" t="s">
        <v>252</v>
      </c>
      <c r="D8" s="17" t="s">
        <v>253</v>
      </c>
      <c r="E8" s="17" t="s">
        <v>254</v>
      </c>
      <c r="F8" s="17" t="s">
        <v>255</v>
      </c>
      <c r="G8" s="17" t="s">
        <v>256</v>
      </c>
      <c r="H8" s="17" t="s">
        <v>257</v>
      </c>
      <c r="I8" s="17" t="s">
        <v>258</v>
      </c>
      <c r="J8" s="17" t="s">
        <v>259</v>
      </c>
      <c r="K8" s="17" t="s">
        <v>103</v>
      </c>
      <c r="L8" s="17" t="s">
        <v>106</v>
      </c>
      <c r="M8" s="17" t="s">
        <v>108</v>
      </c>
      <c r="N8" s="17" t="s">
        <v>260</v>
      </c>
      <c r="O8" s="17" t="s">
        <v>261</v>
      </c>
      <c r="P8" s="17" t="s">
        <v>262</v>
      </c>
      <c r="Q8" s="17" t="s">
        <v>263</v>
      </c>
      <c r="R8" s="17" t="s">
        <v>586</v>
      </c>
      <c r="S8" s="17" t="s">
        <v>587</v>
      </c>
      <c r="T8" s="17" t="s">
        <v>588</v>
      </c>
      <c r="U8" s="17" t="s">
        <v>589</v>
      </c>
      <c r="V8" s="17" t="s">
        <v>590</v>
      </c>
      <c r="W8" s="17" t="s">
        <v>591</v>
      </c>
      <c r="X8" s="17" t="s">
        <v>579</v>
      </c>
      <c r="Y8" s="17" t="s">
        <v>592</v>
      </c>
      <c r="Z8" s="17" t="s">
        <v>593</v>
      </c>
      <c r="AA8" s="17" t="s">
        <v>580</v>
      </c>
      <c r="AB8" s="17" t="s">
        <v>594</v>
      </c>
      <c r="AC8" s="17" t="s">
        <v>595</v>
      </c>
      <c r="AD8" s="133"/>
    </row>
    <row r="9" spans="2:30" s="26" customFormat="1" ht="31.5" customHeight="1">
      <c r="B9" s="17"/>
      <c r="C9" s="17" t="s">
        <v>264</v>
      </c>
      <c r="D9" s="17"/>
      <c r="E9" s="17" t="str">
        <f>Temperature</f>
        <v>(°F)</v>
      </c>
      <c r="F9" s="17" t="str">
        <f>Temperature</f>
        <v>(°F)</v>
      </c>
      <c r="G9" s="17" t="str">
        <f>Temperature</f>
        <v>(°F)</v>
      </c>
      <c r="H9" s="17" t="str">
        <f>Temperature</f>
        <v>(°F)</v>
      </c>
      <c r="I9" s="17" t="s">
        <v>265</v>
      </c>
      <c r="J9" s="17" t="s">
        <v>265</v>
      </c>
      <c r="K9" s="17" t="str">
        <f>DHW_Demand</f>
        <v>(gal/person/day)</v>
      </c>
      <c r="L9" s="17" t="str">
        <f>Occupant_Ventilation</f>
        <v>(cfm/person)</v>
      </c>
      <c r="M9" s="17" t="str">
        <f>Area_Ventilation</f>
        <v>(cfm/ft²)</v>
      </c>
      <c r="N9" s="17" t="str">
        <f>Area_Ventilation</f>
        <v>(cfm/ft²)</v>
      </c>
      <c r="O9" s="17" t="str">
        <f>Air_Change</f>
        <v>(ACH)</v>
      </c>
      <c r="P9" s="17" t="s">
        <v>264</v>
      </c>
      <c r="Q9" s="17" t="s">
        <v>266</v>
      </c>
      <c r="R9" s="17"/>
      <c r="S9" s="17"/>
      <c r="T9" s="17"/>
      <c r="U9" s="17"/>
      <c r="V9" s="17"/>
      <c r="W9" s="17"/>
      <c r="X9" s="17"/>
      <c r="Y9" s="17"/>
      <c r="Z9" s="17"/>
      <c r="AA9" s="17"/>
      <c r="AB9" s="17"/>
      <c r="AC9" s="17"/>
      <c r="AD9" s="133"/>
    </row>
    <row r="10" spans="2:30" s="133" customFormat="1" ht="25.5">
      <c r="B10" s="130" t="s">
        <v>469</v>
      </c>
      <c r="C10" s="162" t="s">
        <v>456</v>
      </c>
      <c r="D10" s="162" t="s">
        <v>489</v>
      </c>
      <c r="E10" s="180">
        <v>67</v>
      </c>
      <c r="F10" s="183">
        <v>70</v>
      </c>
      <c r="G10" s="182">
        <v>78</v>
      </c>
      <c r="H10" s="182">
        <v>82</v>
      </c>
      <c r="I10" s="162" t="s">
        <v>298</v>
      </c>
      <c r="J10" s="162" t="s">
        <v>298</v>
      </c>
      <c r="K10" s="162">
        <v>33.4</v>
      </c>
      <c r="L10" s="181">
        <v>20</v>
      </c>
      <c r="M10" s="181">
        <v>0.21</v>
      </c>
      <c r="N10" s="181">
        <v>0</v>
      </c>
      <c r="O10" s="162" t="s">
        <v>298</v>
      </c>
      <c r="P10" s="162" t="s">
        <v>457</v>
      </c>
      <c r="Q10" s="162" t="s">
        <v>298</v>
      </c>
      <c r="R10" s="181" t="s">
        <v>581</v>
      </c>
      <c r="S10" s="181" t="s">
        <v>582</v>
      </c>
      <c r="T10" s="181" t="s">
        <v>581</v>
      </c>
      <c r="U10" s="181"/>
      <c r="V10" s="181"/>
      <c r="W10" s="181"/>
      <c r="X10" s="181">
        <v>2.5</v>
      </c>
      <c r="Y10" s="181" t="s">
        <v>584</v>
      </c>
      <c r="Z10" s="181" t="s">
        <v>583</v>
      </c>
      <c r="AA10" s="181">
        <v>0.74</v>
      </c>
      <c r="AB10" s="181" t="s">
        <v>584</v>
      </c>
      <c r="AC10" s="181">
        <v>0.78</v>
      </c>
      <c r="AD10" s="125" t="s">
        <v>490</v>
      </c>
    </row>
    <row r="11" spans="2:30" s="133" customFormat="1" ht="25.5">
      <c r="B11" s="130" t="s">
        <v>470</v>
      </c>
      <c r="C11" s="162" t="s">
        <v>456</v>
      </c>
      <c r="D11" s="162" t="s">
        <v>489</v>
      </c>
      <c r="E11" s="180">
        <v>67</v>
      </c>
      <c r="F11" s="183">
        <v>70</v>
      </c>
      <c r="G11" s="182">
        <v>78</v>
      </c>
      <c r="H11" s="182">
        <v>82</v>
      </c>
      <c r="I11" s="162" t="s">
        <v>298</v>
      </c>
      <c r="J11" s="162" t="s">
        <v>298</v>
      </c>
      <c r="K11" s="162">
        <v>8.9</v>
      </c>
      <c r="L11" s="181">
        <v>20</v>
      </c>
      <c r="M11" s="181">
        <v>0.21</v>
      </c>
      <c r="N11" s="181">
        <v>0</v>
      </c>
      <c r="O11" s="162" t="s">
        <v>298</v>
      </c>
      <c r="P11" s="162" t="s">
        <v>457</v>
      </c>
      <c r="Q11" s="162" t="s">
        <v>298</v>
      </c>
      <c r="R11" s="181" t="s">
        <v>581</v>
      </c>
      <c r="S11" s="181" t="s">
        <v>582</v>
      </c>
      <c r="T11" s="181" t="s">
        <v>581</v>
      </c>
      <c r="U11" s="181"/>
      <c r="V11" s="181"/>
      <c r="W11" s="181"/>
      <c r="X11" s="181">
        <v>2.5</v>
      </c>
      <c r="Y11" s="181" t="s">
        <v>584</v>
      </c>
      <c r="Z11" s="181" t="s">
        <v>583</v>
      </c>
      <c r="AA11" s="183">
        <v>0.74</v>
      </c>
      <c r="AB11" s="181" t="s">
        <v>584</v>
      </c>
      <c r="AC11" s="181">
        <v>0.78</v>
      </c>
      <c r="AD11" s="125" t="s">
        <v>491</v>
      </c>
    </row>
    <row r="12" spans="2:30" s="133" customFormat="1" ht="25.5">
      <c r="B12" s="130" t="s">
        <v>578</v>
      </c>
      <c r="C12" s="162" t="s">
        <v>456</v>
      </c>
      <c r="D12" s="162" t="s">
        <v>489</v>
      </c>
      <c r="E12" s="180">
        <v>67</v>
      </c>
      <c r="F12" s="183">
        <v>70</v>
      </c>
      <c r="G12" s="182">
        <v>78</v>
      </c>
      <c r="H12" s="182">
        <v>82</v>
      </c>
      <c r="I12" s="162" t="s">
        <v>298</v>
      </c>
      <c r="J12" s="162" t="s">
        <v>298</v>
      </c>
      <c r="K12" s="162">
        <v>0</v>
      </c>
      <c r="L12" s="181">
        <v>20</v>
      </c>
      <c r="M12" s="181">
        <v>0.21</v>
      </c>
      <c r="N12" s="181">
        <v>0</v>
      </c>
      <c r="O12" s="162" t="s">
        <v>298</v>
      </c>
      <c r="P12" s="162" t="s">
        <v>457</v>
      </c>
      <c r="Q12" s="162" t="s">
        <v>298</v>
      </c>
      <c r="R12" s="181" t="s">
        <v>581</v>
      </c>
      <c r="S12" s="181" t="s">
        <v>582</v>
      </c>
      <c r="T12" s="181" t="s">
        <v>581</v>
      </c>
      <c r="U12" s="181"/>
      <c r="V12" s="181"/>
      <c r="W12" s="181"/>
      <c r="X12" s="181">
        <v>2.5</v>
      </c>
      <c r="Y12" s="181" t="s">
        <v>584</v>
      </c>
      <c r="Z12" s="181" t="s">
        <v>583</v>
      </c>
      <c r="AA12" s="183">
        <v>0.74</v>
      </c>
      <c r="AB12" s="181" t="s">
        <v>584</v>
      </c>
      <c r="AC12" s="181">
        <v>0.78</v>
      </c>
      <c r="AD12" s="125"/>
    </row>
    <row r="13" spans="2:30" s="133" customFormat="1" ht="25.5">
      <c r="B13" s="130" t="s">
        <v>471</v>
      </c>
      <c r="C13" s="162" t="s">
        <v>456</v>
      </c>
      <c r="D13" s="162" t="s">
        <v>467</v>
      </c>
      <c r="E13" s="180">
        <v>60</v>
      </c>
      <c r="F13" s="183">
        <v>60</v>
      </c>
      <c r="G13" s="182">
        <v>85</v>
      </c>
      <c r="H13" s="182">
        <v>90</v>
      </c>
      <c r="I13" s="162" t="s">
        <v>298</v>
      </c>
      <c r="J13" s="162" t="s">
        <v>298</v>
      </c>
      <c r="K13" s="162" t="s">
        <v>298</v>
      </c>
      <c r="L13" s="181">
        <v>15</v>
      </c>
      <c r="M13" s="181">
        <v>0.21</v>
      </c>
      <c r="N13" s="181">
        <v>0</v>
      </c>
      <c r="O13" s="162" t="s">
        <v>298</v>
      </c>
      <c r="P13" s="162" t="s">
        <v>457</v>
      </c>
      <c r="Q13" s="162" t="s">
        <v>298</v>
      </c>
      <c r="R13" s="181" t="s">
        <v>581</v>
      </c>
      <c r="S13" s="181" t="s">
        <v>582</v>
      </c>
      <c r="T13" s="181" t="s">
        <v>581</v>
      </c>
      <c r="U13" s="181"/>
      <c r="V13" s="181"/>
      <c r="W13" s="181"/>
      <c r="X13" s="181">
        <v>2.5</v>
      </c>
      <c r="Y13" s="181" t="s">
        <v>584</v>
      </c>
      <c r="Z13" s="181" t="s">
        <v>583</v>
      </c>
      <c r="AA13" s="183">
        <v>0.74</v>
      </c>
      <c r="AB13" s="181" t="s">
        <v>584</v>
      </c>
      <c r="AC13" s="181">
        <v>0.78</v>
      </c>
      <c r="AD13" s="125"/>
    </row>
    <row r="16" spans="2:30" s="10" customFormat="1" ht="5.0999999999999996" customHeight="1">
      <c r="B16" s="133"/>
      <c r="C16" s="133"/>
      <c r="D16" s="133"/>
      <c r="E16" s="133"/>
      <c r="F16" s="133"/>
      <c r="G16" s="133"/>
      <c r="H16" s="133"/>
      <c r="I16" s="133"/>
      <c r="J16" s="133"/>
      <c r="K16" s="133"/>
      <c r="L16" s="133"/>
      <c r="M16" s="133"/>
      <c r="N16" s="133"/>
      <c r="O16" s="133"/>
      <c r="P16" s="133"/>
      <c r="Q16" s="133"/>
      <c r="R16" s="179"/>
      <c r="S16" s="179"/>
      <c r="T16" s="179"/>
      <c r="U16" s="179"/>
      <c r="V16" s="179"/>
      <c r="W16" s="179"/>
      <c r="X16" s="179"/>
      <c r="Y16" s="179"/>
      <c r="Z16" s="179"/>
      <c r="AA16" s="179"/>
      <c r="AB16" s="179"/>
      <c r="AC16" s="179"/>
      <c r="AD16" s="133"/>
    </row>
    <row r="17" ht="15.75" customHeight="1"/>
    <row r="18" ht="15.75" customHeight="1"/>
  </sheetData>
  <mergeCells count="2">
    <mergeCell ref="C2:H4"/>
    <mergeCell ref="B6:K6"/>
  </mergeCells>
  <phoneticPr fontId="55" type="noConversion"/>
  <conditionalFormatting sqref="C9:Q9">
    <cfRule type="containsText" dxfId="373" priority="81" operator="containsText" text="Example">
      <formula>NOT(ISERROR(SEARCH("Example",C9)))</formula>
    </cfRule>
  </conditionalFormatting>
  <conditionalFormatting sqref="O11:Q13 C11:D13 I10:J13">
    <cfRule type="containsText" dxfId="372" priority="68" operator="containsText" text="Ex:">
      <formula>NOT(ISERROR(SEARCH("Ex:",C10)))</formula>
    </cfRule>
  </conditionalFormatting>
  <conditionalFormatting sqref="K13">
    <cfRule type="containsText" dxfId="371" priority="63" operator="containsText" text="Ex:">
      <formula>NOT(ISERROR(SEARCH("Ex:",K13)))</formula>
    </cfRule>
  </conditionalFormatting>
  <conditionalFormatting sqref="C10:D10 K10:K12 O10:P10">
    <cfRule type="containsText" dxfId="370" priority="74" operator="containsText" text="Ex:">
      <formula>NOT(ISERROR(SEARCH("Ex:",C10)))</formula>
    </cfRule>
  </conditionalFormatting>
  <conditionalFormatting sqref="Q10">
    <cfRule type="containsText" dxfId="369" priority="69" operator="containsText" text="Ex:">
      <formula>NOT(ISERROR(SEARCH("Ex:",Q10)))</formula>
    </cfRule>
  </conditionalFormatting>
  <conditionalFormatting sqref="B10:B13">
    <cfRule type="containsText" dxfId="368" priority="67" operator="containsText" text="Example:">
      <formula>NOT(ISERROR(SEARCH("Example:",B10)))</formula>
    </cfRule>
  </conditionalFormatting>
  <conditionalFormatting sqref="B10:B13">
    <cfRule type="containsText" dxfId="367" priority="66" operator="containsText" text="&quot;Example&quot;">
      <formula>NOT(ISERROR(SEARCH("""Example""",B10)))</formula>
    </cfRule>
  </conditionalFormatting>
  <conditionalFormatting sqref="R9:AC9">
    <cfRule type="containsText" dxfId="366" priority="60" operator="containsText" text="Example">
      <formula>NOT(ISERROR(SEARCH("Example",R9)))</formula>
    </cfRule>
  </conditionalFormatting>
  <conditionalFormatting sqref="E10">
    <cfRule type="containsText" dxfId="365" priority="39" operator="containsText" text="Ex:">
      <formula>NOT(ISERROR(SEARCH("Ex:",E10)))</formula>
    </cfRule>
  </conditionalFormatting>
  <conditionalFormatting sqref="E11:E13">
    <cfRule type="containsText" dxfId="364" priority="38" operator="containsText" text="Ex:">
      <formula>NOT(ISERROR(SEARCH("Ex:",E11)))</formula>
    </cfRule>
  </conditionalFormatting>
  <conditionalFormatting sqref="M13:N13">
    <cfRule type="containsText" dxfId="363" priority="20" operator="containsText" text="Ex:">
      <formula>NOT(ISERROR(SEARCH("Ex:",M13)))</formula>
    </cfRule>
  </conditionalFormatting>
  <conditionalFormatting sqref="M10:M12">
    <cfRule type="containsText" dxfId="362" priority="19" operator="containsText" text="Ex:">
      <formula>NOT(ISERROR(SEARCH("Ex:",M10)))</formula>
    </cfRule>
  </conditionalFormatting>
  <conditionalFormatting sqref="N10:N12">
    <cfRule type="containsText" dxfId="361" priority="21" operator="containsText" text="Ex:">
      <formula>NOT(ISERROR(SEARCH("Ex:",N10)))</formula>
    </cfRule>
  </conditionalFormatting>
  <conditionalFormatting sqref="L10:L12">
    <cfRule type="containsText" dxfId="360" priority="18" operator="containsText" text="Ex:">
      <formula>NOT(ISERROR(SEARCH("Ex:",L10)))</formula>
    </cfRule>
  </conditionalFormatting>
  <conditionalFormatting sqref="L13">
    <cfRule type="containsText" dxfId="359" priority="17" operator="containsText" text="Ex:">
      <formula>NOT(ISERROR(SEARCH("Ex:",L13)))</formula>
    </cfRule>
  </conditionalFormatting>
  <conditionalFormatting sqref="R10">
    <cfRule type="containsText" dxfId="358" priority="14" operator="containsText" text="Ex:">
      <formula>NOT(ISERROR(SEARCH("Ex:",R10)))</formula>
    </cfRule>
  </conditionalFormatting>
  <conditionalFormatting sqref="S10:T10">
    <cfRule type="containsText" dxfId="357" priority="15" operator="containsText" text="Ex:">
      <formula>NOT(ISERROR(SEARCH("Ex:",S10)))</formula>
    </cfRule>
  </conditionalFormatting>
  <conditionalFormatting sqref="R11:R13">
    <cfRule type="containsText" dxfId="356" priority="12" operator="containsText" text="Ex:">
      <formula>NOT(ISERROR(SEARCH("Ex:",R11)))</formula>
    </cfRule>
  </conditionalFormatting>
  <conditionalFormatting sqref="S11:T13">
    <cfRule type="containsText" dxfId="355" priority="13" operator="containsText" text="Ex:">
      <formula>NOT(ISERROR(SEARCH("Ex:",S11)))</formula>
    </cfRule>
  </conditionalFormatting>
  <conditionalFormatting sqref="Z10">
    <cfRule type="containsText" dxfId="354" priority="11" operator="containsText" text="Ex:">
      <formula>NOT(ISERROR(SEARCH("Ex:",Z10)))</formula>
    </cfRule>
  </conditionalFormatting>
  <conditionalFormatting sqref="Y10">
    <cfRule type="containsText" dxfId="353" priority="10" operator="containsText" text="Ex:">
      <formula>NOT(ISERROR(SEARCH("Ex:",Y10)))</formula>
    </cfRule>
  </conditionalFormatting>
  <conditionalFormatting sqref="Z11:Z13">
    <cfRule type="containsText" dxfId="352" priority="9" operator="containsText" text="Ex:">
      <formula>NOT(ISERROR(SEARCH("Ex:",Z11)))</formula>
    </cfRule>
  </conditionalFormatting>
  <conditionalFormatting sqref="Y11:Y13">
    <cfRule type="containsText" dxfId="351" priority="8" operator="containsText" text="Ex:">
      <formula>NOT(ISERROR(SEARCH("Ex:",Y11)))</formula>
    </cfRule>
  </conditionalFormatting>
  <conditionalFormatting sqref="U10:X13 AA10:AC13">
    <cfRule type="containsText" dxfId="350" priority="16" operator="containsText" text="Ex:">
      <formula>NOT(ISERROR(SEARCH("Ex:",U10)))</formula>
    </cfRule>
  </conditionalFormatting>
  <conditionalFormatting sqref="G13:H13">
    <cfRule type="containsText" dxfId="349" priority="7" operator="containsText" text="Ex:">
      <formula>NOT(ISERROR(SEARCH("Ex:",G13)))</formula>
    </cfRule>
  </conditionalFormatting>
  <conditionalFormatting sqref="G10">
    <cfRule type="containsText" dxfId="348" priority="6" operator="containsText" text="Ex:">
      <formula>NOT(ISERROR(SEARCH("Ex:",G10)))</formula>
    </cfRule>
  </conditionalFormatting>
  <conditionalFormatting sqref="H10">
    <cfRule type="containsText" dxfId="347" priority="5" operator="containsText" text="Ex:">
      <formula>NOT(ISERROR(SEARCH("Ex:",H10)))</formula>
    </cfRule>
  </conditionalFormatting>
  <conditionalFormatting sqref="G11:G12">
    <cfRule type="containsText" dxfId="346" priority="4" operator="containsText" text="Ex:">
      <formula>NOT(ISERROR(SEARCH("Ex:",G11)))</formula>
    </cfRule>
  </conditionalFormatting>
  <conditionalFormatting sqref="H11:H12">
    <cfRule type="containsText" dxfId="345" priority="3" operator="containsText" text="Ex:">
      <formula>NOT(ISERROR(SEARCH("Ex:",H11)))</formula>
    </cfRule>
  </conditionalFormatting>
  <conditionalFormatting sqref="F10">
    <cfRule type="containsText" dxfId="16" priority="2" operator="containsText" text="Ex:">
      <formula>NOT(ISERROR(SEARCH("Ex:",F10)))</formula>
    </cfRule>
  </conditionalFormatting>
  <conditionalFormatting sqref="F11:F13">
    <cfRule type="containsText" dxfId="14" priority="1" operator="containsText" text="Ex:">
      <formula>NOT(ISERROR(SEARCH("Ex:",F11)))</formula>
    </cfRule>
  </conditionalFormatting>
  <dataValidations count="1">
    <dataValidation type="list" allowBlank="1" showDropDown="1" showInputMessage="1" showErrorMessage="1" sqref="R7">
      <formula1>$A$10:$A$13</formula1>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sheetPr>
  <dimension ref="B1:AD13"/>
  <sheetViews>
    <sheetView showGridLines="0" topLeftCell="M1" zoomScaleNormal="100" workbookViewId="0">
      <selection activeCell="AA11" sqref="AA11:AA13"/>
    </sheetView>
  </sheetViews>
  <sheetFormatPr defaultColWidth="9" defaultRowHeight="15.75"/>
  <cols>
    <col min="1" max="1" width="1.25" style="133" customWidth="1"/>
    <col min="2" max="2" width="28.75" style="133" customWidth="1"/>
    <col min="3" max="3" width="10.625" style="133" customWidth="1"/>
    <col min="4" max="4" width="24.625" style="133" customWidth="1"/>
    <col min="5" max="10" width="10.625" style="133" customWidth="1"/>
    <col min="11" max="11" width="12.625" style="133" customWidth="1"/>
    <col min="12" max="17" width="10.625" style="133" customWidth="1"/>
    <col min="18" max="29" width="9" style="179"/>
    <col min="30" max="30" width="22.375" style="133" customWidth="1"/>
    <col min="31" max="31" width="5.75" style="133" customWidth="1"/>
    <col min="32" max="16384" width="9" style="133"/>
  </cols>
  <sheetData>
    <row r="1" spans="2:30" ht="7.5" customHeight="1">
      <c r="R1" s="133"/>
      <c r="S1" s="133"/>
      <c r="T1" s="133"/>
      <c r="U1" s="133"/>
      <c r="V1" s="133"/>
      <c r="W1" s="133"/>
      <c r="X1" s="133"/>
      <c r="Y1" s="133"/>
      <c r="Z1" s="133"/>
      <c r="AA1" s="133"/>
      <c r="AB1" s="133"/>
      <c r="AC1" s="133"/>
    </row>
    <row r="2" spans="2:30" ht="15.75" customHeight="1">
      <c r="B2" s="134" t="str">
        <f>Project!B2</f>
        <v>Input</v>
      </c>
      <c r="C2" s="184" t="s">
        <v>249</v>
      </c>
      <c r="D2" s="184"/>
      <c r="E2" s="184"/>
      <c r="F2" s="184"/>
      <c r="G2" s="184"/>
      <c r="H2" s="184"/>
      <c r="I2" s="126"/>
      <c r="J2" s="126"/>
      <c r="R2" s="133"/>
      <c r="S2" s="133"/>
      <c r="T2" s="133"/>
      <c r="U2" s="133"/>
      <c r="V2" s="133"/>
      <c r="W2" s="133"/>
      <c r="X2" s="133"/>
      <c r="Y2" s="133"/>
      <c r="Z2" s="133"/>
      <c r="AA2" s="133"/>
      <c r="AB2" s="133"/>
      <c r="AC2" s="133"/>
      <c r="AD2" s="132" t="str">
        <f>Project_Name</f>
        <v>Carbon Free Boston</v>
      </c>
    </row>
    <row r="3" spans="2:30" ht="15.75" customHeight="1">
      <c r="B3" s="131" t="str">
        <f>Project!B3</f>
        <v>Calculation</v>
      </c>
      <c r="C3" s="184"/>
      <c r="D3" s="184"/>
      <c r="E3" s="184"/>
      <c r="F3" s="184"/>
      <c r="G3" s="184"/>
      <c r="H3" s="184"/>
      <c r="I3" s="126"/>
      <c r="J3" s="126"/>
      <c r="R3" s="133"/>
      <c r="S3" s="133"/>
      <c r="T3" s="133"/>
      <c r="U3" s="133"/>
      <c r="V3" s="133"/>
      <c r="W3" s="133"/>
      <c r="X3" s="133"/>
      <c r="Y3" s="133"/>
      <c r="Z3" s="133"/>
      <c r="AA3" s="133"/>
      <c r="AB3" s="133"/>
      <c r="AC3" s="133"/>
      <c r="AD3" s="132" t="str">
        <f>Project_Number</f>
        <v>259104-00</v>
      </c>
    </row>
    <row r="4" spans="2:30" s="132" customFormat="1" ht="15.75" customHeight="1">
      <c r="B4" s="125" t="str">
        <f>Project!B4</f>
        <v>Notes</v>
      </c>
      <c r="C4" s="184"/>
      <c r="D4" s="184"/>
      <c r="E4" s="184"/>
      <c r="F4" s="184"/>
      <c r="G4" s="184"/>
      <c r="H4" s="184"/>
      <c r="I4" s="126"/>
      <c r="J4" s="126"/>
    </row>
    <row r="5" spans="2:30" ht="15.75" customHeight="1">
      <c r="R5" s="133"/>
      <c r="S5" s="133"/>
      <c r="T5" s="133"/>
      <c r="U5" s="133"/>
      <c r="V5" s="133"/>
      <c r="W5" s="133"/>
      <c r="X5" s="133"/>
      <c r="Y5" s="133"/>
      <c r="Z5" s="133"/>
      <c r="AA5" s="133"/>
      <c r="AB5" s="133"/>
      <c r="AC5" s="133"/>
    </row>
    <row r="6" spans="2:30" ht="18.75">
      <c r="B6" s="185" t="s">
        <v>250</v>
      </c>
      <c r="C6" s="185"/>
      <c r="D6" s="185"/>
      <c r="E6" s="185"/>
      <c r="F6" s="185"/>
      <c r="G6" s="185"/>
      <c r="H6" s="185"/>
      <c r="I6" s="185"/>
      <c r="J6" s="185"/>
      <c r="K6" s="185"/>
      <c r="L6" s="127"/>
      <c r="M6" s="127"/>
      <c r="N6" s="127"/>
      <c r="O6" s="127"/>
      <c r="P6" s="127"/>
      <c r="Q6" s="127"/>
      <c r="R6" s="127"/>
      <c r="S6" s="127"/>
      <c r="T6" s="127"/>
      <c r="U6" s="127"/>
      <c r="V6" s="127"/>
      <c r="W6" s="127"/>
      <c r="X6" s="127"/>
      <c r="Y6" s="127"/>
      <c r="Z6" s="127"/>
      <c r="AA6" s="127"/>
      <c r="AB6" s="127"/>
      <c r="AC6" s="127"/>
      <c r="AD6" s="127" t="s">
        <v>8</v>
      </c>
    </row>
    <row r="7" spans="2:30" s="10" customFormat="1" ht="5.0999999999999996" customHeight="1">
      <c r="B7" s="11"/>
      <c r="C7" s="11"/>
      <c r="D7" s="11"/>
      <c r="E7" s="11"/>
      <c r="F7" s="11"/>
      <c r="G7" s="11"/>
      <c r="H7" s="12"/>
      <c r="I7" s="12"/>
      <c r="J7" s="12"/>
    </row>
    <row r="8" spans="2:30" ht="43.5" customHeight="1">
      <c r="B8" s="17" t="s">
        <v>251</v>
      </c>
      <c r="C8" s="17" t="s">
        <v>252</v>
      </c>
      <c r="D8" s="17" t="s">
        <v>253</v>
      </c>
      <c r="E8" s="17" t="s">
        <v>254</v>
      </c>
      <c r="F8" s="17" t="s">
        <v>255</v>
      </c>
      <c r="G8" s="17" t="s">
        <v>256</v>
      </c>
      <c r="H8" s="17" t="s">
        <v>257</v>
      </c>
      <c r="I8" s="17" t="s">
        <v>258</v>
      </c>
      <c r="J8" s="17" t="s">
        <v>259</v>
      </c>
      <c r="K8" s="17" t="s">
        <v>103</v>
      </c>
      <c r="L8" s="17" t="s">
        <v>106</v>
      </c>
      <c r="M8" s="17" t="s">
        <v>108</v>
      </c>
      <c r="N8" s="17" t="s">
        <v>260</v>
      </c>
      <c r="O8" s="17" t="s">
        <v>261</v>
      </c>
      <c r="P8" s="17" t="s">
        <v>262</v>
      </c>
      <c r="Q8" s="17" t="s">
        <v>263</v>
      </c>
      <c r="R8" s="17" t="s">
        <v>586</v>
      </c>
      <c r="S8" s="17" t="s">
        <v>587</v>
      </c>
      <c r="T8" s="17" t="s">
        <v>588</v>
      </c>
      <c r="U8" s="17" t="s">
        <v>589</v>
      </c>
      <c r="V8" s="17" t="s">
        <v>590</v>
      </c>
      <c r="W8" s="17" t="s">
        <v>591</v>
      </c>
      <c r="X8" s="17" t="s">
        <v>579</v>
      </c>
      <c r="Y8" s="17" t="s">
        <v>592</v>
      </c>
      <c r="Z8" s="17" t="s">
        <v>593</v>
      </c>
      <c r="AA8" s="17" t="s">
        <v>580</v>
      </c>
      <c r="AB8" s="17" t="s">
        <v>594</v>
      </c>
      <c r="AC8" s="17" t="s">
        <v>595</v>
      </c>
    </row>
    <row r="9" spans="2:30" ht="31.5" customHeight="1">
      <c r="B9" s="17"/>
      <c r="C9" s="17" t="s">
        <v>264</v>
      </c>
      <c r="D9" s="17"/>
      <c r="E9" s="17" t="str">
        <f>Temperature</f>
        <v>(°F)</v>
      </c>
      <c r="F9" s="17" t="str">
        <f>Temperature</f>
        <v>(°F)</v>
      </c>
      <c r="G9" s="17" t="str">
        <f>Temperature</f>
        <v>(°F)</v>
      </c>
      <c r="H9" s="17" t="str">
        <f>Temperature</f>
        <v>(°F)</v>
      </c>
      <c r="I9" s="17" t="s">
        <v>265</v>
      </c>
      <c r="J9" s="17" t="s">
        <v>265</v>
      </c>
      <c r="K9" s="17" t="str">
        <f>DHW_Demand</f>
        <v>(gal/person/day)</v>
      </c>
      <c r="L9" s="17" t="str">
        <f>Occupant_Ventilation</f>
        <v>(cfm/person)</v>
      </c>
      <c r="M9" s="17" t="str">
        <f>Area_Ventilation</f>
        <v>(cfm/ft²)</v>
      </c>
      <c r="N9" s="17" t="str">
        <f>Area_Ventilation</f>
        <v>(cfm/ft²)</v>
      </c>
      <c r="O9" s="17" t="str">
        <f>Air_Change</f>
        <v>(ACH)</v>
      </c>
      <c r="P9" s="17" t="s">
        <v>264</v>
      </c>
      <c r="Q9" s="17" t="s">
        <v>266</v>
      </c>
      <c r="R9" s="17"/>
      <c r="S9" s="17"/>
      <c r="T9" s="17"/>
      <c r="U9" s="17"/>
      <c r="V9" s="17"/>
      <c r="W9" s="17"/>
      <c r="X9" s="17"/>
      <c r="Y9" s="17"/>
      <c r="Z9" s="17"/>
      <c r="AA9" s="17"/>
      <c r="AB9" s="17"/>
      <c r="AC9" s="17"/>
    </row>
    <row r="10" spans="2:30" ht="25.5">
      <c r="B10" s="130" t="s">
        <v>469</v>
      </c>
      <c r="C10" s="162" t="s">
        <v>456</v>
      </c>
      <c r="D10" s="162" t="s">
        <v>489</v>
      </c>
      <c r="E10" s="180">
        <v>67</v>
      </c>
      <c r="F10" s="183">
        <v>70</v>
      </c>
      <c r="G10" s="180">
        <v>78</v>
      </c>
      <c r="H10" s="180">
        <v>82</v>
      </c>
      <c r="I10" s="162" t="s">
        <v>298</v>
      </c>
      <c r="J10" s="162" t="s">
        <v>298</v>
      </c>
      <c r="K10" s="162">
        <v>33.4</v>
      </c>
      <c r="L10" s="180">
        <v>20</v>
      </c>
      <c r="M10" s="162">
        <v>0.21</v>
      </c>
      <c r="N10" s="162">
        <v>0</v>
      </c>
      <c r="O10" s="162" t="s">
        <v>298</v>
      </c>
      <c r="P10" s="162" t="s">
        <v>457</v>
      </c>
      <c r="Q10" s="162" t="s">
        <v>298</v>
      </c>
      <c r="R10" s="180" t="s">
        <v>581</v>
      </c>
      <c r="S10" s="180" t="s">
        <v>582</v>
      </c>
      <c r="T10" s="180" t="s">
        <v>581</v>
      </c>
      <c r="U10" s="178"/>
      <c r="V10" s="178"/>
      <c r="W10" s="178"/>
      <c r="X10" s="178">
        <v>2.5</v>
      </c>
      <c r="Y10" s="180" t="s">
        <v>584</v>
      </c>
      <c r="Z10" s="180" t="s">
        <v>583</v>
      </c>
      <c r="AA10" s="178">
        <v>0.76</v>
      </c>
      <c r="AB10" s="178" t="s">
        <v>584</v>
      </c>
      <c r="AC10" s="178">
        <v>0.78</v>
      </c>
      <c r="AD10" s="125" t="s">
        <v>490</v>
      </c>
    </row>
    <row r="11" spans="2:30" ht="25.5">
      <c r="B11" s="130" t="s">
        <v>470</v>
      </c>
      <c r="C11" s="162" t="s">
        <v>456</v>
      </c>
      <c r="D11" s="162" t="s">
        <v>489</v>
      </c>
      <c r="E11" s="180">
        <v>67</v>
      </c>
      <c r="F11" s="183">
        <v>70</v>
      </c>
      <c r="G11" s="180">
        <v>78</v>
      </c>
      <c r="H11" s="180">
        <v>82</v>
      </c>
      <c r="I11" s="162" t="s">
        <v>298</v>
      </c>
      <c r="J11" s="162" t="s">
        <v>298</v>
      </c>
      <c r="K11" s="162">
        <v>8.9</v>
      </c>
      <c r="L11" s="180">
        <v>20</v>
      </c>
      <c r="M11" s="162">
        <v>0.21</v>
      </c>
      <c r="N11" s="162">
        <v>0</v>
      </c>
      <c r="O11" s="162" t="s">
        <v>298</v>
      </c>
      <c r="P11" s="162" t="s">
        <v>457</v>
      </c>
      <c r="Q11" s="162" t="s">
        <v>298</v>
      </c>
      <c r="R11" s="180" t="s">
        <v>581</v>
      </c>
      <c r="S11" s="180" t="s">
        <v>582</v>
      </c>
      <c r="T11" s="180" t="s">
        <v>581</v>
      </c>
      <c r="U11" s="178"/>
      <c r="V11" s="178"/>
      <c r="W11" s="178"/>
      <c r="X11" s="180">
        <v>2.5</v>
      </c>
      <c r="Y11" s="180" t="s">
        <v>584</v>
      </c>
      <c r="Z11" s="180" t="s">
        <v>583</v>
      </c>
      <c r="AA11" s="183">
        <v>0.76</v>
      </c>
      <c r="AB11" s="178" t="s">
        <v>584</v>
      </c>
      <c r="AC11" s="178">
        <v>0.78</v>
      </c>
      <c r="AD11" s="125" t="s">
        <v>491</v>
      </c>
    </row>
    <row r="12" spans="2:30" ht="25.5">
      <c r="B12" s="130" t="s">
        <v>578</v>
      </c>
      <c r="C12" s="162" t="s">
        <v>456</v>
      </c>
      <c r="D12" s="162" t="s">
        <v>489</v>
      </c>
      <c r="E12" s="180">
        <v>67</v>
      </c>
      <c r="F12" s="183">
        <v>70</v>
      </c>
      <c r="G12" s="180">
        <v>78</v>
      </c>
      <c r="H12" s="180">
        <v>82</v>
      </c>
      <c r="I12" s="162" t="s">
        <v>298</v>
      </c>
      <c r="J12" s="162" t="s">
        <v>298</v>
      </c>
      <c r="K12" s="162">
        <v>0</v>
      </c>
      <c r="L12" s="180">
        <v>20</v>
      </c>
      <c r="M12" s="162">
        <v>0.21</v>
      </c>
      <c r="N12" s="162">
        <v>0</v>
      </c>
      <c r="O12" s="162" t="s">
        <v>298</v>
      </c>
      <c r="P12" s="162" t="s">
        <v>457</v>
      </c>
      <c r="Q12" s="162" t="s">
        <v>298</v>
      </c>
      <c r="R12" s="180" t="s">
        <v>581</v>
      </c>
      <c r="S12" s="180" t="s">
        <v>582</v>
      </c>
      <c r="T12" s="180" t="s">
        <v>581</v>
      </c>
      <c r="U12" s="178"/>
      <c r="V12" s="178"/>
      <c r="W12" s="178"/>
      <c r="X12" s="180">
        <v>2.5</v>
      </c>
      <c r="Y12" s="180" t="s">
        <v>584</v>
      </c>
      <c r="Z12" s="180" t="s">
        <v>583</v>
      </c>
      <c r="AA12" s="183">
        <v>0.76</v>
      </c>
      <c r="AB12" s="178" t="s">
        <v>584</v>
      </c>
      <c r="AC12" s="178">
        <v>0.78</v>
      </c>
      <c r="AD12" s="125"/>
    </row>
    <row r="13" spans="2:30" ht="25.5">
      <c r="B13" s="130" t="s">
        <v>471</v>
      </c>
      <c r="C13" s="180" t="s">
        <v>456</v>
      </c>
      <c r="D13" s="180" t="s">
        <v>467</v>
      </c>
      <c r="E13" s="180">
        <v>60</v>
      </c>
      <c r="F13" s="183">
        <v>60</v>
      </c>
      <c r="G13" s="180">
        <v>85</v>
      </c>
      <c r="H13" s="180">
        <v>90</v>
      </c>
      <c r="I13" s="162" t="s">
        <v>298</v>
      </c>
      <c r="J13" s="162" t="s">
        <v>298</v>
      </c>
      <c r="K13" s="162" t="s">
        <v>298</v>
      </c>
      <c r="L13" s="180">
        <v>15</v>
      </c>
      <c r="M13" s="162">
        <v>0.21</v>
      </c>
      <c r="N13" s="162">
        <v>0</v>
      </c>
      <c r="O13" s="162" t="s">
        <v>298</v>
      </c>
      <c r="P13" s="162" t="s">
        <v>457</v>
      </c>
      <c r="Q13" s="162" t="s">
        <v>298</v>
      </c>
      <c r="R13" s="180" t="s">
        <v>581</v>
      </c>
      <c r="S13" s="180" t="s">
        <v>582</v>
      </c>
      <c r="T13" s="180" t="s">
        <v>581</v>
      </c>
      <c r="U13" s="178"/>
      <c r="V13" s="178"/>
      <c r="W13" s="178"/>
      <c r="X13" s="180">
        <v>2.5</v>
      </c>
      <c r="Y13" s="180" t="s">
        <v>584</v>
      </c>
      <c r="Z13" s="180" t="s">
        <v>583</v>
      </c>
      <c r="AA13" s="183">
        <v>0.76</v>
      </c>
      <c r="AB13" s="178" t="s">
        <v>584</v>
      </c>
      <c r="AC13" s="178">
        <v>0.78</v>
      </c>
      <c r="AD13" s="125"/>
    </row>
  </sheetData>
  <mergeCells count="2">
    <mergeCell ref="C2:H4"/>
    <mergeCell ref="B6:K6"/>
  </mergeCells>
  <conditionalFormatting sqref="C9:Q9">
    <cfRule type="containsText" dxfId="344" priority="106" operator="containsText" text="Example">
      <formula>NOT(ISERROR(SEARCH("Example",C9)))</formula>
    </cfRule>
  </conditionalFormatting>
  <conditionalFormatting sqref="O11:Q13 C11:D12 I10:J13">
    <cfRule type="containsText" dxfId="343" priority="57" operator="containsText" text="Ex:">
      <formula>NOT(ISERROR(SEARCH("Ex:",C10)))</formula>
    </cfRule>
  </conditionalFormatting>
  <conditionalFormatting sqref="K13 M13:N13">
    <cfRule type="containsText" dxfId="342" priority="52" operator="containsText" text="Ex:">
      <formula>NOT(ISERROR(SEARCH("Ex:",K13)))</formula>
    </cfRule>
  </conditionalFormatting>
  <conditionalFormatting sqref="M10:M12">
    <cfRule type="containsText" dxfId="341" priority="51" operator="containsText" text="Ex:">
      <formula>NOT(ISERROR(SEARCH("Ex:",M10)))</formula>
    </cfRule>
  </conditionalFormatting>
  <conditionalFormatting sqref="C10:D10 K10:K12 O10:P10">
    <cfRule type="containsText" dxfId="340" priority="63" operator="containsText" text="Ex:">
      <formula>NOT(ISERROR(SEARCH("Ex:",C10)))</formula>
    </cfRule>
  </conditionalFormatting>
  <conditionalFormatting sqref="N10:N12">
    <cfRule type="containsText" dxfId="339" priority="61" operator="containsText" text="Ex:">
      <formula>NOT(ISERROR(SEARCH("Ex:",N10)))</formula>
    </cfRule>
  </conditionalFormatting>
  <conditionalFormatting sqref="Q10">
    <cfRule type="containsText" dxfId="338" priority="58" operator="containsText" text="Ex:">
      <formula>NOT(ISERROR(SEARCH("Ex:",Q10)))</formula>
    </cfRule>
  </conditionalFormatting>
  <conditionalFormatting sqref="B10:B11 B13">
    <cfRule type="containsText" dxfId="337" priority="56" operator="containsText" text="Example:">
      <formula>NOT(ISERROR(SEARCH("Example:",B10)))</formula>
    </cfRule>
  </conditionalFormatting>
  <conditionalFormatting sqref="B10:B11 B13">
    <cfRule type="containsText" dxfId="336" priority="55" operator="containsText" text="&quot;Example&quot;">
      <formula>NOT(ISERROR(SEARCH("""Example""",B10)))</formula>
    </cfRule>
  </conditionalFormatting>
  <conditionalFormatting sqref="B12">
    <cfRule type="containsText" dxfId="335" priority="49" operator="containsText" text="Example:">
      <formula>NOT(ISERROR(SEARCH("Example:",B12)))</formula>
    </cfRule>
  </conditionalFormatting>
  <conditionalFormatting sqref="B12">
    <cfRule type="containsText" dxfId="334" priority="48" operator="containsText" text="&quot;Example&quot;">
      <formula>NOT(ISERROR(SEARCH("""Example""",B12)))</formula>
    </cfRule>
  </conditionalFormatting>
  <conditionalFormatting sqref="E10">
    <cfRule type="containsText" dxfId="333" priority="32" operator="containsText" text="Ex:">
      <formula>NOT(ISERROR(SEARCH("Ex:",E10)))</formula>
    </cfRule>
  </conditionalFormatting>
  <conditionalFormatting sqref="C13:D13">
    <cfRule type="containsText" dxfId="332" priority="25" operator="containsText" text="Ex:">
      <formula>NOT(ISERROR(SEARCH("Ex:",C13)))</formula>
    </cfRule>
  </conditionalFormatting>
  <conditionalFormatting sqref="G13:H13">
    <cfRule type="containsText" dxfId="331" priority="24" operator="containsText" text="Ex:">
      <formula>NOT(ISERROR(SEARCH("Ex:",G13)))</formula>
    </cfRule>
  </conditionalFormatting>
  <conditionalFormatting sqref="L10:L12">
    <cfRule type="containsText" dxfId="330" priority="21" operator="containsText" text="Ex:">
      <formula>NOT(ISERROR(SEARCH("Ex:",L10)))</formula>
    </cfRule>
  </conditionalFormatting>
  <conditionalFormatting sqref="L13">
    <cfRule type="containsText" dxfId="329" priority="20" operator="containsText" text="Ex:">
      <formula>NOT(ISERROR(SEARCH("Ex:",L13)))</formula>
    </cfRule>
  </conditionalFormatting>
  <conditionalFormatting sqref="R10">
    <cfRule type="containsText" dxfId="328" priority="18" operator="containsText" text="Ex:">
      <formula>NOT(ISERROR(SEARCH("Ex:",R10)))</formula>
    </cfRule>
  </conditionalFormatting>
  <conditionalFormatting sqref="S10:T10">
    <cfRule type="containsText" dxfId="327" priority="19" operator="containsText" text="Ex:">
      <formula>NOT(ISERROR(SEARCH("Ex:",S10)))</formula>
    </cfRule>
  </conditionalFormatting>
  <conditionalFormatting sqref="R11:R13">
    <cfRule type="containsText" dxfId="326" priority="16" operator="containsText" text="Ex:">
      <formula>NOT(ISERROR(SEARCH("Ex:",R11)))</formula>
    </cfRule>
  </conditionalFormatting>
  <conditionalFormatting sqref="S11:T13">
    <cfRule type="containsText" dxfId="325" priority="17" operator="containsText" text="Ex:">
      <formula>NOT(ISERROR(SEARCH("Ex:",S11)))</formula>
    </cfRule>
  </conditionalFormatting>
  <conditionalFormatting sqref="Z10">
    <cfRule type="containsText" dxfId="324" priority="15" operator="containsText" text="Ex:">
      <formula>NOT(ISERROR(SEARCH("Ex:",Z10)))</formula>
    </cfRule>
  </conditionalFormatting>
  <conditionalFormatting sqref="Y10">
    <cfRule type="containsText" dxfId="323" priority="14" operator="containsText" text="Ex:">
      <formula>NOT(ISERROR(SEARCH("Ex:",Y10)))</formula>
    </cfRule>
  </conditionalFormatting>
  <conditionalFormatting sqref="Z11:Z13">
    <cfRule type="containsText" dxfId="322" priority="13" operator="containsText" text="Ex:">
      <formula>NOT(ISERROR(SEARCH("Ex:",Z11)))</formula>
    </cfRule>
  </conditionalFormatting>
  <conditionalFormatting sqref="Y11:Y13">
    <cfRule type="containsText" dxfId="321" priority="12" operator="containsText" text="Ex:">
      <formula>NOT(ISERROR(SEARCH("Ex:",Y11)))</formula>
    </cfRule>
  </conditionalFormatting>
  <conditionalFormatting sqref="E11:E13">
    <cfRule type="containsText" dxfId="320" priority="11" operator="containsText" text="Ex:">
      <formula>NOT(ISERROR(SEARCH("Ex:",E11)))</formula>
    </cfRule>
  </conditionalFormatting>
  <conditionalFormatting sqref="G10">
    <cfRule type="containsText" dxfId="319" priority="6" operator="containsText" text="Ex:">
      <formula>NOT(ISERROR(SEARCH("Ex:",G10)))</formula>
    </cfRule>
  </conditionalFormatting>
  <conditionalFormatting sqref="H10">
    <cfRule type="containsText" dxfId="318" priority="5" operator="containsText" text="Ex:">
      <formula>NOT(ISERROR(SEARCH("Ex:",H10)))</formula>
    </cfRule>
  </conditionalFormatting>
  <conditionalFormatting sqref="G11:G12">
    <cfRule type="containsText" dxfId="317" priority="4" operator="containsText" text="Ex:">
      <formula>NOT(ISERROR(SEARCH("Ex:",G11)))</formula>
    </cfRule>
  </conditionalFormatting>
  <conditionalFormatting sqref="H11:H12">
    <cfRule type="containsText" dxfId="316" priority="3" operator="containsText" text="Ex:">
      <formula>NOT(ISERROR(SEARCH("Ex:",H11)))</formula>
    </cfRule>
  </conditionalFormatting>
  <conditionalFormatting sqref="F10">
    <cfRule type="containsText" dxfId="20" priority="2" operator="containsText" text="Ex:">
      <formula>NOT(ISERROR(SEARCH("Ex:",F10)))</formula>
    </cfRule>
  </conditionalFormatting>
  <conditionalFormatting sqref="F11:F13">
    <cfRule type="containsText" dxfId="18" priority="1" operator="containsText" text="Ex:">
      <formula>NOT(ISERROR(SEARCH("Ex:",F11)))</formula>
    </cfRule>
  </conditionalFormatting>
  <dataValidations count="1">
    <dataValidation type="list" allowBlank="1" showDropDown="1" showInputMessage="1" showErrorMessage="1" sqref="R7">
      <formula1>$A$10:$A$13</formula1>
    </dataValidation>
  </dataValidation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containsText" priority="45" operator="containsText" text="Ex:" id="{49375410-DC28-4656-894A-CE5CBA3FC7D3}">
            <xm:f>NOT(ISERROR(SEARCH("Ex:",'Pre-1950 Space Conditioning'!U10)))</xm:f>
            <x14:dxf>
              <font>
                <color theme="0" tint="-0.34998626667073579"/>
              </font>
            </x14:dxf>
          </x14:cfRule>
          <xm:sqref>U10:X13 AA10:AC13</xm:sqref>
        </x14:conditionalFormatting>
        <x14:conditionalFormatting xmlns:xm="http://schemas.microsoft.com/office/excel/2006/main">
          <x14:cfRule type="containsText" priority="47" operator="containsText" text="Example" id="{7C05DA0D-6D1F-41C8-96C3-9867040E7744}">
            <xm:f>NOT(ISERROR(SEARCH("Example",'Pre-1950 Space Conditioning'!R9)))</xm:f>
            <x14:dxf>
              <font>
                <color theme="0" tint="-0.34998626667073579"/>
              </font>
            </x14:dxf>
          </x14:cfRule>
          <xm:sqref>R9:AC9</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sheetPr>
  <dimension ref="B1:AD13"/>
  <sheetViews>
    <sheetView showGridLines="0" topLeftCell="M1" zoomScaleNormal="100" workbookViewId="0">
      <selection activeCell="AA11" sqref="AA11:AA13"/>
    </sheetView>
  </sheetViews>
  <sheetFormatPr defaultColWidth="9" defaultRowHeight="15.75"/>
  <cols>
    <col min="1" max="1" width="1.25" style="133" customWidth="1"/>
    <col min="2" max="2" width="28.75" style="133" customWidth="1"/>
    <col min="3" max="3" width="10.625" style="133" customWidth="1"/>
    <col min="4" max="4" width="24.625" style="133" customWidth="1"/>
    <col min="5" max="10" width="10.625" style="133" customWidth="1"/>
    <col min="11" max="11" width="12.625" style="133" customWidth="1"/>
    <col min="12" max="17" width="10.625" style="133" customWidth="1"/>
    <col min="18" max="29" width="9" style="179"/>
    <col min="30" max="30" width="22.375" style="133" customWidth="1"/>
    <col min="31" max="31" width="5.75" style="133" customWidth="1"/>
    <col min="32" max="16384" width="9" style="133"/>
  </cols>
  <sheetData>
    <row r="1" spans="2:30" ht="7.5" customHeight="1">
      <c r="R1" s="133"/>
      <c r="S1" s="133"/>
      <c r="T1" s="133"/>
      <c r="U1" s="133"/>
      <c r="V1" s="133"/>
      <c r="W1" s="133"/>
      <c r="X1" s="133"/>
      <c r="Y1" s="133"/>
      <c r="Z1" s="133"/>
      <c r="AA1" s="133"/>
      <c r="AB1" s="133"/>
      <c r="AC1" s="133"/>
    </row>
    <row r="2" spans="2:30" ht="15.75" customHeight="1">
      <c r="B2" s="134" t="str">
        <f>Project!B2</f>
        <v>Input</v>
      </c>
      <c r="C2" s="184" t="s">
        <v>249</v>
      </c>
      <c r="D2" s="184"/>
      <c r="E2" s="184"/>
      <c r="F2" s="184"/>
      <c r="G2" s="184"/>
      <c r="H2" s="184"/>
      <c r="I2" s="126"/>
      <c r="J2" s="126"/>
      <c r="R2" s="133"/>
      <c r="S2" s="133"/>
      <c r="T2" s="133"/>
      <c r="U2" s="133"/>
      <c r="V2" s="133"/>
      <c r="W2" s="133"/>
      <c r="X2" s="133"/>
      <c r="Y2" s="133"/>
      <c r="Z2" s="133"/>
      <c r="AA2" s="133"/>
      <c r="AB2" s="133"/>
      <c r="AC2" s="133"/>
      <c r="AD2" s="132" t="str">
        <f>Project_Name</f>
        <v>Carbon Free Boston</v>
      </c>
    </row>
    <row r="3" spans="2:30" ht="15.75" customHeight="1">
      <c r="B3" s="131" t="str">
        <f>Project!B3</f>
        <v>Calculation</v>
      </c>
      <c r="C3" s="184"/>
      <c r="D3" s="184"/>
      <c r="E3" s="184"/>
      <c r="F3" s="184"/>
      <c r="G3" s="184"/>
      <c r="H3" s="184"/>
      <c r="I3" s="126"/>
      <c r="J3" s="126"/>
      <c r="R3" s="133"/>
      <c r="S3" s="133"/>
      <c r="T3" s="133"/>
      <c r="U3" s="133"/>
      <c r="V3" s="133"/>
      <c r="W3" s="133"/>
      <c r="X3" s="133"/>
      <c r="Y3" s="133"/>
      <c r="Z3" s="133"/>
      <c r="AA3" s="133"/>
      <c r="AB3" s="133"/>
      <c r="AC3" s="133"/>
      <c r="AD3" s="132" t="str">
        <f>Project_Number</f>
        <v>259104-00</v>
      </c>
    </row>
    <row r="4" spans="2:30" s="132" customFormat="1" ht="15.75" customHeight="1">
      <c r="B4" s="125" t="str">
        <f>Project!B4</f>
        <v>Notes</v>
      </c>
      <c r="C4" s="184"/>
      <c r="D4" s="184"/>
      <c r="E4" s="184"/>
      <c r="F4" s="184"/>
      <c r="G4" s="184"/>
      <c r="H4" s="184"/>
      <c r="I4" s="126"/>
      <c r="J4" s="126"/>
    </row>
    <row r="5" spans="2:30" ht="15.75" customHeight="1">
      <c r="R5" s="133"/>
      <c r="S5" s="133"/>
      <c r="T5" s="133"/>
      <c r="U5" s="133"/>
      <c r="V5" s="133"/>
      <c r="W5" s="133"/>
      <c r="X5" s="133"/>
      <c r="Y5" s="133"/>
      <c r="Z5" s="133"/>
      <c r="AA5" s="133"/>
      <c r="AB5" s="133"/>
      <c r="AC5" s="133"/>
    </row>
    <row r="6" spans="2:30" ht="18.75">
      <c r="B6" s="185" t="s">
        <v>250</v>
      </c>
      <c r="C6" s="185"/>
      <c r="D6" s="185"/>
      <c r="E6" s="185"/>
      <c r="F6" s="185"/>
      <c r="G6" s="185"/>
      <c r="H6" s="185"/>
      <c r="I6" s="185"/>
      <c r="J6" s="185"/>
      <c r="K6" s="185"/>
      <c r="L6" s="127"/>
      <c r="M6" s="127"/>
      <c r="N6" s="127"/>
      <c r="O6" s="127"/>
      <c r="P6" s="127"/>
      <c r="Q6" s="127"/>
      <c r="R6" s="127"/>
      <c r="S6" s="127"/>
      <c r="T6" s="127"/>
      <c r="U6" s="127"/>
      <c r="V6" s="127"/>
      <c r="W6" s="127"/>
      <c r="X6" s="127"/>
      <c r="Y6" s="127"/>
      <c r="Z6" s="127"/>
      <c r="AA6" s="127"/>
      <c r="AB6" s="127"/>
      <c r="AC6" s="127"/>
      <c r="AD6" s="127" t="s">
        <v>8</v>
      </c>
    </row>
    <row r="7" spans="2:30" s="10" customFormat="1" ht="5.0999999999999996" customHeight="1">
      <c r="B7" s="11"/>
      <c r="C7" s="11"/>
      <c r="D7" s="11"/>
      <c r="E7" s="11"/>
      <c r="F7" s="11"/>
      <c r="G7" s="11"/>
      <c r="H7" s="12"/>
      <c r="I7" s="12"/>
      <c r="J7" s="12"/>
    </row>
    <row r="8" spans="2:30" ht="43.5" customHeight="1">
      <c r="B8" s="17" t="s">
        <v>251</v>
      </c>
      <c r="C8" s="17" t="s">
        <v>252</v>
      </c>
      <c r="D8" s="17" t="s">
        <v>253</v>
      </c>
      <c r="E8" s="17" t="s">
        <v>254</v>
      </c>
      <c r="F8" s="17" t="s">
        <v>255</v>
      </c>
      <c r="G8" s="17" t="s">
        <v>256</v>
      </c>
      <c r="H8" s="17" t="s">
        <v>257</v>
      </c>
      <c r="I8" s="17" t="s">
        <v>258</v>
      </c>
      <c r="J8" s="17" t="s">
        <v>259</v>
      </c>
      <c r="K8" s="17" t="s">
        <v>103</v>
      </c>
      <c r="L8" s="17" t="s">
        <v>106</v>
      </c>
      <c r="M8" s="17" t="s">
        <v>108</v>
      </c>
      <c r="N8" s="17" t="s">
        <v>260</v>
      </c>
      <c r="O8" s="17" t="s">
        <v>261</v>
      </c>
      <c r="P8" s="17" t="s">
        <v>262</v>
      </c>
      <c r="Q8" s="17" t="s">
        <v>263</v>
      </c>
      <c r="R8" s="17" t="s">
        <v>586</v>
      </c>
      <c r="S8" s="17" t="s">
        <v>587</v>
      </c>
      <c r="T8" s="17" t="s">
        <v>588</v>
      </c>
      <c r="U8" s="17" t="s">
        <v>589</v>
      </c>
      <c r="V8" s="17" t="s">
        <v>590</v>
      </c>
      <c r="W8" s="17" t="s">
        <v>591</v>
      </c>
      <c r="X8" s="17" t="s">
        <v>579</v>
      </c>
      <c r="Y8" s="17" t="s">
        <v>592</v>
      </c>
      <c r="Z8" s="17" t="s">
        <v>593</v>
      </c>
      <c r="AA8" s="17" t="s">
        <v>580</v>
      </c>
      <c r="AB8" s="17" t="s">
        <v>594</v>
      </c>
      <c r="AC8" s="17" t="s">
        <v>595</v>
      </c>
    </row>
    <row r="9" spans="2:30" ht="31.5" customHeight="1">
      <c r="B9" s="17"/>
      <c r="C9" s="17" t="s">
        <v>264</v>
      </c>
      <c r="D9" s="17"/>
      <c r="E9" s="17" t="str">
        <f>Temperature</f>
        <v>(°F)</v>
      </c>
      <c r="F9" s="17" t="str">
        <f>Temperature</f>
        <v>(°F)</v>
      </c>
      <c r="G9" s="17" t="str">
        <f>Temperature</f>
        <v>(°F)</v>
      </c>
      <c r="H9" s="17" t="str">
        <f>Temperature</f>
        <v>(°F)</v>
      </c>
      <c r="I9" s="17" t="s">
        <v>265</v>
      </c>
      <c r="J9" s="17" t="s">
        <v>265</v>
      </c>
      <c r="K9" s="17" t="str">
        <f>DHW_Demand</f>
        <v>(gal/person/day)</v>
      </c>
      <c r="L9" s="17" t="str">
        <f>Occupant_Ventilation</f>
        <v>(cfm/person)</v>
      </c>
      <c r="M9" s="17" t="str">
        <f>Area_Ventilation</f>
        <v>(cfm/ft²)</v>
      </c>
      <c r="N9" s="17" t="str">
        <f>Area_Ventilation</f>
        <v>(cfm/ft²)</v>
      </c>
      <c r="O9" s="17" t="str">
        <f>Air_Change</f>
        <v>(ACH)</v>
      </c>
      <c r="P9" s="17" t="s">
        <v>264</v>
      </c>
      <c r="Q9" s="17" t="s">
        <v>266</v>
      </c>
      <c r="R9" s="17"/>
      <c r="S9" s="17"/>
      <c r="T9" s="17"/>
      <c r="U9" s="17"/>
      <c r="V9" s="17"/>
      <c r="W9" s="17"/>
      <c r="X9" s="17"/>
      <c r="Y9" s="17"/>
      <c r="Z9" s="17"/>
      <c r="AA9" s="17"/>
      <c r="AB9" s="17"/>
      <c r="AC9" s="17"/>
    </row>
    <row r="10" spans="2:30" ht="25.5">
      <c r="B10" s="130" t="s">
        <v>469</v>
      </c>
      <c r="C10" s="162" t="s">
        <v>456</v>
      </c>
      <c r="D10" s="162" t="s">
        <v>489</v>
      </c>
      <c r="E10" s="180">
        <v>67</v>
      </c>
      <c r="F10" s="183">
        <v>70</v>
      </c>
      <c r="G10" s="180">
        <v>76</v>
      </c>
      <c r="H10" s="180">
        <v>80</v>
      </c>
      <c r="I10" s="162" t="s">
        <v>298</v>
      </c>
      <c r="J10" s="162" t="s">
        <v>298</v>
      </c>
      <c r="K10" s="162">
        <v>33.4</v>
      </c>
      <c r="L10" s="180">
        <v>20</v>
      </c>
      <c r="M10" s="162">
        <v>0.21</v>
      </c>
      <c r="N10" s="162">
        <v>0</v>
      </c>
      <c r="O10" s="162" t="s">
        <v>298</v>
      </c>
      <c r="P10" s="162" t="s">
        <v>457</v>
      </c>
      <c r="Q10" s="162" t="s">
        <v>298</v>
      </c>
      <c r="R10" s="180" t="s">
        <v>581</v>
      </c>
      <c r="S10" s="180" t="s">
        <v>582</v>
      </c>
      <c r="T10" s="180" t="s">
        <v>581</v>
      </c>
      <c r="U10" s="178"/>
      <c r="V10" s="178"/>
      <c r="W10" s="178"/>
      <c r="X10" s="178">
        <v>2.5</v>
      </c>
      <c r="Y10" s="180" t="s">
        <v>584</v>
      </c>
      <c r="Z10" s="180" t="s">
        <v>583</v>
      </c>
      <c r="AA10" s="178">
        <v>0.78</v>
      </c>
      <c r="AB10" s="178" t="s">
        <v>584</v>
      </c>
      <c r="AC10" s="178">
        <v>0.78</v>
      </c>
      <c r="AD10" s="125" t="s">
        <v>490</v>
      </c>
    </row>
    <row r="11" spans="2:30" ht="25.5">
      <c r="B11" s="130" t="s">
        <v>470</v>
      </c>
      <c r="C11" s="162" t="s">
        <v>456</v>
      </c>
      <c r="D11" s="162" t="s">
        <v>489</v>
      </c>
      <c r="E11" s="180">
        <v>67</v>
      </c>
      <c r="F11" s="183">
        <v>70</v>
      </c>
      <c r="G11" s="180">
        <v>76</v>
      </c>
      <c r="H11" s="180">
        <v>80</v>
      </c>
      <c r="I11" s="162" t="s">
        <v>298</v>
      </c>
      <c r="J11" s="162" t="s">
        <v>298</v>
      </c>
      <c r="K11" s="162">
        <v>8.9</v>
      </c>
      <c r="L11" s="180">
        <v>20</v>
      </c>
      <c r="M11" s="162">
        <v>0.21</v>
      </c>
      <c r="N11" s="162">
        <v>0</v>
      </c>
      <c r="O11" s="162" t="s">
        <v>298</v>
      </c>
      <c r="P11" s="162" t="s">
        <v>457</v>
      </c>
      <c r="Q11" s="162" t="s">
        <v>298</v>
      </c>
      <c r="R11" s="180" t="s">
        <v>581</v>
      </c>
      <c r="S11" s="180" t="s">
        <v>582</v>
      </c>
      <c r="T11" s="180" t="s">
        <v>581</v>
      </c>
      <c r="U11" s="178"/>
      <c r="V11" s="178"/>
      <c r="W11" s="178"/>
      <c r="X11" s="180">
        <v>2.5</v>
      </c>
      <c r="Y11" s="180" t="s">
        <v>584</v>
      </c>
      <c r="Z11" s="180" t="s">
        <v>583</v>
      </c>
      <c r="AA11" s="183">
        <v>0.78</v>
      </c>
      <c r="AB11" s="178" t="s">
        <v>584</v>
      </c>
      <c r="AC11" s="178">
        <v>0.78</v>
      </c>
      <c r="AD11" s="125" t="s">
        <v>491</v>
      </c>
    </row>
    <row r="12" spans="2:30" ht="25.5">
      <c r="B12" s="130" t="s">
        <v>578</v>
      </c>
      <c r="C12" s="162" t="s">
        <v>456</v>
      </c>
      <c r="D12" s="162" t="s">
        <v>489</v>
      </c>
      <c r="E12" s="180">
        <v>67</v>
      </c>
      <c r="F12" s="183">
        <v>70</v>
      </c>
      <c r="G12" s="180">
        <v>76</v>
      </c>
      <c r="H12" s="180">
        <v>80</v>
      </c>
      <c r="I12" s="162" t="s">
        <v>298</v>
      </c>
      <c r="J12" s="162" t="s">
        <v>298</v>
      </c>
      <c r="K12" s="162">
        <v>0</v>
      </c>
      <c r="L12" s="180">
        <v>20</v>
      </c>
      <c r="M12" s="162">
        <v>0.21</v>
      </c>
      <c r="N12" s="162">
        <v>0</v>
      </c>
      <c r="O12" s="162" t="s">
        <v>298</v>
      </c>
      <c r="P12" s="162" t="s">
        <v>457</v>
      </c>
      <c r="Q12" s="162" t="s">
        <v>298</v>
      </c>
      <c r="R12" s="180" t="s">
        <v>581</v>
      </c>
      <c r="S12" s="180" t="s">
        <v>582</v>
      </c>
      <c r="T12" s="180" t="s">
        <v>581</v>
      </c>
      <c r="U12" s="178"/>
      <c r="V12" s="178"/>
      <c r="W12" s="178"/>
      <c r="X12" s="180">
        <v>2.5</v>
      </c>
      <c r="Y12" s="180" t="s">
        <v>584</v>
      </c>
      <c r="Z12" s="180" t="s">
        <v>583</v>
      </c>
      <c r="AA12" s="183">
        <v>0.78</v>
      </c>
      <c r="AB12" s="178" t="s">
        <v>584</v>
      </c>
      <c r="AC12" s="178">
        <v>0.78</v>
      </c>
      <c r="AD12" s="125"/>
    </row>
    <row r="13" spans="2:30" ht="25.5">
      <c r="B13" s="130" t="s">
        <v>471</v>
      </c>
      <c r="C13" s="180" t="s">
        <v>456</v>
      </c>
      <c r="D13" s="180" t="s">
        <v>467</v>
      </c>
      <c r="E13" s="180">
        <v>60</v>
      </c>
      <c r="F13" s="183">
        <v>60</v>
      </c>
      <c r="G13" s="180">
        <v>85</v>
      </c>
      <c r="H13" s="180">
        <v>90</v>
      </c>
      <c r="I13" s="162" t="s">
        <v>298</v>
      </c>
      <c r="J13" s="162" t="s">
        <v>298</v>
      </c>
      <c r="K13" s="162" t="s">
        <v>298</v>
      </c>
      <c r="L13" s="180">
        <v>15</v>
      </c>
      <c r="M13" s="162">
        <v>0.21</v>
      </c>
      <c r="N13" s="162">
        <v>0</v>
      </c>
      <c r="O13" s="162" t="s">
        <v>298</v>
      </c>
      <c r="P13" s="162" t="s">
        <v>457</v>
      </c>
      <c r="Q13" s="162" t="s">
        <v>298</v>
      </c>
      <c r="R13" s="180" t="s">
        <v>581</v>
      </c>
      <c r="S13" s="180" t="s">
        <v>582</v>
      </c>
      <c r="T13" s="180" t="s">
        <v>581</v>
      </c>
      <c r="U13" s="178"/>
      <c r="V13" s="178"/>
      <c r="W13" s="178"/>
      <c r="X13" s="180">
        <v>2.5</v>
      </c>
      <c r="Y13" s="180" t="s">
        <v>584</v>
      </c>
      <c r="Z13" s="180" t="s">
        <v>583</v>
      </c>
      <c r="AA13" s="183">
        <v>0.78</v>
      </c>
      <c r="AB13" s="178" t="s">
        <v>584</v>
      </c>
      <c r="AC13" s="178">
        <v>0.78</v>
      </c>
      <c r="AD13" s="125"/>
    </row>
  </sheetData>
  <mergeCells count="2">
    <mergeCell ref="C2:H4"/>
    <mergeCell ref="B6:K6"/>
  </mergeCells>
  <conditionalFormatting sqref="C9:Q9">
    <cfRule type="containsText" dxfId="313" priority="88" operator="containsText" text="Example">
      <formula>NOT(ISERROR(SEARCH("Example",C9)))</formula>
    </cfRule>
  </conditionalFormatting>
  <conditionalFormatting sqref="C11:D12 O11:Q13 I10:J13">
    <cfRule type="containsText" dxfId="312" priority="38" operator="containsText" text="Ex:">
      <formula>NOT(ISERROR(SEARCH("Ex:",C10)))</formula>
    </cfRule>
  </conditionalFormatting>
  <conditionalFormatting sqref="M10:M12">
    <cfRule type="containsText" dxfId="311" priority="35" operator="containsText" text="Ex:">
      <formula>NOT(ISERROR(SEARCH("Ex:",M10)))</formula>
    </cfRule>
  </conditionalFormatting>
  <conditionalFormatting sqref="C10:D10 K10:K12 O10:P10">
    <cfRule type="containsText" dxfId="310" priority="47" operator="containsText" text="Ex:">
      <formula>NOT(ISERROR(SEARCH("Ex:",C10)))</formula>
    </cfRule>
  </conditionalFormatting>
  <conditionalFormatting sqref="N10:N12">
    <cfRule type="containsText" dxfId="309" priority="45" operator="containsText" text="Ex:">
      <formula>NOT(ISERROR(SEARCH("Ex:",N10)))</formula>
    </cfRule>
  </conditionalFormatting>
  <conditionalFormatting sqref="Q10">
    <cfRule type="containsText" dxfId="308" priority="42" operator="containsText" text="Ex:">
      <formula>NOT(ISERROR(SEARCH("Ex:",Q10)))</formula>
    </cfRule>
  </conditionalFormatting>
  <conditionalFormatting sqref="B10:B11 B13">
    <cfRule type="containsText" dxfId="307" priority="40" operator="containsText" text="Example:">
      <formula>NOT(ISERROR(SEARCH("Example:",B10)))</formula>
    </cfRule>
  </conditionalFormatting>
  <conditionalFormatting sqref="B10:B11 B13">
    <cfRule type="containsText" dxfId="306" priority="39" operator="containsText" text="&quot;Example&quot;">
      <formula>NOT(ISERROR(SEARCH("""Example""",B10)))</formula>
    </cfRule>
  </conditionalFormatting>
  <conditionalFormatting sqref="K13 M13:N13">
    <cfRule type="containsText" dxfId="305" priority="36" operator="containsText" text="Ex:">
      <formula>NOT(ISERROR(SEARCH("Ex:",K13)))</formula>
    </cfRule>
  </conditionalFormatting>
  <conditionalFormatting sqref="B12">
    <cfRule type="containsText" dxfId="304" priority="33" operator="containsText" text="Example:">
      <formula>NOT(ISERROR(SEARCH("Example:",B12)))</formula>
    </cfRule>
  </conditionalFormatting>
  <conditionalFormatting sqref="B12">
    <cfRule type="containsText" dxfId="303" priority="32" operator="containsText" text="&quot;Example&quot;">
      <formula>NOT(ISERROR(SEARCH("""Example""",B12)))</formula>
    </cfRule>
  </conditionalFormatting>
  <conditionalFormatting sqref="C13:D13">
    <cfRule type="containsText" dxfId="302" priority="22" operator="containsText" text="Ex:">
      <formula>NOT(ISERROR(SEARCH("Ex:",C13)))</formula>
    </cfRule>
  </conditionalFormatting>
  <conditionalFormatting sqref="G13:H13">
    <cfRule type="containsText" dxfId="301" priority="21" operator="containsText" text="Ex:">
      <formula>NOT(ISERROR(SEARCH("Ex:",G13)))</formula>
    </cfRule>
  </conditionalFormatting>
  <conditionalFormatting sqref="L10:L12">
    <cfRule type="containsText" dxfId="300" priority="18" operator="containsText" text="Ex:">
      <formula>NOT(ISERROR(SEARCH("Ex:",L10)))</formula>
    </cfRule>
  </conditionalFormatting>
  <conditionalFormatting sqref="L13">
    <cfRule type="containsText" dxfId="299" priority="17" operator="containsText" text="Ex:">
      <formula>NOT(ISERROR(SEARCH("Ex:",L13)))</formula>
    </cfRule>
  </conditionalFormatting>
  <conditionalFormatting sqref="R10">
    <cfRule type="containsText" dxfId="298" priority="15" operator="containsText" text="Ex:">
      <formula>NOT(ISERROR(SEARCH("Ex:",R10)))</formula>
    </cfRule>
  </conditionalFormatting>
  <conditionalFormatting sqref="S10:T10">
    <cfRule type="containsText" dxfId="297" priority="16" operator="containsText" text="Ex:">
      <formula>NOT(ISERROR(SEARCH("Ex:",S10)))</formula>
    </cfRule>
  </conditionalFormatting>
  <conditionalFormatting sqref="R11:R13">
    <cfRule type="containsText" dxfId="296" priority="13" operator="containsText" text="Ex:">
      <formula>NOT(ISERROR(SEARCH("Ex:",R11)))</formula>
    </cfRule>
  </conditionalFormatting>
  <conditionalFormatting sqref="S11:T13">
    <cfRule type="containsText" dxfId="295" priority="14" operator="containsText" text="Ex:">
      <formula>NOT(ISERROR(SEARCH("Ex:",S11)))</formula>
    </cfRule>
  </conditionalFormatting>
  <conditionalFormatting sqref="Z10">
    <cfRule type="containsText" dxfId="294" priority="12" operator="containsText" text="Ex:">
      <formula>NOT(ISERROR(SEARCH("Ex:",Z10)))</formula>
    </cfRule>
  </conditionalFormatting>
  <conditionalFormatting sqref="Y10">
    <cfRule type="containsText" dxfId="293" priority="11" operator="containsText" text="Ex:">
      <formula>NOT(ISERROR(SEARCH("Ex:",Y10)))</formula>
    </cfRule>
  </conditionalFormatting>
  <conditionalFormatting sqref="Z11:Z13">
    <cfRule type="containsText" dxfId="292" priority="10" operator="containsText" text="Ex:">
      <formula>NOT(ISERROR(SEARCH("Ex:",Z11)))</formula>
    </cfRule>
  </conditionalFormatting>
  <conditionalFormatting sqref="Y11:Y13">
    <cfRule type="containsText" dxfId="291" priority="9" operator="containsText" text="Ex:">
      <formula>NOT(ISERROR(SEARCH("Ex:",Y11)))</formula>
    </cfRule>
  </conditionalFormatting>
  <conditionalFormatting sqref="E10">
    <cfRule type="containsText" dxfId="290" priority="8" operator="containsText" text="Ex:">
      <formula>NOT(ISERROR(SEARCH("Ex:",E10)))</formula>
    </cfRule>
  </conditionalFormatting>
  <conditionalFormatting sqref="E11:E13">
    <cfRule type="containsText" dxfId="289" priority="7" operator="containsText" text="Ex:">
      <formula>NOT(ISERROR(SEARCH("Ex:",E11)))</formula>
    </cfRule>
  </conditionalFormatting>
  <conditionalFormatting sqref="G10">
    <cfRule type="containsText" dxfId="288" priority="6" operator="containsText" text="Ex:">
      <formula>NOT(ISERROR(SEARCH("Ex:",G10)))</formula>
    </cfRule>
  </conditionalFormatting>
  <conditionalFormatting sqref="H10">
    <cfRule type="containsText" dxfId="287" priority="5" operator="containsText" text="Ex:">
      <formula>NOT(ISERROR(SEARCH("Ex:",H10)))</formula>
    </cfRule>
  </conditionalFormatting>
  <conditionalFormatting sqref="G11:G12">
    <cfRule type="containsText" dxfId="286" priority="4" operator="containsText" text="Ex:">
      <formula>NOT(ISERROR(SEARCH("Ex:",G11)))</formula>
    </cfRule>
  </conditionalFormatting>
  <conditionalFormatting sqref="H11:H12">
    <cfRule type="containsText" dxfId="285" priority="3" operator="containsText" text="Ex:">
      <formula>NOT(ISERROR(SEARCH("Ex:",H11)))</formula>
    </cfRule>
  </conditionalFormatting>
  <conditionalFormatting sqref="F10">
    <cfRule type="containsText" dxfId="24" priority="2" operator="containsText" text="Ex:">
      <formula>NOT(ISERROR(SEARCH("Ex:",F10)))</formula>
    </cfRule>
  </conditionalFormatting>
  <conditionalFormatting sqref="F11:F13">
    <cfRule type="containsText" dxfId="22" priority="1" operator="containsText" text="Ex:">
      <formula>NOT(ISERROR(SEARCH("Ex:",F11)))</formula>
    </cfRule>
  </conditionalFormatting>
  <dataValidations count="1">
    <dataValidation type="list" allowBlank="1" showDropDown="1" showInputMessage="1" showErrorMessage="1" sqref="R7">
      <formula1>$A$10:$A$13</formula1>
    </dataValidation>
  </dataValidation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containsText" priority="30" operator="containsText" text="Ex:" id="{CA581139-5249-4EA6-99DE-02C42451C52A}">
            <xm:f>NOT(ISERROR(SEARCH("Ex:",'Pre-1950 Space Conditioning'!U10)))</xm:f>
            <x14:dxf>
              <font>
                <color theme="0" tint="-0.34998626667073579"/>
              </font>
            </x14:dxf>
          </x14:cfRule>
          <xm:sqref>U10:X13 AA10:AC13</xm:sqref>
        </x14:conditionalFormatting>
        <x14:conditionalFormatting xmlns:xm="http://schemas.microsoft.com/office/excel/2006/main">
          <x14:cfRule type="containsText" priority="31" operator="containsText" text="Example" id="{EFB17C54-B567-40EE-B6AA-0D2E335418EF}">
            <xm:f>NOT(ISERROR(SEARCH("Example",'Pre-1950 Space Conditioning'!R9)))</xm:f>
            <x14:dxf>
              <font>
                <color theme="0" tint="-0.34998626667073579"/>
              </font>
            </x14:dxf>
          </x14:cfRule>
          <xm:sqref>R9:AC9</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sheetPr>
  <dimension ref="B1:AD13"/>
  <sheetViews>
    <sheetView showGridLines="0" topLeftCell="N3" zoomScaleNormal="100" workbookViewId="0">
      <selection activeCell="F10" sqref="F10:F13"/>
    </sheetView>
  </sheetViews>
  <sheetFormatPr defaultColWidth="9" defaultRowHeight="15.75"/>
  <cols>
    <col min="1" max="1" width="1.25" style="133" customWidth="1"/>
    <col min="2" max="2" width="28.75" style="133" customWidth="1"/>
    <col min="3" max="3" width="10.625" style="133" customWidth="1"/>
    <col min="4" max="4" width="24.625" style="133" customWidth="1"/>
    <col min="5" max="10" width="10.625" style="133" customWidth="1"/>
    <col min="11" max="11" width="12.625" style="133" customWidth="1"/>
    <col min="12" max="17" width="10.625" style="133" customWidth="1"/>
    <col min="18" max="29" width="9" style="179"/>
    <col min="30" max="30" width="22.375" style="133" customWidth="1"/>
    <col min="31" max="31" width="5.75" style="133" customWidth="1"/>
    <col min="32" max="16384" width="9" style="133"/>
  </cols>
  <sheetData>
    <row r="1" spans="2:30" ht="7.5" customHeight="1">
      <c r="R1" s="133"/>
      <c r="S1" s="133"/>
      <c r="T1" s="133"/>
      <c r="U1" s="133"/>
      <c r="V1" s="133"/>
      <c r="W1" s="133"/>
      <c r="X1" s="133"/>
      <c r="Y1" s="133"/>
      <c r="Z1" s="133"/>
      <c r="AA1" s="133"/>
      <c r="AB1" s="133"/>
      <c r="AC1" s="133"/>
    </row>
    <row r="2" spans="2:30" ht="15.75" customHeight="1">
      <c r="B2" s="134" t="str">
        <f>Project!B2</f>
        <v>Input</v>
      </c>
      <c r="C2" s="184" t="s">
        <v>249</v>
      </c>
      <c r="D2" s="184"/>
      <c r="E2" s="184"/>
      <c r="F2" s="184"/>
      <c r="G2" s="184"/>
      <c r="H2" s="184"/>
      <c r="I2" s="126"/>
      <c r="J2" s="126"/>
      <c r="R2" s="133"/>
      <c r="S2" s="133"/>
      <c r="T2" s="133"/>
      <c r="U2" s="133"/>
      <c r="V2" s="133"/>
      <c r="W2" s="133"/>
      <c r="X2" s="133"/>
      <c r="Y2" s="133"/>
      <c r="Z2" s="133"/>
      <c r="AA2" s="133"/>
      <c r="AB2" s="133"/>
      <c r="AC2" s="133"/>
      <c r="AD2" s="132" t="str">
        <f>Project_Name</f>
        <v>Carbon Free Boston</v>
      </c>
    </row>
    <row r="3" spans="2:30" ht="15.75" customHeight="1">
      <c r="B3" s="131" t="str">
        <f>Project!B3</f>
        <v>Calculation</v>
      </c>
      <c r="C3" s="184"/>
      <c r="D3" s="184"/>
      <c r="E3" s="184"/>
      <c r="F3" s="184"/>
      <c r="G3" s="184"/>
      <c r="H3" s="184"/>
      <c r="I3" s="126"/>
      <c r="J3" s="126"/>
      <c r="R3" s="133"/>
      <c r="S3" s="133"/>
      <c r="T3" s="133"/>
      <c r="U3" s="133"/>
      <c r="V3" s="133"/>
      <c r="W3" s="133"/>
      <c r="X3" s="133"/>
      <c r="Y3" s="133"/>
      <c r="Z3" s="133"/>
      <c r="AA3" s="133"/>
      <c r="AB3" s="133"/>
      <c r="AC3" s="133"/>
      <c r="AD3" s="132" t="str">
        <f>Project_Number</f>
        <v>259104-00</v>
      </c>
    </row>
    <row r="4" spans="2:30" s="132" customFormat="1" ht="15.75" customHeight="1">
      <c r="B4" s="125" t="str">
        <f>Project!B4</f>
        <v>Notes</v>
      </c>
      <c r="C4" s="184"/>
      <c r="D4" s="184"/>
      <c r="E4" s="184"/>
      <c r="F4" s="184"/>
      <c r="G4" s="184"/>
      <c r="H4" s="184"/>
      <c r="I4" s="126"/>
      <c r="J4" s="126"/>
    </row>
    <row r="5" spans="2:30" ht="15.75" customHeight="1">
      <c r="R5" s="133"/>
      <c r="S5" s="133"/>
      <c r="T5" s="133"/>
      <c r="U5" s="133"/>
      <c r="V5" s="133"/>
      <c r="W5" s="133"/>
      <c r="X5" s="133"/>
      <c r="Y5" s="133"/>
      <c r="Z5" s="133"/>
      <c r="AA5" s="133"/>
      <c r="AB5" s="133"/>
      <c r="AC5" s="133"/>
    </row>
    <row r="6" spans="2:30" ht="18.75">
      <c r="B6" s="185" t="s">
        <v>250</v>
      </c>
      <c r="C6" s="185"/>
      <c r="D6" s="185"/>
      <c r="E6" s="185"/>
      <c r="F6" s="185"/>
      <c r="G6" s="185"/>
      <c r="H6" s="185"/>
      <c r="I6" s="185"/>
      <c r="J6" s="185"/>
      <c r="K6" s="185"/>
      <c r="L6" s="127"/>
      <c r="M6" s="127"/>
      <c r="N6" s="127"/>
      <c r="O6" s="127"/>
      <c r="P6" s="127"/>
      <c r="Q6" s="127"/>
      <c r="R6" s="127"/>
      <c r="S6" s="127"/>
      <c r="T6" s="127"/>
      <c r="U6" s="127"/>
      <c r="V6" s="127"/>
      <c r="W6" s="127"/>
      <c r="X6" s="127"/>
      <c r="Y6" s="127"/>
      <c r="Z6" s="127"/>
      <c r="AA6" s="127"/>
      <c r="AB6" s="127"/>
      <c r="AC6" s="127"/>
      <c r="AD6" s="127" t="s">
        <v>8</v>
      </c>
    </row>
    <row r="7" spans="2:30" s="10" customFormat="1" ht="5.0999999999999996" customHeight="1">
      <c r="B7" s="11"/>
      <c r="C7" s="11"/>
      <c r="D7" s="11"/>
      <c r="E7" s="11"/>
      <c r="F7" s="11"/>
      <c r="G7" s="11"/>
      <c r="H7" s="12"/>
      <c r="I7" s="12"/>
      <c r="J7" s="12"/>
    </row>
    <row r="8" spans="2:30" ht="43.5" customHeight="1">
      <c r="B8" s="17" t="s">
        <v>251</v>
      </c>
      <c r="C8" s="17" t="s">
        <v>252</v>
      </c>
      <c r="D8" s="17" t="s">
        <v>253</v>
      </c>
      <c r="E8" s="17" t="s">
        <v>254</v>
      </c>
      <c r="F8" s="17" t="s">
        <v>255</v>
      </c>
      <c r="G8" s="17" t="s">
        <v>256</v>
      </c>
      <c r="H8" s="17" t="s">
        <v>257</v>
      </c>
      <c r="I8" s="17" t="s">
        <v>258</v>
      </c>
      <c r="J8" s="17" t="s">
        <v>259</v>
      </c>
      <c r="K8" s="17" t="s">
        <v>103</v>
      </c>
      <c r="L8" s="17" t="s">
        <v>106</v>
      </c>
      <c r="M8" s="17" t="s">
        <v>108</v>
      </c>
      <c r="N8" s="17" t="s">
        <v>260</v>
      </c>
      <c r="O8" s="17" t="s">
        <v>261</v>
      </c>
      <c r="P8" s="17" t="s">
        <v>262</v>
      </c>
      <c r="Q8" s="17" t="s">
        <v>263</v>
      </c>
      <c r="R8" s="17" t="s">
        <v>586</v>
      </c>
      <c r="S8" s="17" t="s">
        <v>587</v>
      </c>
      <c r="T8" s="17" t="s">
        <v>588</v>
      </c>
      <c r="U8" s="17" t="s">
        <v>589</v>
      </c>
      <c r="V8" s="17" t="s">
        <v>590</v>
      </c>
      <c r="W8" s="17" t="s">
        <v>591</v>
      </c>
      <c r="X8" s="17" t="s">
        <v>579</v>
      </c>
      <c r="Y8" s="17" t="s">
        <v>592</v>
      </c>
      <c r="Z8" s="17" t="s">
        <v>593</v>
      </c>
      <c r="AA8" s="17" t="s">
        <v>580</v>
      </c>
      <c r="AB8" s="17" t="s">
        <v>594</v>
      </c>
      <c r="AC8" s="17" t="s">
        <v>595</v>
      </c>
    </row>
    <row r="9" spans="2:30" ht="31.5" customHeight="1">
      <c r="B9" s="17"/>
      <c r="C9" s="17" t="s">
        <v>264</v>
      </c>
      <c r="D9" s="17"/>
      <c r="E9" s="17" t="str">
        <f>Temperature</f>
        <v>(°F)</v>
      </c>
      <c r="F9" s="17" t="str">
        <f>Temperature</f>
        <v>(°F)</v>
      </c>
      <c r="G9" s="17" t="str">
        <f>Temperature</f>
        <v>(°F)</v>
      </c>
      <c r="H9" s="17" t="str">
        <f>Temperature</f>
        <v>(°F)</v>
      </c>
      <c r="I9" s="17" t="s">
        <v>265</v>
      </c>
      <c r="J9" s="17" t="s">
        <v>265</v>
      </c>
      <c r="K9" s="17" t="str">
        <f>DHW_Demand</f>
        <v>(gal/person/day)</v>
      </c>
      <c r="L9" s="17" t="str">
        <f>Occupant_Ventilation</f>
        <v>(cfm/person)</v>
      </c>
      <c r="M9" s="17" t="str">
        <f>Area_Ventilation</f>
        <v>(cfm/ft²)</v>
      </c>
      <c r="N9" s="17" t="str">
        <f>Area_Ventilation</f>
        <v>(cfm/ft²)</v>
      </c>
      <c r="O9" s="17" t="str">
        <f>Air_Change</f>
        <v>(ACH)</v>
      </c>
      <c r="P9" s="17" t="s">
        <v>264</v>
      </c>
      <c r="Q9" s="17" t="s">
        <v>266</v>
      </c>
      <c r="R9" s="17"/>
      <c r="S9" s="17"/>
      <c r="T9" s="17"/>
      <c r="U9" s="17"/>
      <c r="V9" s="17"/>
      <c r="W9" s="17"/>
      <c r="X9" s="17"/>
      <c r="Y9" s="17"/>
      <c r="Z9" s="17"/>
      <c r="AA9" s="17"/>
      <c r="AB9" s="17"/>
      <c r="AC9" s="17"/>
    </row>
    <row r="10" spans="2:30" ht="25.5">
      <c r="B10" s="130" t="s">
        <v>469</v>
      </c>
      <c r="C10" s="145" t="s">
        <v>456</v>
      </c>
      <c r="D10" s="145" t="s">
        <v>489</v>
      </c>
      <c r="E10" s="180">
        <v>67</v>
      </c>
      <c r="F10" s="180">
        <v>70</v>
      </c>
      <c r="G10" s="180">
        <v>74</v>
      </c>
      <c r="H10" s="181">
        <v>74</v>
      </c>
      <c r="I10" s="147" t="s">
        <v>298</v>
      </c>
      <c r="J10" s="158" t="s">
        <v>298</v>
      </c>
      <c r="K10" s="145">
        <v>33.4</v>
      </c>
      <c r="L10" s="145">
        <v>20</v>
      </c>
      <c r="M10" s="162">
        <v>0.21</v>
      </c>
      <c r="N10" s="158">
        <v>0</v>
      </c>
      <c r="O10" s="145" t="s">
        <v>298</v>
      </c>
      <c r="P10" s="145" t="s">
        <v>457</v>
      </c>
      <c r="Q10" s="158" t="s">
        <v>298</v>
      </c>
      <c r="R10" s="180" t="s">
        <v>581</v>
      </c>
      <c r="S10" s="180" t="s">
        <v>582</v>
      </c>
      <c r="T10" s="180" t="s">
        <v>581</v>
      </c>
      <c r="U10" s="178"/>
      <c r="V10" s="178"/>
      <c r="W10" s="178"/>
      <c r="X10" s="178">
        <v>3.2</v>
      </c>
      <c r="Y10" s="180" t="s">
        <v>584</v>
      </c>
      <c r="Z10" s="180" t="s">
        <v>583</v>
      </c>
      <c r="AA10" s="178">
        <v>0.78</v>
      </c>
      <c r="AB10" s="178" t="s">
        <v>584</v>
      </c>
      <c r="AC10" s="178">
        <v>0.8</v>
      </c>
      <c r="AD10" s="125" t="s">
        <v>490</v>
      </c>
    </row>
    <row r="11" spans="2:30" ht="25.5">
      <c r="B11" s="130" t="s">
        <v>470</v>
      </c>
      <c r="C11" s="156" t="s">
        <v>456</v>
      </c>
      <c r="D11" s="162" t="s">
        <v>489</v>
      </c>
      <c r="E11" s="180">
        <v>67</v>
      </c>
      <c r="F11" s="180">
        <v>70</v>
      </c>
      <c r="G11" s="180">
        <v>74</v>
      </c>
      <c r="H11" s="181">
        <v>74</v>
      </c>
      <c r="I11" s="158" t="s">
        <v>298</v>
      </c>
      <c r="J11" s="158" t="s">
        <v>298</v>
      </c>
      <c r="K11" s="156">
        <v>8.9</v>
      </c>
      <c r="L11" s="156">
        <v>20</v>
      </c>
      <c r="M11" s="162">
        <v>0.21</v>
      </c>
      <c r="N11" s="158">
        <v>0</v>
      </c>
      <c r="O11" s="158" t="s">
        <v>298</v>
      </c>
      <c r="P11" s="158" t="s">
        <v>457</v>
      </c>
      <c r="Q11" s="158" t="s">
        <v>298</v>
      </c>
      <c r="R11" s="180" t="s">
        <v>581</v>
      </c>
      <c r="S11" s="180" t="s">
        <v>582</v>
      </c>
      <c r="T11" s="180" t="s">
        <v>581</v>
      </c>
      <c r="U11" s="178"/>
      <c r="V11" s="178"/>
      <c r="W11" s="178"/>
      <c r="X11" s="180">
        <v>3.2</v>
      </c>
      <c r="Y11" s="180" t="s">
        <v>584</v>
      </c>
      <c r="Z11" s="180" t="s">
        <v>583</v>
      </c>
      <c r="AA11" s="180">
        <v>0.78</v>
      </c>
      <c r="AB11" s="178" t="s">
        <v>584</v>
      </c>
      <c r="AC11" s="178">
        <v>0.8</v>
      </c>
      <c r="AD11" s="125" t="s">
        <v>491</v>
      </c>
    </row>
    <row r="12" spans="2:30" ht="25.5">
      <c r="B12" s="130" t="s">
        <v>578</v>
      </c>
      <c r="C12" s="156" t="s">
        <v>456</v>
      </c>
      <c r="D12" s="162" t="s">
        <v>489</v>
      </c>
      <c r="E12" s="180">
        <v>67</v>
      </c>
      <c r="F12" s="180">
        <v>70</v>
      </c>
      <c r="G12" s="180">
        <v>74</v>
      </c>
      <c r="H12" s="181">
        <v>74</v>
      </c>
      <c r="I12" s="158" t="s">
        <v>298</v>
      </c>
      <c r="J12" s="158" t="s">
        <v>298</v>
      </c>
      <c r="K12" s="156">
        <v>0</v>
      </c>
      <c r="L12" s="156">
        <v>20</v>
      </c>
      <c r="M12" s="162">
        <v>0.21</v>
      </c>
      <c r="N12" s="158">
        <v>0</v>
      </c>
      <c r="O12" s="158" t="s">
        <v>298</v>
      </c>
      <c r="P12" s="158" t="s">
        <v>457</v>
      </c>
      <c r="Q12" s="158" t="s">
        <v>298</v>
      </c>
      <c r="R12" s="180" t="s">
        <v>581</v>
      </c>
      <c r="S12" s="180" t="s">
        <v>582</v>
      </c>
      <c r="T12" s="180" t="s">
        <v>581</v>
      </c>
      <c r="U12" s="178"/>
      <c r="V12" s="178"/>
      <c r="W12" s="178"/>
      <c r="X12" s="180">
        <v>3.2</v>
      </c>
      <c r="Y12" s="180" t="s">
        <v>584</v>
      </c>
      <c r="Z12" s="180" t="s">
        <v>583</v>
      </c>
      <c r="AA12" s="180">
        <v>0.78</v>
      </c>
      <c r="AB12" s="178" t="s">
        <v>584</v>
      </c>
      <c r="AC12" s="178">
        <v>0.8</v>
      </c>
      <c r="AD12" s="125"/>
    </row>
    <row r="13" spans="2:30" ht="25.5">
      <c r="B13" s="130" t="s">
        <v>471</v>
      </c>
      <c r="C13" s="180" t="s">
        <v>456</v>
      </c>
      <c r="D13" s="180" t="s">
        <v>467</v>
      </c>
      <c r="E13" s="180">
        <v>60</v>
      </c>
      <c r="F13" s="180">
        <v>60</v>
      </c>
      <c r="G13" s="180">
        <v>80</v>
      </c>
      <c r="H13" s="180">
        <v>85</v>
      </c>
      <c r="I13" s="158" t="s">
        <v>298</v>
      </c>
      <c r="J13" s="158" t="s">
        <v>298</v>
      </c>
      <c r="K13" s="162" t="s">
        <v>298</v>
      </c>
      <c r="L13" s="162" t="s">
        <v>298</v>
      </c>
      <c r="M13" s="162">
        <v>0.21</v>
      </c>
      <c r="N13" s="162">
        <v>0</v>
      </c>
      <c r="O13" s="158" t="s">
        <v>298</v>
      </c>
      <c r="P13" s="158" t="s">
        <v>457</v>
      </c>
      <c r="Q13" s="158" t="s">
        <v>298</v>
      </c>
      <c r="R13" s="180" t="s">
        <v>581</v>
      </c>
      <c r="S13" s="180" t="s">
        <v>582</v>
      </c>
      <c r="T13" s="180" t="s">
        <v>581</v>
      </c>
      <c r="U13" s="178"/>
      <c r="V13" s="178"/>
      <c r="W13" s="178"/>
      <c r="X13" s="180">
        <v>3.2</v>
      </c>
      <c r="Y13" s="180" t="s">
        <v>584</v>
      </c>
      <c r="Z13" s="180" t="s">
        <v>583</v>
      </c>
      <c r="AA13" s="180">
        <v>0.78</v>
      </c>
      <c r="AB13" s="178" t="s">
        <v>584</v>
      </c>
      <c r="AC13" s="178">
        <v>0.8</v>
      </c>
      <c r="AD13" s="125"/>
    </row>
  </sheetData>
  <mergeCells count="2">
    <mergeCell ref="C2:H4"/>
    <mergeCell ref="B6:K6"/>
  </mergeCells>
  <conditionalFormatting sqref="K10:L12 O10:P10 O11:Q13 C10:D12">
    <cfRule type="containsText" dxfId="282" priority="69" operator="containsText" text="Ex:">
      <formula>NOT(ISERROR(SEARCH("Ex:",C10)))</formula>
    </cfRule>
  </conditionalFormatting>
  <conditionalFormatting sqref="C9:H9 K9:Q9">
    <cfRule type="containsText" dxfId="281" priority="68" operator="containsText" text="Example">
      <formula>NOT(ISERROR(SEARCH("Example",C9)))</formula>
    </cfRule>
  </conditionalFormatting>
  <conditionalFormatting sqref="N10:N12">
    <cfRule type="containsText" dxfId="280" priority="41" operator="containsText" text="Ex:">
      <formula>NOT(ISERROR(SEARCH("Ex:",N10)))</formula>
    </cfRule>
  </conditionalFormatting>
  <conditionalFormatting sqref="Q10">
    <cfRule type="containsText" dxfId="279" priority="38" operator="containsText" text="Ex:">
      <formula>NOT(ISERROR(SEARCH("Ex:",Q10)))</formula>
    </cfRule>
  </conditionalFormatting>
  <conditionalFormatting sqref="B10:B13">
    <cfRule type="containsText" dxfId="278" priority="36" operator="containsText" text="Example:">
      <formula>NOT(ISERROR(SEARCH("Example:",B10)))</formula>
    </cfRule>
  </conditionalFormatting>
  <conditionalFormatting sqref="B10:B13">
    <cfRule type="containsText" dxfId="277" priority="35" operator="containsText" text="&quot;Example&quot;">
      <formula>NOT(ISERROR(SEARCH("""Example""",B10)))</formula>
    </cfRule>
  </conditionalFormatting>
  <conditionalFormatting sqref="M10:M12">
    <cfRule type="containsText" dxfId="276" priority="31" operator="containsText" text="Ex:">
      <formula>NOT(ISERROR(SEARCH("Ex:",M10)))</formula>
    </cfRule>
  </conditionalFormatting>
  <conditionalFormatting sqref="C13:D13">
    <cfRule type="containsText" dxfId="275" priority="21" operator="containsText" text="Ex:">
      <formula>NOT(ISERROR(SEARCH("Ex:",C13)))</formula>
    </cfRule>
  </conditionalFormatting>
  <conditionalFormatting sqref="G13:H13">
    <cfRule type="containsText" dxfId="274" priority="20" operator="containsText" text="Ex:">
      <formula>NOT(ISERROR(SEARCH("Ex:",G13)))</formula>
    </cfRule>
  </conditionalFormatting>
  <conditionalFormatting sqref="R10">
    <cfRule type="containsText" dxfId="273" priority="16" operator="containsText" text="Ex:">
      <formula>NOT(ISERROR(SEARCH("Ex:",R10)))</formula>
    </cfRule>
  </conditionalFormatting>
  <conditionalFormatting sqref="S10:T10">
    <cfRule type="containsText" dxfId="272" priority="17" operator="containsText" text="Ex:">
      <formula>NOT(ISERROR(SEARCH("Ex:",S10)))</formula>
    </cfRule>
  </conditionalFormatting>
  <conditionalFormatting sqref="R11:R13">
    <cfRule type="containsText" dxfId="271" priority="14" operator="containsText" text="Ex:">
      <formula>NOT(ISERROR(SEARCH("Ex:",R11)))</formula>
    </cfRule>
  </conditionalFormatting>
  <conditionalFormatting sqref="S11:T13">
    <cfRule type="containsText" dxfId="270" priority="15" operator="containsText" text="Ex:">
      <formula>NOT(ISERROR(SEARCH("Ex:",S11)))</formula>
    </cfRule>
  </conditionalFormatting>
  <conditionalFormatting sqref="Z10">
    <cfRule type="containsText" dxfId="269" priority="13" operator="containsText" text="Ex:">
      <formula>NOT(ISERROR(SEARCH("Ex:",Z10)))</formula>
    </cfRule>
  </conditionalFormatting>
  <conditionalFormatting sqref="Y10">
    <cfRule type="containsText" dxfId="268" priority="12" operator="containsText" text="Ex:">
      <formula>NOT(ISERROR(SEARCH("Ex:",Y10)))</formula>
    </cfRule>
  </conditionalFormatting>
  <conditionalFormatting sqref="Z11:Z13">
    <cfRule type="containsText" dxfId="267" priority="11" operator="containsText" text="Ex:">
      <formula>NOT(ISERROR(SEARCH("Ex:",Z11)))</formula>
    </cfRule>
  </conditionalFormatting>
  <conditionalFormatting sqref="Y11:Y13">
    <cfRule type="containsText" dxfId="266" priority="10" operator="containsText" text="Ex:">
      <formula>NOT(ISERROR(SEARCH("Ex:",Y11)))</formula>
    </cfRule>
  </conditionalFormatting>
  <conditionalFormatting sqref="E10:F10">
    <cfRule type="containsText" dxfId="265" priority="9" operator="containsText" text="Ex:">
      <formula>NOT(ISERROR(SEARCH("Ex:",E10)))</formula>
    </cfRule>
  </conditionalFormatting>
  <conditionalFormatting sqref="E11:F13">
    <cfRule type="containsText" dxfId="264" priority="8" operator="containsText" text="Ex:">
      <formula>NOT(ISERROR(SEARCH("Ex:",E11)))</formula>
    </cfRule>
  </conditionalFormatting>
  <conditionalFormatting sqref="G10">
    <cfRule type="containsText" dxfId="263" priority="7" operator="containsText" text="Ex:">
      <formula>NOT(ISERROR(SEARCH("Ex:",G10)))</formula>
    </cfRule>
  </conditionalFormatting>
  <conditionalFormatting sqref="G11:G12">
    <cfRule type="containsText" dxfId="262" priority="5" operator="containsText" text="Ex:">
      <formula>NOT(ISERROR(SEARCH("Ex:",G11)))</formula>
    </cfRule>
  </conditionalFormatting>
  <conditionalFormatting sqref="H10">
    <cfRule type="containsText" dxfId="261" priority="2" operator="containsText" text="Ex:">
      <formula>NOT(ISERROR(SEARCH("Ex:",H10)))</formula>
    </cfRule>
  </conditionalFormatting>
  <conditionalFormatting sqref="H11:H12">
    <cfRule type="containsText" dxfId="260" priority="1" operator="containsText" text="Ex:">
      <formula>NOT(ISERROR(SEARCH("Ex:",H11)))</formula>
    </cfRule>
  </conditionalFormatting>
  <dataValidations count="1">
    <dataValidation type="list" allowBlank="1" showDropDown="1" showInputMessage="1" showErrorMessage="1" sqref="R7">
      <formula1>$A$10:$A$13</formula1>
    </dataValidation>
  </dataValidation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containsText" priority="67" operator="containsText" text="Ex:" id="{56230965-83DE-421D-8361-2DC88909C2C6}">
            <xm:f>NOT(ISERROR(SEARCH("Ex:",'1980-2000 Space Conditioning'!I10)))</xm:f>
            <x14:dxf>
              <font>
                <color theme="0" tint="-0.34998626667073579"/>
              </font>
            </x14:dxf>
          </x14:cfRule>
          <xm:sqref>I13:N13 I10:J12</xm:sqref>
        </x14:conditionalFormatting>
        <x14:conditionalFormatting xmlns:xm="http://schemas.microsoft.com/office/excel/2006/main">
          <x14:cfRule type="containsText" priority="66" operator="containsText" text="Example" id="{56DE1D31-042C-4622-B700-5F26DEF9F0A9}">
            <xm:f>NOT(ISERROR(SEARCH("Example",'1980-2000 Space Conditioning'!I9)))</xm:f>
            <x14:dxf>
              <font>
                <color theme="0" tint="-0.34998626667073579"/>
              </font>
            </x14:dxf>
          </x14:cfRule>
          <xm:sqref>I9:J9</xm:sqref>
        </x14:conditionalFormatting>
        <x14:conditionalFormatting xmlns:xm="http://schemas.microsoft.com/office/excel/2006/main">
          <x14:cfRule type="containsText" priority="28" operator="containsText" text="Ex:" id="{898630F3-0C0D-4004-981A-EB4A39EF4A32}">
            <xm:f>NOT(ISERROR(SEARCH("Ex:",'Pre-1950 Space Conditioning'!U10)))</xm:f>
            <x14:dxf>
              <font>
                <color theme="0" tint="-0.34998626667073579"/>
              </font>
            </x14:dxf>
          </x14:cfRule>
          <xm:sqref>U10:X13 AA10:AC13</xm:sqref>
        </x14:conditionalFormatting>
        <x14:conditionalFormatting xmlns:xm="http://schemas.microsoft.com/office/excel/2006/main">
          <x14:cfRule type="containsText" priority="29" operator="containsText" text="Example" id="{A9D891AD-9F9C-488E-814B-3D884E4C6E14}">
            <xm:f>NOT(ISERROR(SEARCH("Example",'Pre-1950 Space Conditioning'!R9)))</xm:f>
            <x14:dxf>
              <font>
                <color theme="0" tint="-0.34998626667073579"/>
              </font>
            </x14:dxf>
          </x14:cfRule>
          <xm:sqref>R9:AC9</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sheetPr>
  <dimension ref="B1:AD167"/>
  <sheetViews>
    <sheetView showGridLines="0" zoomScaleNormal="100" workbookViewId="0">
      <selection activeCell="J94" sqref="J94"/>
    </sheetView>
  </sheetViews>
  <sheetFormatPr defaultColWidth="9" defaultRowHeight="15.75"/>
  <cols>
    <col min="1" max="1" width="1.25" style="133" customWidth="1"/>
    <col min="2" max="2" width="28.75" style="133" customWidth="1"/>
    <col min="3" max="3" width="11.875" style="133" customWidth="1"/>
    <col min="4" max="4" width="14.375" style="13" customWidth="1"/>
    <col min="5" max="13" width="4.5" style="133" customWidth="1"/>
    <col min="14" max="28" width="5.5" style="133" customWidth="1"/>
    <col min="29" max="29" width="20.375" style="133" customWidth="1"/>
    <col min="30" max="30" width="1.25" style="133" customWidth="1"/>
    <col min="31" max="16384" width="9" style="133"/>
  </cols>
  <sheetData>
    <row r="1" spans="2:30" ht="7.5" customHeight="1"/>
    <row r="2" spans="2:30" ht="15.75" customHeight="1">
      <c r="B2" s="134" t="str">
        <f>Project!B2</f>
        <v>Input</v>
      </c>
      <c r="C2" s="184" t="s">
        <v>267</v>
      </c>
      <c r="D2" s="184"/>
      <c r="E2" s="184"/>
      <c r="F2" s="184"/>
      <c r="G2" s="184"/>
      <c r="H2" s="184"/>
      <c r="I2" s="184"/>
      <c r="J2" s="184"/>
      <c r="AC2" s="239" t="str">
        <f>Project_Name</f>
        <v>Carbon Free Boston</v>
      </c>
      <c r="AD2" s="239"/>
    </row>
    <row r="3" spans="2:30" ht="15.75" customHeight="1">
      <c r="B3" s="131" t="str">
        <f>Project!B3</f>
        <v>Calculation</v>
      </c>
      <c r="C3" s="184"/>
      <c r="D3" s="184"/>
      <c r="E3" s="184"/>
      <c r="F3" s="184"/>
      <c r="G3" s="184"/>
      <c r="H3" s="184"/>
      <c r="I3" s="184"/>
      <c r="J3" s="184"/>
      <c r="AC3" s="239" t="str">
        <f>Project_Number</f>
        <v>259104-00</v>
      </c>
      <c r="AD3" s="239"/>
    </row>
    <row r="4" spans="2:30">
      <c r="B4" s="125" t="str">
        <f>Project!B4</f>
        <v>Notes</v>
      </c>
      <c r="C4" s="184"/>
      <c r="D4" s="184"/>
      <c r="E4" s="184"/>
      <c r="F4" s="184"/>
      <c r="G4" s="184"/>
      <c r="H4" s="184"/>
      <c r="I4" s="184"/>
      <c r="J4" s="184"/>
    </row>
    <row r="5" spans="2:30" ht="27">
      <c r="D5" s="18"/>
      <c r="E5" s="18"/>
      <c r="F5" s="18"/>
      <c r="G5" s="18"/>
      <c r="H5" s="18"/>
      <c r="I5" s="18"/>
      <c r="J5" s="18"/>
      <c r="K5" s="18"/>
      <c r="L5" s="18"/>
      <c r="M5" s="18"/>
      <c r="N5" s="18"/>
      <c r="O5" s="18"/>
      <c r="P5" s="18"/>
      <c r="Q5" s="18"/>
      <c r="R5" s="18"/>
      <c r="S5" s="18"/>
      <c r="T5" s="18"/>
      <c r="U5" s="18"/>
      <c r="V5" s="18"/>
      <c r="W5" s="18"/>
      <c r="X5" s="18"/>
      <c r="Y5" s="18"/>
      <c r="Z5" s="18"/>
      <c r="AA5" s="18"/>
      <c r="AB5" s="18"/>
    </row>
    <row r="7" spans="2:30" ht="18.75">
      <c r="B7" s="185" t="s">
        <v>214</v>
      </c>
      <c r="C7" s="185"/>
      <c r="D7" s="185"/>
      <c r="E7" s="185"/>
      <c r="F7" s="185"/>
      <c r="G7" s="185"/>
      <c r="H7" s="185"/>
      <c r="I7" s="185"/>
      <c r="J7" s="185"/>
      <c r="K7" s="185"/>
      <c r="L7" s="185"/>
      <c r="M7" s="185"/>
      <c r="N7" s="185"/>
      <c r="O7" s="185"/>
      <c r="P7" s="185"/>
      <c r="Q7" s="185"/>
      <c r="R7" s="185"/>
      <c r="S7" s="185"/>
      <c r="T7" s="185"/>
      <c r="U7" s="185"/>
      <c r="V7" s="185"/>
      <c r="W7" s="185"/>
      <c r="X7" s="185"/>
      <c r="Y7" s="185"/>
      <c r="Z7" s="185"/>
      <c r="AA7" s="185"/>
      <c r="AB7" s="185"/>
      <c r="AC7" s="127" t="s">
        <v>8</v>
      </c>
      <c r="AD7" s="127"/>
    </row>
    <row r="8" spans="2:30" s="10" customFormat="1" ht="5.0999999999999996" customHeight="1">
      <c r="B8" s="11"/>
      <c r="C8" s="11"/>
      <c r="D8" s="11"/>
      <c r="E8" s="11"/>
      <c r="F8" s="11"/>
      <c r="G8" s="12"/>
    </row>
    <row r="9" spans="2:30">
      <c r="B9" s="132"/>
      <c r="C9" s="17" t="s">
        <v>227</v>
      </c>
      <c r="D9" s="17" t="s">
        <v>268</v>
      </c>
      <c r="E9" s="17" t="s">
        <v>269</v>
      </c>
      <c r="F9" s="17" t="s">
        <v>270</v>
      </c>
      <c r="G9" s="17" t="s">
        <v>271</v>
      </c>
      <c r="H9" s="17" t="s">
        <v>272</v>
      </c>
      <c r="I9" s="17" t="s">
        <v>273</v>
      </c>
      <c r="J9" s="17" t="s">
        <v>274</v>
      </c>
      <c r="K9" s="17" t="s">
        <v>275</v>
      </c>
      <c r="L9" s="17" t="s">
        <v>276</v>
      </c>
      <c r="M9" s="17" t="s">
        <v>277</v>
      </c>
      <c r="N9" s="17" t="s">
        <v>278</v>
      </c>
      <c r="O9" s="17" t="s">
        <v>279</v>
      </c>
      <c r="P9" s="17" t="s">
        <v>280</v>
      </c>
      <c r="Q9" s="17" t="s">
        <v>281</v>
      </c>
      <c r="R9" s="17" t="s">
        <v>282</v>
      </c>
      <c r="S9" s="17" t="s">
        <v>283</v>
      </c>
      <c r="T9" s="17" t="s">
        <v>284</v>
      </c>
      <c r="U9" s="17" t="s">
        <v>285</v>
      </c>
      <c r="V9" s="17" t="s">
        <v>286</v>
      </c>
      <c r="W9" s="17" t="s">
        <v>287</v>
      </c>
      <c r="X9" s="17" t="s">
        <v>288</v>
      </c>
      <c r="Y9" s="17" t="s">
        <v>289</v>
      </c>
      <c r="Z9" s="17" t="s">
        <v>290</v>
      </c>
      <c r="AA9" s="17" t="s">
        <v>291</v>
      </c>
      <c r="AB9" s="155">
        <v>0</v>
      </c>
    </row>
    <row r="10" spans="2:30">
      <c r="B10" s="231" t="str">
        <f>$B$7&amp;" - "&amp;C10</f>
        <v>Occupancy - Sleeping Quarters</v>
      </c>
      <c r="C10" s="232" t="s">
        <v>469</v>
      </c>
      <c r="D10" s="16" t="s">
        <v>292</v>
      </c>
      <c r="E10" s="101">
        <v>1</v>
      </c>
      <c r="F10" s="101">
        <v>1</v>
      </c>
      <c r="G10" s="101">
        <v>1</v>
      </c>
      <c r="H10" s="101">
        <v>1</v>
      </c>
      <c r="I10" s="101">
        <v>1</v>
      </c>
      <c r="J10" s="101">
        <v>1</v>
      </c>
      <c r="K10" s="101">
        <v>1</v>
      </c>
      <c r="L10" s="101">
        <v>0.9</v>
      </c>
      <c r="M10" s="101">
        <v>0.4</v>
      </c>
      <c r="N10" s="101">
        <v>0.25</v>
      </c>
      <c r="O10" s="101">
        <v>0.25</v>
      </c>
      <c r="P10" s="101">
        <v>0.25</v>
      </c>
      <c r="Q10" s="101">
        <v>0.25</v>
      </c>
      <c r="R10" s="101">
        <v>0.25</v>
      </c>
      <c r="S10" s="101">
        <v>0.25</v>
      </c>
      <c r="T10" s="101">
        <v>0.25</v>
      </c>
      <c r="U10" s="101">
        <v>0.3</v>
      </c>
      <c r="V10" s="101">
        <v>0.5</v>
      </c>
      <c r="W10" s="101">
        <v>0.9</v>
      </c>
      <c r="X10" s="101">
        <v>0.9</v>
      </c>
      <c r="Y10" s="101">
        <v>0.9</v>
      </c>
      <c r="Z10" s="101">
        <v>1</v>
      </c>
      <c r="AA10" s="101">
        <v>1</v>
      </c>
      <c r="AB10" s="101">
        <v>1</v>
      </c>
      <c r="AC10" s="233" t="s">
        <v>493</v>
      </c>
    </row>
    <row r="11" spans="2:30">
      <c r="B11" s="231"/>
      <c r="C11" s="232"/>
      <c r="D11" s="16" t="s">
        <v>293</v>
      </c>
      <c r="E11" s="101">
        <v>1</v>
      </c>
      <c r="F11" s="101">
        <v>1</v>
      </c>
      <c r="G11" s="101">
        <v>1</v>
      </c>
      <c r="H11" s="101">
        <v>1</v>
      </c>
      <c r="I11" s="101">
        <v>1</v>
      </c>
      <c r="J11" s="101">
        <v>1</v>
      </c>
      <c r="K11" s="101">
        <v>1</v>
      </c>
      <c r="L11" s="101">
        <v>0.9</v>
      </c>
      <c r="M11" s="101">
        <v>0.4</v>
      </c>
      <c r="N11" s="101">
        <v>0.25</v>
      </c>
      <c r="O11" s="101">
        <v>0.25</v>
      </c>
      <c r="P11" s="101">
        <v>0.25</v>
      </c>
      <c r="Q11" s="101">
        <v>0.25</v>
      </c>
      <c r="R11" s="101">
        <v>0.25</v>
      </c>
      <c r="S11" s="101">
        <v>0.25</v>
      </c>
      <c r="T11" s="101">
        <v>0.25</v>
      </c>
      <c r="U11" s="101">
        <v>0.3</v>
      </c>
      <c r="V11" s="101">
        <v>0.5</v>
      </c>
      <c r="W11" s="101">
        <v>0.9</v>
      </c>
      <c r="X11" s="101">
        <v>0.9</v>
      </c>
      <c r="Y11" s="101">
        <v>0.9</v>
      </c>
      <c r="Z11" s="101">
        <v>1</v>
      </c>
      <c r="AA11" s="101">
        <v>1</v>
      </c>
      <c r="AB11" s="101">
        <v>1</v>
      </c>
      <c r="AC11" s="234"/>
    </row>
    <row r="12" spans="2:30">
      <c r="B12" s="231"/>
      <c r="C12" s="232"/>
      <c r="D12" s="16" t="s">
        <v>294</v>
      </c>
      <c r="E12" s="101">
        <v>1</v>
      </c>
      <c r="F12" s="101">
        <v>1</v>
      </c>
      <c r="G12" s="101">
        <v>1</v>
      </c>
      <c r="H12" s="101">
        <v>1</v>
      </c>
      <c r="I12" s="101">
        <v>1</v>
      </c>
      <c r="J12" s="101">
        <v>1</v>
      </c>
      <c r="K12" s="101">
        <v>1</v>
      </c>
      <c r="L12" s="101">
        <v>0.9</v>
      </c>
      <c r="M12" s="101">
        <v>0.4</v>
      </c>
      <c r="N12" s="101">
        <v>0.25</v>
      </c>
      <c r="O12" s="101">
        <v>0.25</v>
      </c>
      <c r="P12" s="101">
        <v>0.25</v>
      </c>
      <c r="Q12" s="101">
        <v>0.25</v>
      </c>
      <c r="R12" s="101">
        <v>0.25</v>
      </c>
      <c r="S12" s="101">
        <v>0.25</v>
      </c>
      <c r="T12" s="101">
        <v>0.25</v>
      </c>
      <c r="U12" s="101">
        <v>0.3</v>
      </c>
      <c r="V12" s="101">
        <v>0.5</v>
      </c>
      <c r="W12" s="101">
        <v>0.9</v>
      </c>
      <c r="X12" s="101">
        <v>0.9</v>
      </c>
      <c r="Y12" s="101">
        <v>0.9</v>
      </c>
      <c r="Z12" s="101">
        <v>1</v>
      </c>
      <c r="AA12" s="101">
        <v>1</v>
      </c>
      <c r="AB12" s="101">
        <v>1</v>
      </c>
      <c r="AC12" s="235"/>
    </row>
    <row r="13" spans="2:30" ht="15.75" customHeight="1">
      <c r="B13" s="231" t="str">
        <f>$B$7&amp;" - "&amp;C13</f>
        <v>Occupancy - Office Core</v>
      </c>
      <c r="C13" s="236" t="s">
        <v>470</v>
      </c>
      <c r="D13" s="16" t="s">
        <v>292</v>
      </c>
      <c r="E13" s="101">
        <v>0.4</v>
      </c>
      <c r="F13" s="101">
        <v>0.4</v>
      </c>
      <c r="G13" s="101">
        <v>0.4</v>
      </c>
      <c r="H13" s="101">
        <v>0.4</v>
      </c>
      <c r="I13" s="101">
        <v>0.4</v>
      </c>
      <c r="J13" s="101">
        <v>0.4</v>
      </c>
      <c r="K13" s="101">
        <v>0.4</v>
      </c>
      <c r="L13" s="101">
        <v>0.5</v>
      </c>
      <c r="M13" s="101">
        <v>0.6</v>
      </c>
      <c r="N13" s="101">
        <v>0.8</v>
      </c>
      <c r="O13" s="101">
        <v>0.8</v>
      </c>
      <c r="P13" s="101">
        <v>0.8</v>
      </c>
      <c r="Q13" s="101">
        <v>0.8</v>
      </c>
      <c r="R13" s="101">
        <v>0.8</v>
      </c>
      <c r="S13" s="101">
        <v>0.8</v>
      </c>
      <c r="T13" s="101">
        <v>0.8</v>
      </c>
      <c r="U13" s="101">
        <v>0.8</v>
      </c>
      <c r="V13" s="101">
        <v>0.6</v>
      </c>
      <c r="W13" s="101">
        <v>0.5</v>
      </c>
      <c r="X13" s="101">
        <v>0.5</v>
      </c>
      <c r="Y13" s="101">
        <v>0.4</v>
      </c>
      <c r="Z13" s="101">
        <v>0.4</v>
      </c>
      <c r="AA13" s="101">
        <v>0.4</v>
      </c>
      <c r="AB13" s="101">
        <v>0.4</v>
      </c>
      <c r="AC13" s="175" t="s">
        <v>493</v>
      </c>
    </row>
    <row r="14" spans="2:30">
      <c r="B14" s="231"/>
      <c r="C14" s="237"/>
      <c r="D14" s="16" t="s">
        <v>293</v>
      </c>
      <c r="E14" s="101">
        <v>0.4</v>
      </c>
      <c r="F14" s="101">
        <v>0.4</v>
      </c>
      <c r="G14" s="101">
        <v>0.4</v>
      </c>
      <c r="H14" s="101">
        <v>0.4</v>
      </c>
      <c r="I14" s="101">
        <v>0.4</v>
      </c>
      <c r="J14" s="101">
        <v>0.4</v>
      </c>
      <c r="K14" s="101">
        <v>0.4</v>
      </c>
      <c r="L14" s="101">
        <v>0.5</v>
      </c>
      <c r="M14" s="101">
        <v>0.6</v>
      </c>
      <c r="N14" s="101">
        <v>0.6</v>
      </c>
      <c r="O14" s="101">
        <v>0.6</v>
      </c>
      <c r="P14" s="101">
        <v>0.6</v>
      </c>
      <c r="Q14" s="101">
        <v>0.6</v>
      </c>
      <c r="R14" s="101">
        <v>0.6</v>
      </c>
      <c r="S14" s="101">
        <v>0.6</v>
      </c>
      <c r="T14" s="101">
        <v>0.6</v>
      </c>
      <c r="U14" s="101">
        <v>0.6</v>
      </c>
      <c r="V14" s="101">
        <v>0.5</v>
      </c>
      <c r="W14" s="101">
        <v>0.5</v>
      </c>
      <c r="X14" s="101">
        <v>0.4</v>
      </c>
      <c r="Y14" s="101">
        <v>0.4</v>
      </c>
      <c r="Z14" s="101">
        <v>0.4</v>
      </c>
      <c r="AA14" s="101">
        <v>0.4</v>
      </c>
      <c r="AB14" s="101">
        <v>0.4</v>
      </c>
      <c r="AC14" s="176"/>
    </row>
    <row r="15" spans="2:30">
      <c r="B15" s="231"/>
      <c r="C15" s="238"/>
      <c r="D15" s="16" t="s">
        <v>294</v>
      </c>
      <c r="E15" s="101">
        <v>0.4</v>
      </c>
      <c r="F15" s="101">
        <v>0.4</v>
      </c>
      <c r="G15" s="101">
        <v>0.4</v>
      </c>
      <c r="H15" s="101">
        <v>0.4</v>
      </c>
      <c r="I15" s="101">
        <v>0.4</v>
      </c>
      <c r="J15" s="101">
        <v>0.4</v>
      </c>
      <c r="K15" s="101">
        <v>0.4</v>
      </c>
      <c r="L15" s="101">
        <v>0.4</v>
      </c>
      <c r="M15" s="101">
        <v>0.6</v>
      </c>
      <c r="N15" s="101">
        <v>0.6</v>
      </c>
      <c r="O15" s="101">
        <v>0.6</v>
      </c>
      <c r="P15" s="101">
        <v>0.6</v>
      </c>
      <c r="Q15" s="101">
        <v>0.6</v>
      </c>
      <c r="R15" s="101">
        <v>0.6</v>
      </c>
      <c r="S15" s="101">
        <v>0.6</v>
      </c>
      <c r="T15" s="101">
        <v>0.6</v>
      </c>
      <c r="U15" s="101">
        <v>0.4</v>
      </c>
      <c r="V15" s="101">
        <v>0.4</v>
      </c>
      <c r="W15" s="101">
        <v>0.4</v>
      </c>
      <c r="X15" s="101">
        <v>0.4</v>
      </c>
      <c r="Y15" s="101">
        <v>0.4</v>
      </c>
      <c r="Z15" s="101">
        <v>0.4</v>
      </c>
      <c r="AA15" s="101">
        <v>0.4</v>
      </c>
      <c r="AB15" s="101">
        <v>0.4</v>
      </c>
      <c r="AC15" s="177"/>
    </row>
    <row r="16" spans="2:30" ht="15.75" customHeight="1">
      <c r="B16" s="231" t="str">
        <f>$B$7&amp;" - "&amp;C16</f>
        <v>Occupancy - Garage</v>
      </c>
      <c r="C16" s="232" t="s">
        <v>492</v>
      </c>
      <c r="D16" s="16" t="s">
        <v>292</v>
      </c>
      <c r="E16" s="101">
        <v>0.1</v>
      </c>
      <c r="F16" s="101">
        <v>0.1</v>
      </c>
      <c r="G16" s="101">
        <v>0.1</v>
      </c>
      <c r="H16" s="101">
        <v>0.1</v>
      </c>
      <c r="I16" s="101">
        <v>0.1</v>
      </c>
      <c r="J16" s="101">
        <v>0.1</v>
      </c>
      <c r="K16" s="101">
        <v>0.1</v>
      </c>
      <c r="L16" s="101">
        <v>0.1</v>
      </c>
      <c r="M16" s="101">
        <v>0.1</v>
      </c>
      <c r="N16" s="101">
        <v>0.1</v>
      </c>
      <c r="O16" s="101">
        <v>0.1</v>
      </c>
      <c r="P16" s="101">
        <v>0.1</v>
      </c>
      <c r="Q16" s="101">
        <v>0.1</v>
      </c>
      <c r="R16" s="101">
        <v>0.1</v>
      </c>
      <c r="S16" s="101">
        <v>0.1</v>
      </c>
      <c r="T16" s="101">
        <v>0.1</v>
      </c>
      <c r="U16" s="101">
        <v>0.1</v>
      </c>
      <c r="V16" s="101">
        <v>0.1</v>
      </c>
      <c r="W16" s="101">
        <v>0.1</v>
      </c>
      <c r="X16" s="101">
        <v>0.1</v>
      </c>
      <c r="Y16" s="101">
        <v>0.1</v>
      </c>
      <c r="Z16" s="101">
        <v>0.1</v>
      </c>
      <c r="AA16" s="101">
        <v>0.1</v>
      </c>
      <c r="AB16" s="101">
        <v>0.1</v>
      </c>
      <c r="AC16" s="233" t="s">
        <v>494</v>
      </c>
    </row>
    <row r="17" spans="2:29">
      <c r="B17" s="231"/>
      <c r="C17" s="232"/>
      <c r="D17" s="16" t="s">
        <v>293</v>
      </c>
      <c r="E17" s="101">
        <v>0.1</v>
      </c>
      <c r="F17" s="101">
        <v>0.1</v>
      </c>
      <c r="G17" s="101">
        <v>0.1</v>
      </c>
      <c r="H17" s="101">
        <v>0.1</v>
      </c>
      <c r="I17" s="101">
        <v>0.1</v>
      </c>
      <c r="J17" s="101">
        <v>0.1</v>
      </c>
      <c r="K17" s="101">
        <v>0.1</v>
      </c>
      <c r="L17" s="101">
        <v>0.1</v>
      </c>
      <c r="M17" s="101">
        <v>0.1</v>
      </c>
      <c r="N17" s="101">
        <v>0.1</v>
      </c>
      <c r="O17" s="101">
        <v>0.1</v>
      </c>
      <c r="P17" s="101">
        <v>0.1</v>
      </c>
      <c r="Q17" s="101">
        <v>0.1</v>
      </c>
      <c r="R17" s="101">
        <v>0.1</v>
      </c>
      <c r="S17" s="101">
        <v>0.1</v>
      </c>
      <c r="T17" s="101">
        <v>0.1</v>
      </c>
      <c r="U17" s="101">
        <v>0.1</v>
      </c>
      <c r="V17" s="101">
        <v>0.1</v>
      </c>
      <c r="W17" s="101">
        <v>0.1</v>
      </c>
      <c r="X17" s="101">
        <v>0.1</v>
      </c>
      <c r="Y17" s="101">
        <v>0.1</v>
      </c>
      <c r="Z17" s="101">
        <v>0.1</v>
      </c>
      <c r="AA17" s="101">
        <v>0.1</v>
      </c>
      <c r="AB17" s="101">
        <v>0.1</v>
      </c>
      <c r="AC17" s="234"/>
    </row>
    <row r="18" spans="2:29">
      <c r="B18" s="231"/>
      <c r="C18" s="232"/>
      <c r="D18" s="16" t="s">
        <v>294</v>
      </c>
      <c r="E18" s="101">
        <v>0.1</v>
      </c>
      <c r="F18" s="101">
        <v>0.1</v>
      </c>
      <c r="G18" s="101">
        <v>0.1</v>
      </c>
      <c r="H18" s="101">
        <v>0.1</v>
      </c>
      <c r="I18" s="101">
        <v>0.1</v>
      </c>
      <c r="J18" s="101">
        <v>0.1</v>
      </c>
      <c r="K18" s="101">
        <v>0.1</v>
      </c>
      <c r="L18" s="101">
        <v>0.1</v>
      </c>
      <c r="M18" s="101">
        <v>0.1</v>
      </c>
      <c r="N18" s="101">
        <v>0.1</v>
      </c>
      <c r="O18" s="101">
        <v>0.1</v>
      </c>
      <c r="P18" s="101">
        <v>0.1</v>
      </c>
      <c r="Q18" s="101">
        <v>0.1</v>
      </c>
      <c r="R18" s="101">
        <v>0.1</v>
      </c>
      <c r="S18" s="101">
        <v>0.1</v>
      </c>
      <c r="T18" s="101">
        <v>0.1</v>
      </c>
      <c r="U18" s="101">
        <v>0.1</v>
      </c>
      <c r="V18" s="101">
        <v>0.1</v>
      </c>
      <c r="W18" s="101">
        <v>0.1</v>
      </c>
      <c r="X18" s="101">
        <v>0.1</v>
      </c>
      <c r="Y18" s="101">
        <v>0.1</v>
      </c>
      <c r="Z18" s="101">
        <v>0.1</v>
      </c>
      <c r="AA18" s="101">
        <v>0.1</v>
      </c>
      <c r="AB18" s="101">
        <v>0.1</v>
      </c>
      <c r="AC18" s="235"/>
    </row>
    <row r="19" spans="2:29">
      <c r="B19" s="231" t="str">
        <f>$B$7&amp;" - "&amp;C19</f>
        <v>Occupancy - Office Perimeter</v>
      </c>
      <c r="C19" s="236" t="s">
        <v>578</v>
      </c>
      <c r="D19" s="16" t="s">
        <v>292</v>
      </c>
      <c r="E19" s="101">
        <v>0.4</v>
      </c>
      <c r="F19" s="101">
        <v>0.4</v>
      </c>
      <c r="G19" s="101">
        <v>0.4</v>
      </c>
      <c r="H19" s="101">
        <v>0.4</v>
      </c>
      <c r="I19" s="101">
        <v>0.4</v>
      </c>
      <c r="J19" s="101">
        <v>0.4</v>
      </c>
      <c r="K19" s="101">
        <v>0.4</v>
      </c>
      <c r="L19" s="101">
        <v>0.5</v>
      </c>
      <c r="M19" s="101">
        <v>0.6</v>
      </c>
      <c r="N19" s="101">
        <v>0.8</v>
      </c>
      <c r="O19" s="101">
        <v>0.8</v>
      </c>
      <c r="P19" s="101">
        <v>0.8</v>
      </c>
      <c r="Q19" s="101">
        <v>0.8</v>
      </c>
      <c r="R19" s="101">
        <v>0.8</v>
      </c>
      <c r="S19" s="101">
        <v>0.8</v>
      </c>
      <c r="T19" s="101">
        <v>0.8</v>
      </c>
      <c r="U19" s="101">
        <v>0.8</v>
      </c>
      <c r="V19" s="101">
        <v>0.6</v>
      </c>
      <c r="W19" s="101">
        <v>0.5</v>
      </c>
      <c r="X19" s="101">
        <v>0.5</v>
      </c>
      <c r="Y19" s="101">
        <v>0.4</v>
      </c>
      <c r="Z19" s="101">
        <v>0.4</v>
      </c>
      <c r="AA19" s="101">
        <v>0.4</v>
      </c>
      <c r="AB19" s="101">
        <v>0.4</v>
      </c>
      <c r="AC19" s="175" t="s">
        <v>493</v>
      </c>
    </row>
    <row r="20" spans="2:29">
      <c r="B20" s="231"/>
      <c r="C20" s="237"/>
      <c r="D20" s="16" t="s">
        <v>293</v>
      </c>
      <c r="E20" s="101">
        <v>0.4</v>
      </c>
      <c r="F20" s="101">
        <v>0.4</v>
      </c>
      <c r="G20" s="101">
        <v>0.4</v>
      </c>
      <c r="H20" s="101">
        <v>0.4</v>
      </c>
      <c r="I20" s="101">
        <v>0.4</v>
      </c>
      <c r="J20" s="101">
        <v>0.4</v>
      </c>
      <c r="K20" s="101">
        <v>0.4</v>
      </c>
      <c r="L20" s="101">
        <v>0.5</v>
      </c>
      <c r="M20" s="101">
        <v>0.6</v>
      </c>
      <c r="N20" s="101">
        <v>0.6</v>
      </c>
      <c r="O20" s="101">
        <v>0.6</v>
      </c>
      <c r="P20" s="101">
        <v>0.6</v>
      </c>
      <c r="Q20" s="101">
        <v>0.6</v>
      </c>
      <c r="R20" s="101">
        <v>0.6</v>
      </c>
      <c r="S20" s="101">
        <v>0.6</v>
      </c>
      <c r="T20" s="101">
        <v>0.6</v>
      </c>
      <c r="U20" s="101">
        <v>0.6</v>
      </c>
      <c r="V20" s="101">
        <v>0.5</v>
      </c>
      <c r="W20" s="101">
        <v>0.5</v>
      </c>
      <c r="X20" s="101">
        <v>0.4</v>
      </c>
      <c r="Y20" s="101">
        <v>0.4</v>
      </c>
      <c r="Z20" s="101">
        <v>0.4</v>
      </c>
      <c r="AA20" s="101">
        <v>0.4</v>
      </c>
      <c r="AB20" s="101">
        <v>0.4</v>
      </c>
      <c r="AC20" s="176"/>
    </row>
    <row r="21" spans="2:29">
      <c r="B21" s="231"/>
      <c r="C21" s="238"/>
      <c r="D21" s="16" t="s">
        <v>294</v>
      </c>
      <c r="E21" s="101">
        <v>0.4</v>
      </c>
      <c r="F21" s="101">
        <v>0.4</v>
      </c>
      <c r="G21" s="101">
        <v>0.4</v>
      </c>
      <c r="H21" s="101">
        <v>0.4</v>
      </c>
      <c r="I21" s="101">
        <v>0.4</v>
      </c>
      <c r="J21" s="101">
        <v>0.4</v>
      </c>
      <c r="K21" s="101">
        <v>0.4</v>
      </c>
      <c r="L21" s="101">
        <v>0.4</v>
      </c>
      <c r="M21" s="101">
        <v>0.6</v>
      </c>
      <c r="N21" s="101">
        <v>0.6</v>
      </c>
      <c r="O21" s="101">
        <v>0.6</v>
      </c>
      <c r="P21" s="101">
        <v>0.6</v>
      </c>
      <c r="Q21" s="101">
        <v>0.6</v>
      </c>
      <c r="R21" s="101">
        <v>0.6</v>
      </c>
      <c r="S21" s="101">
        <v>0.6</v>
      </c>
      <c r="T21" s="101">
        <v>0.6</v>
      </c>
      <c r="U21" s="101">
        <v>0.4</v>
      </c>
      <c r="V21" s="101">
        <v>0.4</v>
      </c>
      <c r="W21" s="101">
        <v>0.4</v>
      </c>
      <c r="X21" s="101">
        <v>0.4</v>
      </c>
      <c r="Y21" s="101">
        <v>0.4</v>
      </c>
      <c r="Z21" s="101">
        <v>0.4</v>
      </c>
      <c r="AA21" s="101">
        <v>0.4</v>
      </c>
      <c r="AB21" s="101">
        <v>0.4</v>
      </c>
      <c r="AC21" s="177"/>
    </row>
    <row r="22" spans="2:29">
      <c r="B22" s="231" t="str">
        <f>$B$7&amp;" - "&amp;C22</f>
        <v xml:space="preserve">Occupancy - </v>
      </c>
      <c r="C22" s="232"/>
      <c r="D22" s="16" t="s">
        <v>292</v>
      </c>
      <c r="E22" s="101"/>
      <c r="F22" s="101"/>
      <c r="G22" s="101"/>
      <c r="H22" s="101"/>
      <c r="I22" s="101"/>
      <c r="J22" s="101"/>
      <c r="K22" s="101"/>
      <c r="L22" s="101"/>
      <c r="M22" s="101"/>
      <c r="N22" s="101"/>
      <c r="O22" s="101"/>
      <c r="P22" s="101"/>
      <c r="Q22" s="101"/>
      <c r="R22" s="101"/>
      <c r="S22" s="101"/>
      <c r="T22" s="101"/>
      <c r="U22" s="101"/>
      <c r="V22" s="101"/>
      <c r="W22" s="101"/>
      <c r="X22" s="101"/>
      <c r="Y22" s="101"/>
      <c r="Z22" s="101"/>
      <c r="AA22" s="101"/>
      <c r="AB22" s="101"/>
      <c r="AC22" s="233"/>
    </row>
    <row r="23" spans="2:29">
      <c r="B23" s="231"/>
      <c r="C23" s="232"/>
      <c r="D23" s="16" t="s">
        <v>293</v>
      </c>
      <c r="E23" s="101"/>
      <c r="F23" s="101"/>
      <c r="G23" s="101"/>
      <c r="H23" s="101"/>
      <c r="I23" s="101"/>
      <c r="J23" s="101"/>
      <c r="K23" s="101"/>
      <c r="L23" s="101"/>
      <c r="M23" s="101"/>
      <c r="N23" s="101"/>
      <c r="O23" s="101"/>
      <c r="P23" s="101"/>
      <c r="Q23" s="101"/>
      <c r="R23" s="101"/>
      <c r="S23" s="101"/>
      <c r="T23" s="101"/>
      <c r="U23" s="101"/>
      <c r="V23" s="101"/>
      <c r="W23" s="101"/>
      <c r="X23" s="101"/>
      <c r="Y23" s="101"/>
      <c r="Z23" s="101"/>
      <c r="AA23" s="101"/>
      <c r="AB23" s="101"/>
      <c r="AC23" s="234"/>
    </row>
    <row r="24" spans="2:29">
      <c r="B24" s="231"/>
      <c r="C24" s="232"/>
      <c r="D24" s="16" t="s">
        <v>294</v>
      </c>
      <c r="E24" s="101"/>
      <c r="F24" s="101"/>
      <c r="G24" s="101"/>
      <c r="H24" s="101"/>
      <c r="I24" s="101"/>
      <c r="J24" s="101"/>
      <c r="K24" s="101"/>
      <c r="L24" s="101"/>
      <c r="M24" s="101"/>
      <c r="N24" s="101"/>
      <c r="O24" s="101"/>
      <c r="P24" s="101"/>
      <c r="Q24" s="101"/>
      <c r="R24" s="101"/>
      <c r="S24" s="101"/>
      <c r="T24" s="101"/>
      <c r="U24" s="101"/>
      <c r="V24" s="101"/>
      <c r="W24" s="101"/>
      <c r="X24" s="101"/>
      <c r="Y24" s="101"/>
      <c r="Z24" s="101"/>
      <c r="AA24" s="101"/>
      <c r="AB24" s="101"/>
      <c r="AC24" s="235"/>
    </row>
    <row r="25" spans="2:29">
      <c r="D25" s="133"/>
    </row>
    <row r="26" spans="2:29">
      <c r="D26" s="133"/>
    </row>
    <row r="27" spans="2:29">
      <c r="D27" s="133"/>
    </row>
    <row r="28" spans="2:29">
      <c r="D28" s="133"/>
    </row>
    <row r="29" spans="2:29">
      <c r="D29" s="133"/>
    </row>
    <row r="30" spans="2:29">
      <c r="D30" s="133"/>
    </row>
    <row r="31" spans="2:29">
      <c r="D31" s="133"/>
    </row>
    <row r="32" spans="2:29">
      <c r="D32" s="133"/>
    </row>
    <row r="33" spans="2:30">
      <c r="D33" s="133"/>
    </row>
    <row r="34" spans="2:30">
      <c r="D34" s="133"/>
    </row>
    <row r="35" spans="2:30">
      <c r="D35" s="133"/>
    </row>
    <row r="36" spans="2:30">
      <c r="D36" s="133"/>
    </row>
    <row r="37" spans="2:30">
      <c r="D37" s="133"/>
    </row>
    <row r="38" spans="2:30">
      <c r="D38" s="133"/>
    </row>
    <row r="39" spans="2:30">
      <c r="D39" s="133"/>
    </row>
    <row r="40" spans="2:30">
      <c r="D40" s="133"/>
    </row>
    <row r="42" spans="2:30" ht="18.75">
      <c r="B42" s="185" t="s">
        <v>295</v>
      </c>
      <c r="C42" s="185"/>
      <c r="D42" s="185"/>
      <c r="E42" s="185"/>
      <c r="F42" s="185"/>
      <c r="G42" s="185"/>
      <c r="H42" s="185"/>
      <c r="I42" s="185"/>
      <c r="J42" s="185"/>
      <c r="K42" s="185"/>
      <c r="L42" s="185"/>
      <c r="M42" s="185"/>
      <c r="N42" s="185"/>
      <c r="O42" s="185"/>
      <c r="P42" s="185"/>
      <c r="Q42" s="185"/>
      <c r="R42" s="185"/>
      <c r="S42" s="185"/>
      <c r="T42" s="185"/>
      <c r="U42" s="185"/>
      <c r="V42" s="185"/>
      <c r="W42" s="185"/>
      <c r="X42" s="185"/>
      <c r="Y42" s="185"/>
      <c r="Z42" s="185"/>
      <c r="AA42" s="185"/>
      <c r="AB42" s="185"/>
      <c r="AC42" s="127" t="s">
        <v>8</v>
      </c>
      <c r="AD42" s="127"/>
    </row>
    <row r="43" spans="2:30" s="10" customFormat="1" ht="5.0999999999999996" customHeight="1">
      <c r="B43" s="11"/>
      <c r="C43" s="11"/>
      <c r="D43" s="11"/>
      <c r="E43" s="11"/>
      <c r="F43" s="11"/>
      <c r="G43" s="12"/>
    </row>
    <row r="44" spans="2:30">
      <c r="B44" s="132"/>
      <c r="C44" s="17" t="s">
        <v>227</v>
      </c>
      <c r="D44" s="17" t="s">
        <v>268</v>
      </c>
      <c r="E44" s="17" t="s">
        <v>269</v>
      </c>
      <c r="F44" s="17" t="s">
        <v>270</v>
      </c>
      <c r="G44" s="17" t="s">
        <v>271</v>
      </c>
      <c r="H44" s="17" t="s">
        <v>272</v>
      </c>
      <c r="I44" s="17" t="s">
        <v>273</v>
      </c>
      <c r="J44" s="17" t="s">
        <v>274</v>
      </c>
      <c r="K44" s="17" t="s">
        <v>275</v>
      </c>
      <c r="L44" s="17" t="s">
        <v>276</v>
      </c>
      <c r="M44" s="17" t="s">
        <v>277</v>
      </c>
      <c r="N44" s="17" t="s">
        <v>278</v>
      </c>
      <c r="O44" s="17" t="s">
        <v>279</v>
      </c>
      <c r="P44" s="17" t="s">
        <v>280</v>
      </c>
      <c r="Q44" s="17" t="s">
        <v>281</v>
      </c>
      <c r="R44" s="17" t="s">
        <v>282</v>
      </c>
      <c r="S44" s="17" t="s">
        <v>283</v>
      </c>
      <c r="T44" s="17" t="s">
        <v>284</v>
      </c>
      <c r="U44" s="17" t="s">
        <v>285</v>
      </c>
      <c r="V44" s="17" t="s">
        <v>286</v>
      </c>
      <c r="W44" s="17" t="s">
        <v>287</v>
      </c>
      <c r="X44" s="17" t="s">
        <v>288</v>
      </c>
      <c r="Y44" s="17" t="s">
        <v>289</v>
      </c>
      <c r="Z44" s="17" t="s">
        <v>290</v>
      </c>
      <c r="AA44" s="17" t="s">
        <v>291</v>
      </c>
      <c r="AB44" s="155">
        <v>0</v>
      </c>
    </row>
    <row r="45" spans="2:30" ht="15.75" customHeight="1">
      <c r="B45" s="231" t="str">
        <f>$B$42&amp;" - "&amp;C45</f>
        <v>Lighting - Sleeping Quarters</v>
      </c>
      <c r="C45" s="232" t="s">
        <v>469</v>
      </c>
      <c r="D45" s="16" t="s">
        <v>292</v>
      </c>
      <c r="E45" s="101">
        <v>0.1</v>
      </c>
      <c r="F45" s="101">
        <v>0.1</v>
      </c>
      <c r="G45" s="101">
        <v>0.1</v>
      </c>
      <c r="H45" s="101">
        <v>0.1</v>
      </c>
      <c r="I45" s="101">
        <v>0.2</v>
      </c>
      <c r="J45" s="101">
        <v>0.4</v>
      </c>
      <c r="K45" s="101">
        <v>0.4</v>
      </c>
      <c r="L45" s="101">
        <v>0.4</v>
      </c>
      <c r="M45" s="101">
        <v>0.2</v>
      </c>
      <c r="N45" s="101">
        <v>0.1</v>
      </c>
      <c r="O45" s="101">
        <v>0.1</v>
      </c>
      <c r="P45" s="101">
        <v>0.1</v>
      </c>
      <c r="Q45" s="101">
        <v>0.1</v>
      </c>
      <c r="R45" s="101">
        <v>0.1</v>
      </c>
      <c r="S45" s="101">
        <v>0.1</v>
      </c>
      <c r="T45" s="101">
        <v>0.2</v>
      </c>
      <c r="U45" s="101">
        <v>0.4</v>
      </c>
      <c r="V45" s="101">
        <v>0.6</v>
      </c>
      <c r="W45" s="101">
        <v>0.8</v>
      </c>
      <c r="X45" s="101">
        <v>1</v>
      </c>
      <c r="Y45" s="101">
        <v>1</v>
      </c>
      <c r="Z45" s="101">
        <v>0.7</v>
      </c>
      <c r="AA45" s="101">
        <v>0.4</v>
      </c>
      <c r="AB45" s="101">
        <v>0.2</v>
      </c>
      <c r="AC45" s="233" t="s">
        <v>493</v>
      </c>
    </row>
    <row r="46" spans="2:30">
      <c r="B46" s="231"/>
      <c r="C46" s="232"/>
      <c r="D46" s="16" t="s">
        <v>293</v>
      </c>
      <c r="E46" s="101">
        <v>0.1</v>
      </c>
      <c r="F46" s="101">
        <v>0.1</v>
      </c>
      <c r="G46" s="101">
        <v>0.1</v>
      </c>
      <c r="H46" s="101">
        <v>0.1</v>
      </c>
      <c r="I46" s="101">
        <v>0.2</v>
      </c>
      <c r="J46" s="101">
        <v>0.4</v>
      </c>
      <c r="K46" s="101">
        <v>0.4</v>
      </c>
      <c r="L46" s="101">
        <v>0.4</v>
      </c>
      <c r="M46" s="101">
        <v>0.2</v>
      </c>
      <c r="N46" s="101">
        <v>0.1</v>
      </c>
      <c r="O46" s="101">
        <v>0.1</v>
      </c>
      <c r="P46" s="101">
        <v>0.1</v>
      </c>
      <c r="Q46" s="101">
        <v>0.1</v>
      </c>
      <c r="R46" s="101">
        <v>0.1</v>
      </c>
      <c r="S46" s="101">
        <v>0.1</v>
      </c>
      <c r="T46" s="101">
        <v>0.2</v>
      </c>
      <c r="U46" s="101">
        <v>0.4</v>
      </c>
      <c r="V46" s="101">
        <v>0.6</v>
      </c>
      <c r="W46" s="101">
        <v>0.8</v>
      </c>
      <c r="X46" s="101">
        <v>1</v>
      </c>
      <c r="Y46" s="101">
        <v>1</v>
      </c>
      <c r="Z46" s="101">
        <v>0.7</v>
      </c>
      <c r="AA46" s="101">
        <v>0.4</v>
      </c>
      <c r="AB46" s="101">
        <v>0.2</v>
      </c>
      <c r="AC46" s="234"/>
    </row>
    <row r="47" spans="2:30">
      <c r="B47" s="231"/>
      <c r="C47" s="232"/>
      <c r="D47" s="16" t="s">
        <v>294</v>
      </c>
      <c r="E47" s="101">
        <v>0.1</v>
      </c>
      <c r="F47" s="101">
        <v>0.1</v>
      </c>
      <c r="G47" s="101">
        <v>0.1</v>
      </c>
      <c r="H47" s="101">
        <v>0.1</v>
      </c>
      <c r="I47" s="101">
        <v>0.2</v>
      </c>
      <c r="J47" s="101">
        <v>0.4</v>
      </c>
      <c r="K47" s="101">
        <v>0.4</v>
      </c>
      <c r="L47" s="101">
        <v>0.4</v>
      </c>
      <c r="M47" s="101">
        <v>0.2</v>
      </c>
      <c r="N47" s="101">
        <v>0.1</v>
      </c>
      <c r="O47" s="101">
        <v>0.1</v>
      </c>
      <c r="P47" s="101">
        <v>0.1</v>
      </c>
      <c r="Q47" s="101">
        <v>0.1</v>
      </c>
      <c r="R47" s="101">
        <v>0.1</v>
      </c>
      <c r="S47" s="101">
        <v>0.1</v>
      </c>
      <c r="T47" s="101">
        <v>0.2</v>
      </c>
      <c r="U47" s="101">
        <v>0.4</v>
      </c>
      <c r="V47" s="101">
        <v>0.6</v>
      </c>
      <c r="W47" s="101">
        <v>0.8</v>
      </c>
      <c r="X47" s="101">
        <v>1</v>
      </c>
      <c r="Y47" s="101">
        <v>1</v>
      </c>
      <c r="Z47" s="101">
        <v>0.7</v>
      </c>
      <c r="AA47" s="101">
        <v>0.4</v>
      </c>
      <c r="AB47" s="101">
        <v>0.2</v>
      </c>
      <c r="AC47" s="235"/>
    </row>
    <row r="48" spans="2:30">
      <c r="B48" s="231" t="str">
        <f>$B$42&amp;" - "&amp;C48</f>
        <v>Lighting - Office Core</v>
      </c>
      <c r="C48" s="236" t="s">
        <v>470</v>
      </c>
      <c r="D48" s="16" t="s">
        <v>292</v>
      </c>
      <c r="E48" s="101">
        <v>0.5</v>
      </c>
      <c r="F48" s="101">
        <v>0.5</v>
      </c>
      <c r="G48" s="101">
        <v>0.5</v>
      </c>
      <c r="H48" s="101">
        <v>0.5</v>
      </c>
      <c r="I48" s="101">
        <v>0.5</v>
      </c>
      <c r="J48" s="101">
        <v>0.5</v>
      </c>
      <c r="K48" s="101">
        <v>0.5</v>
      </c>
      <c r="L48" s="101">
        <v>0.5</v>
      </c>
      <c r="M48" s="101">
        <v>0.9</v>
      </c>
      <c r="N48" s="101">
        <v>0.9</v>
      </c>
      <c r="O48" s="101">
        <v>0.9</v>
      </c>
      <c r="P48" s="101">
        <v>0.9</v>
      </c>
      <c r="Q48" s="101">
        <v>0.9</v>
      </c>
      <c r="R48" s="101">
        <v>0.9</v>
      </c>
      <c r="S48" s="101">
        <v>0.9</v>
      </c>
      <c r="T48" s="101">
        <v>0.9</v>
      </c>
      <c r="U48" s="101">
        <v>0.5</v>
      </c>
      <c r="V48" s="101">
        <v>0.5</v>
      </c>
      <c r="W48" s="101">
        <v>0.5</v>
      </c>
      <c r="X48" s="101">
        <v>0.5</v>
      </c>
      <c r="Y48" s="101">
        <v>0.5</v>
      </c>
      <c r="Z48" s="101">
        <v>0.5</v>
      </c>
      <c r="AA48" s="101">
        <v>0.5</v>
      </c>
      <c r="AB48" s="101">
        <v>0.5</v>
      </c>
      <c r="AC48" s="233" t="s">
        <v>493</v>
      </c>
    </row>
    <row r="49" spans="2:29">
      <c r="B49" s="231"/>
      <c r="C49" s="237"/>
      <c r="D49" s="16" t="s">
        <v>293</v>
      </c>
      <c r="E49" s="101">
        <v>0.5</v>
      </c>
      <c r="F49" s="101">
        <v>0.5</v>
      </c>
      <c r="G49" s="101">
        <v>0.5</v>
      </c>
      <c r="H49" s="101">
        <v>0.5</v>
      </c>
      <c r="I49" s="101">
        <v>0.5</v>
      </c>
      <c r="J49" s="101">
        <v>0.5</v>
      </c>
      <c r="K49" s="101">
        <v>0.5</v>
      </c>
      <c r="L49" s="101">
        <v>0.5</v>
      </c>
      <c r="M49" s="101">
        <v>0.8</v>
      </c>
      <c r="N49" s="101">
        <v>0.8</v>
      </c>
      <c r="O49" s="101">
        <v>0.8</v>
      </c>
      <c r="P49" s="101">
        <v>0.8</v>
      </c>
      <c r="Q49" s="101">
        <v>0.8</v>
      </c>
      <c r="R49" s="101">
        <v>0.8</v>
      </c>
      <c r="S49" s="101">
        <v>0.8</v>
      </c>
      <c r="T49" s="101">
        <v>0.8</v>
      </c>
      <c r="U49" s="101">
        <v>0.8</v>
      </c>
      <c r="V49" s="101">
        <v>0.8</v>
      </c>
      <c r="W49" s="101">
        <v>0.5</v>
      </c>
      <c r="X49" s="101">
        <v>0.5</v>
      </c>
      <c r="Y49" s="101">
        <v>0.5</v>
      </c>
      <c r="Z49" s="101">
        <v>0.5</v>
      </c>
      <c r="AA49" s="101">
        <v>0.5</v>
      </c>
      <c r="AB49" s="101">
        <v>0.5</v>
      </c>
      <c r="AC49" s="234"/>
    </row>
    <row r="50" spans="2:29">
      <c r="B50" s="231"/>
      <c r="C50" s="238"/>
      <c r="D50" s="16" t="s">
        <v>294</v>
      </c>
      <c r="E50" s="101">
        <v>0.5</v>
      </c>
      <c r="F50" s="101">
        <v>0.5</v>
      </c>
      <c r="G50" s="101">
        <v>0.5</v>
      </c>
      <c r="H50" s="101">
        <v>0.5</v>
      </c>
      <c r="I50" s="101">
        <v>0.5</v>
      </c>
      <c r="J50" s="101">
        <v>0.5</v>
      </c>
      <c r="K50" s="101">
        <v>0.5</v>
      </c>
      <c r="L50" s="101">
        <v>0.5</v>
      </c>
      <c r="M50" s="101">
        <v>0.7</v>
      </c>
      <c r="N50" s="101">
        <v>0.7</v>
      </c>
      <c r="O50" s="101">
        <v>0.7</v>
      </c>
      <c r="P50" s="101">
        <v>0.7</v>
      </c>
      <c r="Q50" s="101">
        <v>0.7</v>
      </c>
      <c r="R50" s="101">
        <v>0.7</v>
      </c>
      <c r="S50" s="101">
        <v>0.7</v>
      </c>
      <c r="T50" s="101">
        <v>0.7</v>
      </c>
      <c r="U50" s="101">
        <v>0.5</v>
      </c>
      <c r="V50" s="101">
        <v>0.5</v>
      </c>
      <c r="W50" s="101">
        <v>0.5</v>
      </c>
      <c r="X50" s="101">
        <v>0.5</v>
      </c>
      <c r="Y50" s="101">
        <v>0.5</v>
      </c>
      <c r="Z50" s="101">
        <v>0.5</v>
      </c>
      <c r="AA50" s="101">
        <v>0.5</v>
      </c>
      <c r="AB50" s="101">
        <v>0.5</v>
      </c>
      <c r="AC50" s="235"/>
    </row>
    <row r="51" spans="2:29">
      <c r="B51" s="231" t="str">
        <f>$B$42&amp;" - "&amp;C51</f>
        <v>Lighting - Garage</v>
      </c>
      <c r="C51" s="232" t="s">
        <v>492</v>
      </c>
      <c r="D51" s="16" t="s">
        <v>292</v>
      </c>
      <c r="E51" s="101">
        <v>0.5</v>
      </c>
      <c r="F51" s="101">
        <v>0.5</v>
      </c>
      <c r="G51" s="101">
        <v>0.5</v>
      </c>
      <c r="H51" s="101">
        <v>0.5</v>
      </c>
      <c r="I51" s="101">
        <v>0.5</v>
      </c>
      <c r="J51" s="101">
        <v>0.5</v>
      </c>
      <c r="K51" s="101">
        <v>0.5</v>
      </c>
      <c r="L51" s="101">
        <v>0.5</v>
      </c>
      <c r="M51" s="101">
        <v>0.9</v>
      </c>
      <c r="N51" s="101">
        <v>0.9</v>
      </c>
      <c r="O51" s="101">
        <v>0.9</v>
      </c>
      <c r="P51" s="101">
        <v>0.9</v>
      </c>
      <c r="Q51" s="101">
        <v>0.9</v>
      </c>
      <c r="R51" s="101">
        <v>0.9</v>
      </c>
      <c r="S51" s="101">
        <v>0.9</v>
      </c>
      <c r="T51" s="101">
        <v>0.9</v>
      </c>
      <c r="U51" s="101">
        <v>0.5</v>
      </c>
      <c r="V51" s="101">
        <v>0.5</v>
      </c>
      <c r="W51" s="101">
        <v>0.5</v>
      </c>
      <c r="X51" s="101">
        <v>0.5</v>
      </c>
      <c r="Y51" s="101">
        <v>0.5</v>
      </c>
      <c r="Z51" s="101">
        <v>0.5</v>
      </c>
      <c r="AA51" s="101">
        <v>0.5</v>
      </c>
      <c r="AB51" s="101">
        <v>0.5</v>
      </c>
      <c r="AC51" s="233" t="s">
        <v>493</v>
      </c>
    </row>
    <row r="52" spans="2:29">
      <c r="B52" s="231"/>
      <c r="C52" s="232"/>
      <c r="D52" s="16" t="s">
        <v>293</v>
      </c>
      <c r="E52" s="101">
        <v>0.5</v>
      </c>
      <c r="F52" s="101">
        <v>0.5</v>
      </c>
      <c r="G52" s="101">
        <v>0.5</v>
      </c>
      <c r="H52" s="101">
        <v>0.5</v>
      </c>
      <c r="I52" s="101">
        <v>0.5</v>
      </c>
      <c r="J52" s="101">
        <v>0.5</v>
      </c>
      <c r="K52" s="101">
        <v>0.5</v>
      </c>
      <c r="L52" s="101">
        <v>0.5</v>
      </c>
      <c r="M52" s="101">
        <v>0.8</v>
      </c>
      <c r="N52" s="101">
        <v>0.8</v>
      </c>
      <c r="O52" s="101">
        <v>0.8</v>
      </c>
      <c r="P52" s="101">
        <v>0.8</v>
      </c>
      <c r="Q52" s="101">
        <v>0.8</v>
      </c>
      <c r="R52" s="101">
        <v>0.8</v>
      </c>
      <c r="S52" s="101">
        <v>0.8</v>
      </c>
      <c r="T52" s="101">
        <v>0.8</v>
      </c>
      <c r="U52" s="101">
        <v>0.8</v>
      </c>
      <c r="V52" s="101">
        <v>0.8</v>
      </c>
      <c r="W52" s="101">
        <v>0.5</v>
      </c>
      <c r="X52" s="101">
        <v>0.5</v>
      </c>
      <c r="Y52" s="101">
        <v>0.5</v>
      </c>
      <c r="Z52" s="101">
        <v>0.5</v>
      </c>
      <c r="AA52" s="101">
        <v>0.5</v>
      </c>
      <c r="AB52" s="101">
        <v>0.5</v>
      </c>
      <c r="AC52" s="234"/>
    </row>
    <row r="53" spans="2:29">
      <c r="B53" s="231"/>
      <c r="C53" s="232"/>
      <c r="D53" s="16" t="s">
        <v>294</v>
      </c>
      <c r="E53" s="101">
        <v>0.5</v>
      </c>
      <c r="F53" s="101">
        <v>0.5</v>
      </c>
      <c r="G53" s="101">
        <v>0.5</v>
      </c>
      <c r="H53" s="101">
        <v>0.5</v>
      </c>
      <c r="I53" s="101">
        <v>0.5</v>
      </c>
      <c r="J53" s="101">
        <v>0.5</v>
      </c>
      <c r="K53" s="101">
        <v>0.5</v>
      </c>
      <c r="L53" s="101">
        <v>0.5</v>
      </c>
      <c r="M53" s="101">
        <v>0.7</v>
      </c>
      <c r="N53" s="101">
        <v>0.7</v>
      </c>
      <c r="O53" s="101">
        <v>0.7</v>
      </c>
      <c r="P53" s="101">
        <v>0.7</v>
      </c>
      <c r="Q53" s="101">
        <v>0.7</v>
      </c>
      <c r="R53" s="101">
        <v>0.7</v>
      </c>
      <c r="S53" s="101">
        <v>0.7</v>
      </c>
      <c r="T53" s="101">
        <v>0.7</v>
      </c>
      <c r="U53" s="101">
        <v>0.5</v>
      </c>
      <c r="V53" s="101">
        <v>0.5</v>
      </c>
      <c r="W53" s="101">
        <v>0.5</v>
      </c>
      <c r="X53" s="101">
        <v>0.5</v>
      </c>
      <c r="Y53" s="101">
        <v>0.5</v>
      </c>
      <c r="Z53" s="101">
        <v>0.5</v>
      </c>
      <c r="AA53" s="101">
        <v>0.5</v>
      </c>
      <c r="AB53" s="101">
        <v>0.5</v>
      </c>
      <c r="AC53" s="235"/>
    </row>
    <row r="54" spans="2:29">
      <c r="B54" s="231" t="str">
        <f>$B$42&amp;" - "&amp;C54</f>
        <v>Lighting - Office Perimeter</v>
      </c>
      <c r="C54" s="236" t="s">
        <v>578</v>
      </c>
      <c r="D54" s="16" t="s">
        <v>292</v>
      </c>
      <c r="E54" s="101">
        <v>0.5</v>
      </c>
      <c r="F54" s="101">
        <v>0.5</v>
      </c>
      <c r="G54" s="101">
        <v>0.5</v>
      </c>
      <c r="H54" s="101">
        <v>0.5</v>
      </c>
      <c r="I54" s="101">
        <v>0.5</v>
      </c>
      <c r="J54" s="101">
        <v>0.5</v>
      </c>
      <c r="K54" s="101">
        <v>0.5</v>
      </c>
      <c r="L54" s="101">
        <v>0.5</v>
      </c>
      <c r="M54" s="101">
        <v>0.9</v>
      </c>
      <c r="N54" s="101">
        <v>0.9</v>
      </c>
      <c r="O54" s="101">
        <v>0.9</v>
      </c>
      <c r="P54" s="101">
        <v>0.9</v>
      </c>
      <c r="Q54" s="101">
        <v>0.9</v>
      </c>
      <c r="R54" s="101">
        <v>0.9</v>
      </c>
      <c r="S54" s="101">
        <v>0.9</v>
      </c>
      <c r="T54" s="101">
        <v>0.9</v>
      </c>
      <c r="U54" s="101">
        <v>0.5</v>
      </c>
      <c r="V54" s="101">
        <v>0.5</v>
      </c>
      <c r="W54" s="101">
        <v>0.5</v>
      </c>
      <c r="X54" s="101">
        <v>0.5</v>
      </c>
      <c r="Y54" s="101">
        <v>0.5</v>
      </c>
      <c r="Z54" s="101">
        <v>0.5</v>
      </c>
      <c r="AA54" s="101">
        <v>0.5</v>
      </c>
      <c r="AB54" s="101">
        <v>0.5</v>
      </c>
      <c r="AC54" s="233" t="s">
        <v>493</v>
      </c>
    </row>
    <row r="55" spans="2:29">
      <c r="B55" s="231"/>
      <c r="C55" s="237"/>
      <c r="D55" s="16" t="s">
        <v>293</v>
      </c>
      <c r="E55" s="101">
        <v>0.5</v>
      </c>
      <c r="F55" s="101">
        <v>0.5</v>
      </c>
      <c r="G55" s="101">
        <v>0.5</v>
      </c>
      <c r="H55" s="101">
        <v>0.5</v>
      </c>
      <c r="I55" s="101">
        <v>0.5</v>
      </c>
      <c r="J55" s="101">
        <v>0.5</v>
      </c>
      <c r="K55" s="101">
        <v>0.5</v>
      </c>
      <c r="L55" s="101">
        <v>0.5</v>
      </c>
      <c r="M55" s="101">
        <v>0.8</v>
      </c>
      <c r="N55" s="101">
        <v>0.8</v>
      </c>
      <c r="O55" s="101">
        <v>0.8</v>
      </c>
      <c r="P55" s="101">
        <v>0.8</v>
      </c>
      <c r="Q55" s="101">
        <v>0.8</v>
      </c>
      <c r="R55" s="101">
        <v>0.8</v>
      </c>
      <c r="S55" s="101">
        <v>0.8</v>
      </c>
      <c r="T55" s="101">
        <v>0.8</v>
      </c>
      <c r="U55" s="101">
        <v>0.8</v>
      </c>
      <c r="V55" s="101">
        <v>0.8</v>
      </c>
      <c r="W55" s="101">
        <v>0.5</v>
      </c>
      <c r="X55" s="101">
        <v>0.5</v>
      </c>
      <c r="Y55" s="101">
        <v>0.5</v>
      </c>
      <c r="Z55" s="101">
        <v>0.5</v>
      </c>
      <c r="AA55" s="101">
        <v>0.5</v>
      </c>
      <c r="AB55" s="101">
        <v>0.5</v>
      </c>
      <c r="AC55" s="234"/>
    </row>
    <row r="56" spans="2:29">
      <c r="B56" s="231"/>
      <c r="C56" s="238"/>
      <c r="D56" s="16" t="s">
        <v>294</v>
      </c>
      <c r="E56" s="101">
        <v>0.5</v>
      </c>
      <c r="F56" s="101">
        <v>0.5</v>
      </c>
      <c r="G56" s="101">
        <v>0.5</v>
      </c>
      <c r="H56" s="101">
        <v>0.5</v>
      </c>
      <c r="I56" s="101">
        <v>0.5</v>
      </c>
      <c r="J56" s="101">
        <v>0.5</v>
      </c>
      <c r="K56" s="101">
        <v>0.5</v>
      </c>
      <c r="L56" s="101">
        <v>0.5</v>
      </c>
      <c r="M56" s="101">
        <v>0.7</v>
      </c>
      <c r="N56" s="101">
        <v>0.7</v>
      </c>
      <c r="O56" s="101">
        <v>0.7</v>
      </c>
      <c r="P56" s="101">
        <v>0.7</v>
      </c>
      <c r="Q56" s="101">
        <v>0.7</v>
      </c>
      <c r="R56" s="101">
        <v>0.7</v>
      </c>
      <c r="S56" s="101">
        <v>0.7</v>
      </c>
      <c r="T56" s="101">
        <v>0.7</v>
      </c>
      <c r="U56" s="101">
        <v>0.5</v>
      </c>
      <c r="V56" s="101">
        <v>0.5</v>
      </c>
      <c r="W56" s="101">
        <v>0.5</v>
      </c>
      <c r="X56" s="101">
        <v>0.5</v>
      </c>
      <c r="Y56" s="101">
        <v>0.5</v>
      </c>
      <c r="Z56" s="101">
        <v>0.5</v>
      </c>
      <c r="AA56" s="101">
        <v>0.5</v>
      </c>
      <c r="AB56" s="101">
        <v>0.5</v>
      </c>
      <c r="AC56" s="235"/>
    </row>
    <row r="57" spans="2:29">
      <c r="B57" s="231" t="str">
        <f>$B$42&amp;" - "&amp;C57</f>
        <v xml:space="preserve">Lighting - </v>
      </c>
      <c r="C57" s="232"/>
      <c r="D57" s="16" t="s">
        <v>292</v>
      </c>
      <c r="E57" s="101"/>
      <c r="F57" s="101"/>
      <c r="G57" s="101"/>
      <c r="H57" s="101"/>
      <c r="I57" s="101"/>
      <c r="J57" s="101"/>
      <c r="K57" s="101"/>
      <c r="L57" s="101"/>
      <c r="M57" s="101"/>
      <c r="N57" s="101"/>
      <c r="O57" s="101"/>
      <c r="P57" s="101"/>
      <c r="Q57" s="101"/>
      <c r="R57" s="101"/>
      <c r="S57" s="101"/>
      <c r="T57" s="101"/>
      <c r="U57" s="101"/>
      <c r="V57" s="101"/>
      <c r="W57" s="101"/>
      <c r="X57" s="101"/>
      <c r="Y57" s="101"/>
      <c r="Z57" s="101"/>
      <c r="AA57" s="101"/>
      <c r="AB57" s="101"/>
      <c r="AC57" s="233"/>
    </row>
    <row r="58" spans="2:29">
      <c r="B58" s="231"/>
      <c r="C58" s="232"/>
      <c r="D58" s="16" t="s">
        <v>293</v>
      </c>
      <c r="E58" s="101"/>
      <c r="F58" s="101"/>
      <c r="G58" s="101"/>
      <c r="H58" s="101"/>
      <c r="I58" s="101"/>
      <c r="J58" s="101"/>
      <c r="K58" s="101"/>
      <c r="L58" s="101"/>
      <c r="M58" s="101"/>
      <c r="N58" s="101"/>
      <c r="O58" s="101"/>
      <c r="P58" s="101"/>
      <c r="Q58" s="101"/>
      <c r="R58" s="101"/>
      <c r="S58" s="101"/>
      <c r="T58" s="101"/>
      <c r="U58" s="101"/>
      <c r="V58" s="101"/>
      <c r="W58" s="101"/>
      <c r="X58" s="101"/>
      <c r="Y58" s="101"/>
      <c r="Z58" s="101"/>
      <c r="AA58" s="101"/>
      <c r="AB58" s="101"/>
      <c r="AC58" s="234"/>
    </row>
    <row r="59" spans="2:29">
      <c r="B59" s="231"/>
      <c r="C59" s="232"/>
      <c r="D59" s="16" t="s">
        <v>294</v>
      </c>
      <c r="E59" s="101"/>
      <c r="F59" s="101"/>
      <c r="G59" s="101"/>
      <c r="H59" s="101"/>
      <c r="I59" s="101"/>
      <c r="J59" s="101"/>
      <c r="K59" s="101"/>
      <c r="L59" s="101"/>
      <c r="M59" s="101"/>
      <c r="N59" s="101"/>
      <c r="O59" s="101"/>
      <c r="P59" s="101"/>
      <c r="Q59" s="101"/>
      <c r="R59" s="101"/>
      <c r="S59" s="101"/>
      <c r="T59" s="101"/>
      <c r="U59" s="101"/>
      <c r="V59" s="101"/>
      <c r="W59" s="101"/>
      <c r="X59" s="101"/>
      <c r="Y59" s="101"/>
      <c r="Z59" s="101"/>
      <c r="AA59" s="101"/>
      <c r="AB59" s="101"/>
      <c r="AC59" s="235"/>
    </row>
    <row r="60" spans="2:29">
      <c r="D60" s="133"/>
    </row>
    <row r="61" spans="2:29">
      <c r="D61" s="133"/>
    </row>
    <row r="62" spans="2:29">
      <c r="D62" s="133"/>
    </row>
    <row r="63" spans="2:29">
      <c r="D63" s="133"/>
    </row>
    <row r="64" spans="2:29">
      <c r="D64" s="133"/>
    </row>
    <row r="65" spans="2:30">
      <c r="D65" s="133"/>
    </row>
    <row r="66" spans="2:30">
      <c r="D66" s="133"/>
    </row>
    <row r="67" spans="2:30">
      <c r="D67" s="133"/>
    </row>
    <row r="68" spans="2:30">
      <c r="D68" s="133"/>
    </row>
    <row r="69" spans="2:30">
      <c r="D69" s="133"/>
    </row>
    <row r="70" spans="2:30">
      <c r="D70" s="133"/>
    </row>
    <row r="71" spans="2:30">
      <c r="D71" s="133"/>
    </row>
    <row r="72" spans="2:30">
      <c r="D72" s="133"/>
    </row>
    <row r="73" spans="2:30">
      <c r="D73" s="133"/>
    </row>
    <row r="74" spans="2:30">
      <c r="D74" s="133"/>
    </row>
    <row r="75" spans="2:30">
      <c r="D75" s="133"/>
    </row>
    <row r="76" spans="2:30">
      <c r="D76" s="133"/>
    </row>
    <row r="77" spans="2:30" ht="18.75">
      <c r="B77" s="185" t="s">
        <v>296</v>
      </c>
      <c r="C77" s="185"/>
      <c r="D77" s="185"/>
      <c r="E77" s="185"/>
      <c r="F77" s="185"/>
      <c r="G77" s="185"/>
      <c r="H77" s="185"/>
      <c r="I77" s="185"/>
      <c r="J77" s="185"/>
      <c r="K77" s="185"/>
      <c r="L77" s="185"/>
      <c r="M77" s="185"/>
      <c r="N77" s="185"/>
      <c r="O77" s="185"/>
      <c r="P77" s="185"/>
      <c r="Q77" s="185"/>
      <c r="R77" s="185"/>
      <c r="S77" s="185"/>
      <c r="T77" s="185"/>
      <c r="U77" s="185"/>
      <c r="V77" s="185"/>
      <c r="W77" s="185"/>
      <c r="X77" s="185"/>
      <c r="Y77" s="185"/>
      <c r="Z77" s="185"/>
      <c r="AA77" s="185"/>
      <c r="AB77" s="185"/>
      <c r="AC77" s="127" t="s">
        <v>8</v>
      </c>
      <c r="AD77" s="127"/>
    </row>
    <row r="78" spans="2:30" s="10" customFormat="1" ht="5.0999999999999996" customHeight="1">
      <c r="B78" s="11"/>
      <c r="C78" s="11"/>
      <c r="D78" s="11"/>
      <c r="E78" s="11"/>
      <c r="F78" s="11"/>
      <c r="G78" s="12"/>
    </row>
    <row r="79" spans="2:30">
      <c r="B79" s="132"/>
      <c r="C79" s="17" t="s">
        <v>227</v>
      </c>
      <c r="D79" s="17" t="s">
        <v>268</v>
      </c>
      <c r="E79" s="17" t="s">
        <v>269</v>
      </c>
      <c r="F79" s="17" t="s">
        <v>270</v>
      </c>
      <c r="G79" s="17" t="s">
        <v>271</v>
      </c>
      <c r="H79" s="17" t="s">
        <v>272</v>
      </c>
      <c r="I79" s="17" t="s">
        <v>273</v>
      </c>
      <c r="J79" s="17" t="s">
        <v>274</v>
      </c>
      <c r="K79" s="17" t="s">
        <v>275</v>
      </c>
      <c r="L79" s="17" t="s">
        <v>276</v>
      </c>
      <c r="M79" s="17" t="s">
        <v>277</v>
      </c>
      <c r="N79" s="17" t="s">
        <v>278</v>
      </c>
      <c r="O79" s="17" t="s">
        <v>279</v>
      </c>
      <c r="P79" s="17" t="s">
        <v>280</v>
      </c>
      <c r="Q79" s="17" t="s">
        <v>281</v>
      </c>
      <c r="R79" s="17" t="s">
        <v>282</v>
      </c>
      <c r="S79" s="17" t="s">
        <v>283</v>
      </c>
      <c r="T79" s="17" t="s">
        <v>284</v>
      </c>
      <c r="U79" s="17" t="s">
        <v>285</v>
      </c>
      <c r="V79" s="17" t="s">
        <v>286</v>
      </c>
      <c r="W79" s="17" t="s">
        <v>287</v>
      </c>
      <c r="X79" s="17" t="s">
        <v>288</v>
      </c>
      <c r="Y79" s="17" t="s">
        <v>289</v>
      </c>
      <c r="Z79" s="17" t="s">
        <v>290</v>
      </c>
      <c r="AA79" s="17" t="s">
        <v>291</v>
      </c>
      <c r="AB79" s="155">
        <v>0</v>
      </c>
    </row>
    <row r="80" spans="2:30" ht="15.75" customHeight="1">
      <c r="B80" s="231" t="str">
        <f>$B$77&amp;" - "&amp;C80</f>
        <v>Receptacles - Sleeping Quarters</v>
      </c>
      <c r="C80" s="232" t="s">
        <v>469</v>
      </c>
      <c r="D80" s="16" t="s">
        <v>292</v>
      </c>
      <c r="E80" s="101">
        <v>0.5</v>
      </c>
      <c r="F80" s="101">
        <v>0.4</v>
      </c>
      <c r="G80" s="101">
        <v>0.4</v>
      </c>
      <c r="H80" s="101">
        <v>0.4</v>
      </c>
      <c r="I80" s="101">
        <v>0.4</v>
      </c>
      <c r="J80" s="101">
        <v>0.4</v>
      </c>
      <c r="K80" s="101">
        <v>0.5</v>
      </c>
      <c r="L80" s="101">
        <v>0.7</v>
      </c>
      <c r="M80" s="101">
        <v>0.7</v>
      </c>
      <c r="N80" s="101">
        <v>0.7</v>
      </c>
      <c r="O80" s="101">
        <v>0.7</v>
      </c>
      <c r="P80" s="101">
        <v>0.7</v>
      </c>
      <c r="Q80" s="101">
        <v>0.7</v>
      </c>
      <c r="R80" s="101">
        <v>0.7</v>
      </c>
      <c r="S80" s="101">
        <v>0.7</v>
      </c>
      <c r="T80" s="101">
        <v>0.7</v>
      </c>
      <c r="U80" s="101">
        <v>0.8</v>
      </c>
      <c r="V80" s="101">
        <v>1</v>
      </c>
      <c r="W80" s="101">
        <v>1</v>
      </c>
      <c r="X80" s="101">
        <v>0.9</v>
      </c>
      <c r="Y80" s="101">
        <v>0.9</v>
      </c>
      <c r="Z80" s="101">
        <v>0.8</v>
      </c>
      <c r="AA80" s="101">
        <v>0.7</v>
      </c>
      <c r="AB80" s="101">
        <v>0.6</v>
      </c>
      <c r="AC80" s="233" t="s">
        <v>493</v>
      </c>
    </row>
    <row r="81" spans="2:29">
      <c r="B81" s="231"/>
      <c r="C81" s="232"/>
      <c r="D81" s="16" t="s">
        <v>293</v>
      </c>
      <c r="E81" s="101">
        <v>0.5</v>
      </c>
      <c r="F81" s="101">
        <v>0.4</v>
      </c>
      <c r="G81" s="101">
        <v>0.4</v>
      </c>
      <c r="H81" s="101">
        <v>0.4</v>
      </c>
      <c r="I81" s="101">
        <v>0.4</v>
      </c>
      <c r="J81" s="101">
        <v>0.4</v>
      </c>
      <c r="K81" s="101">
        <v>0.5</v>
      </c>
      <c r="L81" s="101">
        <v>0.7</v>
      </c>
      <c r="M81" s="101">
        <v>0.7</v>
      </c>
      <c r="N81" s="101">
        <v>0.7</v>
      </c>
      <c r="O81" s="101">
        <v>0.7</v>
      </c>
      <c r="P81" s="101">
        <v>0.7</v>
      </c>
      <c r="Q81" s="101">
        <v>0.7</v>
      </c>
      <c r="R81" s="101">
        <v>0.7</v>
      </c>
      <c r="S81" s="101">
        <v>0.7</v>
      </c>
      <c r="T81" s="101">
        <v>0.7</v>
      </c>
      <c r="U81" s="101">
        <v>0.8</v>
      </c>
      <c r="V81" s="101">
        <v>1</v>
      </c>
      <c r="W81" s="101">
        <v>1</v>
      </c>
      <c r="X81" s="101">
        <v>0.9</v>
      </c>
      <c r="Y81" s="101">
        <v>0.9</v>
      </c>
      <c r="Z81" s="101">
        <v>0.8</v>
      </c>
      <c r="AA81" s="101">
        <v>0.7</v>
      </c>
      <c r="AB81" s="101">
        <v>0.6</v>
      </c>
      <c r="AC81" s="234"/>
    </row>
    <row r="82" spans="2:29">
      <c r="B82" s="231"/>
      <c r="C82" s="232"/>
      <c r="D82" s="16" t="s">
        <v>294</v>
      </c>
      <c r="E82" s="101">
        <v>0.5</v>
      </c>
      <c r="F82" s="101">
        <v>0.4</v>
      </c>
      <c r="G82" s="101">
        <v>0.4</v>
      </c>
      <c r="H82" s="101">
        <v>0.4</v>
      </c>
      <c r="I82" s="101">
        <v>0.4</v>
      </c>
      <c r="J82" s="101">
        <v>0.4</v>
      </c>
      <c r="K82" s="101">
        <v>0.5</v>
      </c>
      <c r="L82" s="101">
        <v>0.7</v>
      </c>
      <c r="M82" s="101">
        <v>0.7</v>
      </c>
      <c r="N82" s="101">
        <v>0.7</v>
      </c>
      <c r="O82" s="101">
        <v>0.7</v>
      </c>
      <c r="P82" s="101">
        <v>0.7</v>
      </c>
      <c r="Q82" s="101">
        <v>0.7</v>
      </c>
      <c r="R82" s="101">
        <v>0.7</v>
      </c>
      <c r="S82" s="101">
        <v>0.7</v>
      </c>
      <c r="T82" s="101">
        <v>0.7</v>
      </c>
      <c r="U82" s="101">
        <v>0.8</v>
      </c>
      <c r="V82" s="101">
        <v>1</v>
      </c>
      <c r="W82" s="101">
        <v>1</v>
      </c>
      <c r="X82" s="101">
        <v>0.9</v>
      </c>
      <c r="Y82" s="101">
        <v>0.9</v>
      </c>
      <c r="Z82" s="101">
        <v>0.8</v>
      </c>
      <c r="AA82" s="101">
        <v>0.7</v>
      </c>
      <c r="AB82" s="101">
        <v>0.6</v>
      </c>
      <c r="AC82" s="235"/>
    </row>
    <row r="83" spans="2:29" ht="15.75" customHeight="1">
      <c r="B83" s="231" t="str">
        <f>$B$77&amp;" - "&amp;C83</f>
        <v>Receptacles - Office Core</v>
      </c>
      <c r="C83" s="236" t="s">
        <v>470</v>
      </c>
      <c r="D83" s="16" t="s">
        <v>292</v>
      </c>
      <c r="E83" s="101">
        <v>0.4</v>
      </c>
      <c r="F83" s="101">
        <v>0.4</v>
      </c>
      <c r="G83" s="101">
        <v>0.4</v>
      </c>
      <c r="H83" s="101">
        <v>0.4</v>
      </c>
      <c r="I83" s="101">
        <v>0.4</v>
      </c>
      <c r="J83" s="101">
        <v>0.4</v>
      </c>
      <c r="K83" s="101">
        <v>0.4</v>
      </c>
      <c r="L83" s="101">
        <v>0.7</v>
      </c>
      <c r="M83" s="101">
        <v>0.9</v>
      </c>
      <c r="N83" s="101">
        <v>0.9</v>
      </c>
      <c r="O83" s="101">
        <v>0.9</v>
      </c>
      <c r="P83" s="101">
        <v>0.9</v>
      </c>
      <c r="Q83" s="101">
        <v>0.9</v>
      </c>
      <c r="R83" s="101">
        <v>0.9</v>
      </c>
      <c r="S83" s="101">
        <v>0.9</v>
      </c>
      <c r="T83" s="101">
        <v>0.9</v>
      </c>
      <c r="U83" s="101">
        <v>0.6</v>
      </c>
      <c r="V83" s="101">
        <v>0.6</v>
      </c>
      <c r="W83" s="101">
        <v>0.6</v>
      </c>
      <c r="X83" s="101">
        <v>0.6</v>
      </c>
      <c r="Y83" s="101">
        <v>0.6</v>
      </c>
      <c r="Z83" s="101">
        <v>0.6</v>
      </c>
      <c r="AA83" s="101">
        <v>0.6</v>
      </c>
      <c r="AB83" s="101">
        <v>0.4</v>
      </c>
      <c r="AC83" s="233" t="s">
        <v>493</v>
      </c>
    </row>
    <row r="84" spans="2:29">
      <c r="B84" s="231"/>
      <c r="C84" s="237"/>
      <c r="D84" s="16" t="s">
        <v>293</v>
      </c>
      <c r="E84" s="101">
        <v>0.4</v>
      </c>
      <c r="F84" s="101">
        <v>0.4</v>
      </c>
      <c r="G84" s="101">
        <v>0.4</v>
      </c>
      <c r="H84" s="101">
        <v>0.4</v>
      </c>
      <c r="I84" s="101">
        <v>0.4</v>
      </c>
      <c r="J84" s="101">
        <v>0.4</v>
      </c>
      <c r="K84" s="101">
        <v>0.4</v>
      </c>
      <c r="L84" s="101">
        <v>0.5</v>
      </c>
      <c r="M84" s="101">
        <v>0.65</v>
      </c>
      <c r="N84" s="101">
        <v>0.65</v>
      </c>
      <c r="O84" s="101">
        <v>0.65</v>
      </c>
      <c r="P84" s="101">
        <v>0.65</v>
      </c>
      <c r="Q84" s="101">
        <v>0.65</v>
      </c>
      <c r="R84" s="101">
        <v>0.65</v>
      </c>
      <c r="S84" s="101">
        <v>0.65</v>
      </c>
      <c r="T84" s="101">
        <v>0.65</v>
      </c>
      <c r="U84" s="101">
        <v>0.65</v>
      </c>
      <c r="V84" s="101">
        <v>0.65</v>
      </c>
      <c r="W84" s="101">
        <v>0.4</v>
      </c>
      <c r="X84" s="101">
        <v>0.4</v>
      </c>
      <c r="Y84" s="101">
        <v>0.4</v>
      </c>
      <c r="Z84" s="101">
        <v>0.4</v>
      </c>
      <c r="AA84" s="101">
        <v>0.4</v>
      </c>
      <c r="AB84" s="101">
        <v>0.4</v>
      </c>
      <c r="AC84" s="234"/>
    </row>
    <row r="85" spans="2:29">
      <c r="B85" s="231"/>
      <c r="C85" s="238"/>
      <c r="D85" s="16" t="s">
        <v>294</v>
      </c>
      <c r="E85" s="101">
        <v>0.4</v>
      </c>
      <c r="F85" s="101">
        <v>0.4</v>
      </c>
      <c r="G85" s="101">
        <v>0.4</v>
      </c>
      <c r="H85" s="101">
        <v>0.4</v>
      </c>
      <c r="I85" s="101">
        <v>0.4</v>
      </c>
      <c r="J85" s="101">
        <v>0.4</v>
      </c>
      <c r="K85" s="101">
        <v>0.4</v>
      </c>
      <c r="L85" s="101">
        <v>0.4</v>
      </c>
      <c r="M85" s="101">
        <v>0.6</v>
      </c>
      <c r="N85" s="101">
        <v>0.6</v>
      </c>
      <c r="O85" s="101">
        <v>0.6</v>
      </c>
      <c r="P85" s="101">
        <v>0.6</v>
      </c>
      <c r="Q85" s="101">
        <v>0.6</v>
      </c>
      <c r="R85" s="101">
        <v>0.6</v>
      </c>
      <c r="S85" s="101">
        <v>0.6</v>
      </c>
      <c r="T85" s="101">
        <v>0.6</v>
      </c>
      <c r="U85" s="101">
        <v>0.4</v>
      </c>
      <c r="V85" s="101">
        <v>0.4</v>
      </c>
      <c r="W85" s="101">
        <v>0.4</v>
      </c>
      <c r="X85" s="101">
        <v>0.4</v>
      </c>
      <c r="Y85" s="101">
        <v>0.4</v>
      </c>
      <c r="Z85" s="101">
        <v>0.4</v>
      </c>
      <c r="AA85" s="101">
        <v>0.4</v>
      </c>
      <c r="AB85" s="101">
        <v>0.4</v>
      </c>
      <c r="AC85" s="235"/>
    </row>
    <row r="86" spans="2:29" ht="15.75" customHeight="1">
      <c r="B86" s="231" t="str">
        <f>$B$77&amp;" - "&amp;C86</f>
        <v>Receptacles - Garage</v>
      </c>
      <c r="C86" s="232" t="s">
        <v>492</v>
      </c>
      <c r="D86" s="16" t="s">
        <v>292</v>
      </c>
      <c r="E86" s="101">
        <v>0.4</v>
      </c>
      <c r="F86" s="101">
        <v>0.4</v>
      </c>
      <c r="G86" s="101">
        <v>0.4</v>
      </c>
      <c r="H86" s="101">
        <v>0.4</v>
      </c>
      <c r="I86" s="101">
        <v>0.4</v>
      </c>
      <c r="J86" s="101">
        <v>0.4</v>
      </c>
      <c r="K86" s="101">
        <v>0.4</v>
      </c>
      <c r="L86" s="101">
        <v>0.7</v>
      </c>
      <c r="M86" s="101">
        <v>0.9</v>
      </c>
      <c r="N86" s="101">
        <v>0.9</v>
      </c>
      <c r="O86" s="101">
        <v>0.9</v>
      </c>
      <c r="P86" s="101">
        <v>0.9</v>
      </c>
      <c r="Q86" s="101">
        <v>0.9</v>
      </c>
      <c r="R86" s="101">
        <v>0.9</v>
      </c>
      <c r="S86" s="101">
        <v>0.9</v>
      </c>
      <c r="T86" s="101">
        <v>0.9</v>
      </c>
      <c r="U86" s="101">
        <v>0.6</v>
      </c>
      <c r="V86" s="101">
        <v>0.6</v>
      </c>
      <c r="W86" s="101">
        <v>0.6</v>
      </c>
      <c r="X86" s="101">
        <v>0.6</v>
      </c>
      <c r="Y86" s="101">
        <v>0.6</v>
      </c>
      <c r="Z86" s="101">
        <v>0.6</v>
      </c>
      <c r="AA86" s="101">
        <v>0.6</v>
      </c>
      <c r="AB86" s="101">
        <v>0.4</v>
      </c>
      <c r="AC86" s="233" t="s">
        <v>493</v>
      </c>
    </row>
    <row r="87" spans="2:29">
      <c r="B87" s="231"/>
      <c r="C87" s="232"/>
      <c r="D87" s="16" t="s">
        <v>293</v>
      </c>
      <c r="E87" s="101">
        <v>0.4</v>
      </c>
      <c r="F87" s="101">
        <v>0.4</v>
      </c>
      <c r="G87" s="101">
        <v>0.4</v>
      </c>
      <c r="H87" s="101">
        <v>0.4</v>
      </c>
      <c r="I87" s="101">
        <v>0.4</v>
      </c>
      <c r="J87" s="101">
        <v>0.4</v>
      </c>
      <c r="K87" s="101">
        <v>0.4</v>
      </c>
      <c r="L87" s="101">
        <v>0.5</v>
      </c>
      <c r="M87" s="101">
        <v>0.65</v>
      </c>
      <c r="N87" s="101">
        <v>0.65</v>
      </c>
      <c r="O87" s="101">
        <v>0.65</v>
      </c>
      <c r="P87" s="101">
        <v>0.65</v>
      </c>
      <c r="Q87" s="101">
        <v>0.65</v>
      </c>
      <c r="R87" s="101">
        <v>0.65</v>
      </c>
      <c r="S87" s="101">
        <v>0.65</v>
      </c>
      <c r="T87" s="101">
        <v>0.65</v>
      </c>
      <c r="U87" s="101">
        <v>0.65</v>
      </c>
      <c r="V87" s="101">
        <v>0.65</v>
      </c>
      <c r="W87" s="101">
        <v>0.4</v>
      </c>
      <c r="X87" s="101">
        <v>0.4</v>
      </c>
      <c r="Y87" s="101">
        <v>0.4</v>
      </c>
      <c r="Z87" s="101">
        <v>0.4</v>
      </c>
      <c r="AA87" s="101">
        <v>0.4</v>
      </c>
      <c r="AB87" s="101">
        <v>0.4</v>
      </c>
      <c r="AC87" s="234"/>
    </row>
    <row r="88" spans="2:29">
      <c r="B88" s="231"/>
      <c r="C88" s="232"/>
      <c r="D88" s="16" t="s">
        <v>294</v>
      </c>
      <c r="E88" s="101">
        <v>0.4</v>
      </c>
      <c r="F88" s="101">
        <v>0.4</v>
      </c>
      <c r="G88" s="101">
        <v>0.4</v>
      </c>
      <c r="H88" s="101">
        <v>0.4</v>
      </c>
      <c r="I88" s="101">
        <v>0.4</v>
      </c>
      <c r="J88" s="101">
        <v>0.4</v>
      </c>
      <c r="K88" s="101">
        <v>0.4</v>
      </c>
      <c r="L88" s="101">
        <v>0.4</v>
      </c>
      <c r="M88" s="101">
        <v>0.6</v>
      </c>
      <c r="N88" s="101">
        <v>0.6</v>
      </c>
      <c r="O88" s="101">
        <v>0.6</v>
      </c>
      <c r="P88" s="101">
        <v>0.6</v>
      </c>
      <c r="Q88" s="101">
        <v>0.6</v>
      </c>
      <c r="R88" s="101">
        <v>0.6</v>
      </c>
      <c r="S88" s="101">
        <v>0.6</v>
      </c>
      <c r="T88" s="101">
        <v>0.6</v>
      </c>
      <c r="U88" s="101">
        <v>0.4</v>
      </c>
      <c r="V88" s="101">
        <v>0.4</v>
      </c>
      <c r="W88" s="101">
        <v>0.4</v>
      </c>
      <c r="X88" s="101">
        <v>0.4</v>
      </c>
      <c r="Y88" s="101">
        <v>0.4</v>
      </c>
      <c r="Z88" s="101">
        <v>0.4</v>
      </c>
      <c r="AA88" s="101">
        <v>0.4</v>
      </c>
      <c r="AB88" s="101">
        <v>0.4</v>
      </c>
      <c r="AC88" s="235"/>
    </row>
    <row r="89" spans="2:29" ht="15.75" customHeight="1">
      <c r="B89" s="231" t="str">
        <f>$B$77&amp;" - "&amp;C89</f>
        <v>Receptacles - Office Perimeter</v>
      </c>
      <c r="C89" s="236" t="s">
        <v>578</v>
      </c>
      <c r="D89" s="16" t="s">
        <v>292</v>
      </c>
      <c r="E89" s="101">
        <v>0.5</v>
      </c>
      <c r="F89" s="101">
        <v>0.4</v>
      </c>
      <c r="G89" s="101">
        <v>0.4</v>
      </c>
      <c r="H89" s="101">
        <v>0.4</v>
      </c>
      <c r="I89" s="101">
        <v>0.4</v>
      </c>
      <c r="J89" s="101">
        <v>0.4</v>
      </c>
      <c r="K89" s="101">
        <v>0.5</v>
      </c>
      <c r="L89" s="101">
        <v>0.7</v>
      </c>
      <c r="M89" s="101">
        <v>0.7</v>
      </c>
      <c r="N89" s="101">
        <v>0.7</v>
      </c>
      <c r="O89" s="101">
        <v>0.7</v>
      </c>
      <c r="P89" s="101">
        <v>0.7</v>
      </c>
      <c r="Q89" s="101">
        <v>0.7</v>
      </c>
      <c r="R89" s="101">
        <v>0.7</v>
      </c>
      <c r="S89" s="101">
        <v>0.7</v>
      </c>
      <c r="T89" s="101">
        <v>0.7</v>
      </c>
      <c r="U89" s="101">
        <v>0.8</v>
      </c>
      <c r="V89" s="101">
        <v>1</v>
      </c>
      <c r="W89" s="101">
        <v>1</v>
      </c>
      <c r="X89" s="101">
        <v>0.9</v>
      </c>
      <c r="Y89" s="101">
        <v>0.9</v>
      </c>
      <c r="Z89" s="101">
        <v>0.8</v>
      </c>
      <c r="AA89" s="101">
        <v>0.7</v>
      </c>
      <c r="AB89" s="101">
        <v>0.6</v>
      </c>
      <c r="AC89" s="233"/>
    </row>
    <row r="90" spans="2:29">
      <c r="B90" s="231"/>
      <c r="C90" s="237"/>
      <c r="D90" s="16" t="s">
        <v>293</v>
      </c>
      <c r="E90" s="101">
        <v>0.5</v>
      </c>
      <c r="F90" s="101">
        <v>0.4</v>
      </c>
      <c r="G90" s="101">
        <v>0.4</v>
      </c>
      <c r="H90" s="101">
        <v>0.4</v>
      </c>
      <c r="I90" s="101">
        <v>0.4</v>
      </c>
      <c r="J90" s="101">
        <v>0.4</v>
      </c>
      <c r="K90" s="101">
        <v>0.5</v>
      </c>
      <c r="L90" s="101">
        <v>0.7</v>
      </c>
      <c r="M90" s="101">
        <v>0.7</v>
      </c>
      <c r="N90" s="101">
        <v>0.7</v>
      </c>
      <c r="O90" s="101">
        <v>0.7</v>
      </c>
      <c r="P90" s="101">
        <v>0.7</v>
      </c>
      <c r="Q90" s="101">
        <v>0.7</v>
      </c>
      <c r="R90" s="101">
        <v>0.7</v>
      </c>
      <c r="S90" s="101">
        <v>0.7</v>
      </c>
      <c r="T90" s="101">
        <v>0.7</v>
      </c>
      <c r="U90" s="101">
        <v>0.8</v>
      </c>
      <c r="V90" s="101">
        <v>1</v>
      </c>
      <c r="W90" s="101">
        <v>1</v>
      </c>
      <c r="X90" s="101">
        <v>0.9</v>
      </c>
      <c r="Y90" s="101">
        <v>0.9</v>
      </c>
      <c r="Z90" s="101">
        <v>0.8</v>
      </c>
      <c r="AA90" s="101">
        <v>0.7</v>
      </c>
      <c r="AB90" s="101">
        <v>0.6</v>
      </c>
      <c r="AC90" s="234"/>
    </row>
    <row r="91" spans="2:29">
      <c r="B91" s="231"/>
      <c r="C91" s="238"/>
      <c r="D91" s="16" t="s">
        <v>294</v>
      </c>
      <c r="E91" s="101">
        <v>0.5</v>
      </c>
      <c r="F91" s="101">
        <v>0.4</v>
      </c>
      <c r="G91" s="101">
        <v>0.4</v>
      </c>
      <c r="H91" s="101">
        <v>0.4</v>
      </c>
      <c r="I91" s="101">
        <v>0.4</v>
      </c>
      <c r="J91" s="101">
        <v>0.4</v>
      </c>
      <c r="K91" s="101">
        <v>0.5</v>
      </c>
      <c r="L91" s="101">
        <v>0.7</v>
      </c>
      <c r="M91" s="101">
        <v>0.7</v>
      </c>
      <c r="N91" s="101">
        <v>0.7</v>
      </c>
      <c r="O91" s="101">
        <v>0.7</v>
      </c>
      <c r="P91" s="101">
        <v>0.7</v>
      </c>
      <c r="Q91" s="101">
        <v>0.7</v>
      </c>
      <c r="R91" s="101">
        <v>0.7</v>
      </c>
      <c r="S91" s="101">
        <v>0.7</v>
      </c>
      <c r="T91" s="101">
        <v>0.7</v>
      </c>
      <c r="U91" s="101">
        <v>0.8</v>
      </c>
      <c r="V91" s="101">
        <v>1</v>
      </c>
      <c r="W91" s="101">
        <v>1</v>
      </c>
      <c r="X91" s="101">
        <v>0.9</v>
      </c>
      <c r="Y91" s="101">
        <v>0.9</v>
      </c>
      <c r="Z91" s="101">
        <v>0.8</v>
      </c>
      <c r="AA91" s="101">
        <v>0.7</v>
      </c>
      <c r="AB91" s="101">
        <v>0.6</v>
      </c>
      <c r="AC91" s="235"/>
    </row>
    <row r="92" spans="2:29">
      <c r="B92" s="231" t="str">
        <f>$B$77&amp;" - "&amp;C92</f>
        <v xml:space="preserve">Receptacles - </v>
      </c>
      <c r="C92" s="236"/>
      <c r="D92" s="16" t="s">
        <v>292</v>
      </c>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233"/>
    </row>
    <row r="93" spans="2:29">
      <c r="B93" s="231"/>
      <c r="C93" s="237"/>
      <c r="D93" s="16" t="s">
        <v>293</v>
      </c>
      <c r="E93" s="101"/>
      <c r="F93" s="101"/>
      <c r="G93" s="101"/>
      <c r="H93" s="101"/>
      <c r="I93" s="101"/>
      <c r="J93" s="101"/>
      <c r="K93" s="101"/>
      <c r="L93" s="101"/>
      <c r="M93" s="101"/>
      <c r="N93" s="101"/>
      <c r="O93" s="101"/>
      <c r="P93" s="101"/>
      <c r="Q93" s="101"/>
      <c r="R93" s="101"/>
      <c r="S93" s="101"/>
      <c r="T93" s="101"/>
      <c r="U93" s="101"/>
      <c r="V93" s="101"/>
      <c r="W93" s="101"/>
      <c r="X93" s="101"/>
      <c r="Y93" s="101"/>
      <c r="Z93" s="101"/>
      <c r="AA93" s="101"/>
      <c r="AB93" s="101"/>
      <c r="AC93" s="234"/>
    </row>
    <row r="94" spans="2:29">
      <c r="B94" s="231"/>
      <c r="C94" s="238"/>
      <c r="D94" s="16" t="s">
        <v>294</v>
      </c>
      <c r="E94" s="101"/>
      <c r="F94" s="101"/>
      <c r="G94" s="101"/>
      <c r="H94" s="101"/>
      <c r="I94" s="101"/>
      <c r="J94" s="101"/>
      <c r="K94" s="101"/>
      <c r="L94" s="101"/>
      <c r="M94" s="101"/>
      <c r="N94" s="101"/>
      <c r="O94" s="101"/>
      <c r="P94" s="101"/>
      <c r="Q94" s="101"/>
      <c r="R94" s="101"/>
      <c r="S94" s="101"/>
      <c r="T94" s="101"/>
      <c r="U94" s="101"/>
      <c r="V94" s="101"/>
      <c r="W94" s="101"/>
      <c r="X94" s="101"/>
      <c r="Y94" s="101"/>
      <c r="Z94" s="101"/>
      <c r="AA94" s="101"/>
      <c r="AB94" s="101"/>
      <c r="AC94" s="235"/>
    </row>
    <row r="95" spans="2:29">
      <c r="B95" s="231" t="str">
        <f>$B$77&amp;" - "&amp;C95</f>
        <v xml:space="preserve">Receptacles - </v>
      </c>
      <c r="C95" s="232"/>
      <c r="D95" s="16" t="s">
        <v>292</v>
      </c>
      <c r="E95" s="101"/>
      <c r="F95" s="101"/>
      <c r="G95" s="101"/>
      <c r="H95" s="101"/>
      <c r="I95" s="101"/>
      <c r="J95" s="101"/>
      <c r="K95" s="101"/>
      <c r="L95" s="101"/>
      <c r="M95" s="101"/>
      <c r="N95" s="101"/>
      <c r="O95" s="101"/>
      <c r="P95" s="101"/>
      <c r="Q95" s="101"/>
      <c r="R95" s="101"/>
      <c r="S95" s="101"/>
      <c r="T95" s="101"/>
      <c r="U95" s="101"/>
      <c r="V95" s="101"/>
      <c r="W95" s="101"/>
      <c r="X95" s="101"/>
      <c r="Y95" s="101"/>
      <c r="Z95" s="101"/>
      <c r="AA95" s="101"/>
      <c r="AB95" s="101"/>
      <c r="AC95" s="233"/>
    </row>
    <row r="96" spans="2:29">
      <c r="B96" s="231"/>
      <c r="C96" s="232"/>
      <c r="D96" s="16" t="s">
        <v>293</v>
      </c>
      <c r="E96" s="101"/>
      <c r="F96" s="101"/>
      <c r="G96" s="101"/>
      <c r="H96" s="101"/>
      <c r="I96" s="101"/>
      <c r="J96" s="101"/>
      <c r="K96" s="101"/>
      <c r="L96" s="101"/>
      <c r="M96" s="101"/>
      <c r="N96" s="101"/>
      <c r="O96" s="101"/>
      <c r="P96" s="101"/>
      <c r="Q96" s="101"/>
      <c r="R96" s="101"/>
      <c r="S96" s="101"/>
      <c r="T96" s="101"/>
      <c r="U96" s="101"/>
      <c r="V96" s="101"/>
      <c r="W96" s="101"/>
      <c r="X96" s="101"/>
      <c r="Y96" s="101"/>
      <c r="Z96" s="101"/>
      <c r="AA96" s="101"/>
      <c r="AB96" s="101"/>
      <c r="AC96" s="234"/>
    </row>
    <row r="97" spans="2:29">
      <c r="B97" s="231"/>
      <c r="C97" s="232"/>
      <c r="D97" s="16" t="s">
        <v>294</v>
      </c>
      <c r="E97" s="101"/>
      <c r="F97" s="101"/>
      <c r="G97" s="101"/>
      <c r="H97" s="101"/>
      <c r="I97" s="101"/>
      <c r="J97" s="101"/>
      <c r="K97" s="101"/>
      <c r="L97" s="101"/>
      <c r="M97" s="101"/>
      <c r="N97" s="101"/>
      <c r="O97" s="101"/>
      <c r="P97" s="101"/>
      <c r="Q97" s="101"/>
      <c r="R97" s="101"/>
      <c r="S97" s="101"/>
      <c r="T97" s="101"/>
      <c r="U97" s="101"/>
      <c r="V97" s="101"/>
      <c r="W97" s="101"/>
      <c r="X97" s="101"/>
      <c r="Y97" s="101"/>
      <c r="Z97" s="101"/>
      <c r="AA97" s="101"/>
      <c r="AB97" s="101"/>
      <c r="AC97" s="235"/>
    </row>
    <row r="115" spans="2:30" ht="18.75">
      <c r="B115" s="185" t="s">
        <v>297</v>
      </c>
      <c r="C115" s="185"/>
      <c r="D115" s="185"/>
      <c r="E115" s="185"/>
      <c r="F115" s="185"/>
      <c r="G115" s="185"/>
      <c r="H115" s="185"/>
      <c r="I115" s="185"/>
      <c r="J115" s="185"/>
      <c r="K115" s="185"/>
      <c r="L115" s="185"/>
      <c r="M115" s="185"/>
      <c r="N115" s="185"/>
      <c r="O115" s="185"/>
      <c r="P115" s="185"/>
      <c r="Q115" s="185"/>
      <c r="R115" s="185"/>
      <c r="S115" s="185"/>
      <c r="T115" s="185"/>
      <c r="U115" s="185"/>
      <c r="V115" s="185"/>
      <c r="W115" s="185"/>
      <c r="X115" s="185"/>
      <c r="Y115" s="185"/>
      <c r="Z115" s="185"/>
      <c r="AA115" s="185"/>
      <c r="AB115" s="185"/>
      <c r="AC115" s="127" t="s">
        <v>8</v>
      </c>
      <c r="AD115" s="127"/>
    </row>
    <row r="116" spans="2:30" s="10" customFormat="1" ht="5.0999999999999996" customHeight="1">
      <c r="B116" s="11"/>
      <c r="C116" s="11"/>
      <c r="D116" s="11"/>
      <c r="E116" s="11"/>
      <c r="F116" s="11"/>
      <c r="G116" s="12"/>
    </row>
    <row r="117" spans="2:30">
      <c r="B117" s="132"/>
      <c r="C117" s="17" t="s">
        <v>227</v>
      </c>
      <c r="D117" s="17" t="s">
        <v>268</v>
      </c>
      <c r="E117" s="17" t="s">
        <v>269</v>
      </c>
      <c r="F117" s="17" t="s">
        <v>270</v>
      </c>
      <c r="G117" s="17" t="s">
        <v>271</v>
      </c>
      <c r="H117" s="17" t="s">
        <v>272</v>
      </c>
      <c r="I117" s="17" t="s">
        <v>273</v>
      </c>
      <c r="J117" s="17" t="s">
        <v>274</v>
      </c>
      <c r="K117" s="17" t="s">
        <v>275</v>
      </c>
      <c r="L117" s="17" t="s">
        <v>276</v>
      </c>
      <c r="M117" s="17" t="s">
        <v>277</v>
      </c>
      <c r="N117" s="17" t="s">
        <v>278</v>
      </c>
      <c r="O117" s="17" t="s">
        <v>279</v>
      </c>
      <c r="P117" s="17" t="s">
        <v>280</v>
      </c>
      <c r="Q117" s="17" t="s">
        <v>281</v>
      </c>
      <c r="R117" s="17" t="s">
        <v>282</v>
      </c>
      <c r="S117" s="17" t="s">
        <v>283</v>
      </c>
      <c r="T117" s="17" t="s">
        <v>284</v>
      </c>
      <c r="U117" s="17" t="s">
        <v>285</v>
      </c>
      <c r="V117" s="17" t="s">
        <v>286</v>
      </c>
      <c r="W117" s="17" t="s">
        <v>287</v>
      </c>
      <c r="X117" s="17" t="s">
        <v>288</v>
      </c>
      <c r="Y117" s="17" t="s">
        <v>289</v>
      </c>
      <c r="Z117" s="17" t="s">
        <v>290</v>
      </c>
      <c r="AA117" s="17" t="s">
        <v>291</v>
      </c>
      <c r="AB117" s="155">
        <v>0</v>
      </c>
    </row>
    <row r="118" spans="2:30" ht="15.75" customHeight="1">
      <c r="B118" s="231" t="str">
        <f>$B$115&amp;" - "&amp;C118</f>
        <v>Domestic Hot Water - Sleeping Quarters</v>
      </c>
      <c r="C118" s="232" t="s">
        <v>469</v>
      </c>
      <c r="D118" s="16" t="s">
        <v>292</v>
      </c>
      <c r="E118" s="101">
        <v>0</v>
      </c>
      <c r="F118" s="101">
        <v>0</v>
      </c>
      <c r="G118" s="101">
        <v>0</v>
      </c>
      <c r="H118" s="101">
        <v>0.05</v>
      </c>
      <c r="I118" s="101">
        <v>0.05</v>
      </c>
      <c r="J118" s="101">
        <v>0.05</v>
      </c>
      <c r="K118" s="101">
        <v>0.8</v>
      </c>
      <c r="L118" s="101">
        <v>0.7</v>
      </c>
      <c r="M118" s="101">
        <v>0.5</v>
      </c>
      <c r="N118" s="101">
        <v>0.4</v>
      </c>
      <c r="O118" s="101">
        <v>0.25</v>
      </c>
      <c r="P118" s="101">
        <v>0.25</v>
      </c>
      <c r="Q118" s="101">
        <v>0.25</v>
      </c>
      <c r="R118" s="101">
        <v>0.25</v>
      </c>
      <c r="S118" s="101">
        <v>0.5</v>
      </c>
      <c r="T118" s="101">
        <v>0.6</v>
      </c>
      <c r="U118" s="101">
        <v>0.7</v>
      </c>
      <c r="V118" s="101">
        <v>0.7</v>
      </c>
      <c r="W118" s="101">
        <v>0.4</v>
      </c>
      <c r="X118" s="101">
        <v>0.25</v>
      </c>
      <c r="Y118" s="101">
        <v>0.2</v>
      </c>
      <c r="Z118" s="101">
        <v>0.2</v>
      </c>
      <c r="AA118" s="101">
        <v>0.05</v>
      </c>
      <c r="AB118" s="101">
        <v>0.05</v>
      </c>
      <c r="AC118" s="233" t="s">
        <v>493</v>
      </c>
    </row>
    <row r="119" spans="2:30">
      <c r="B119" s="231"/>
      <c r="C119" s="232"/>
      <c r="D119" s="16" t="s">
        <v>293</v>
      </c>
      <c r="E119" s="101">
        <v>0</v>
      </c>
      <c r="F119" s="101">
        <v>0</v>
      </c>
      <c r="G119" s="101">
        <v>0</v>
      </c>
      <c r="H119" s="101">
        <v>0.05</v>
      </c>
      <c r="I119" s="101">
        <v>0.05</v>
      </c>
      <c r="J119" s="101">
        <v>0.05</v>
      </c>
      <c r="K119" s="101">
        <v>0.8</v>
      </c>
      <c r="L119" s="101">
        <v>0.7</v>
      </c>
      <c r="M119" s="101">
        <v>0.5</v>
      </c>
      <c r="N119" s="101">
        <v>0.4</v>
      </c>
      <c r="O119" s="101">
        <v>0.25</v>
      </c>
      <c r="P119" s="101">
        <v>0.25</v>
      </c>
      <c r="Q119" s="101">
        <v>0.25</v>
      </c>
      <c r="R119" s="101">
        <v>0.25</v>
      </c>
      <c r="S119" s="101">
        <v>0.5</v>
      </c>
      <c r="T119" s="101">
        <v>0.6</v>
      </c>
      <c r="U119" s="101">
        <v>0.7</v>
      </c>
      <c r="V119" s="101">
        <v>0.7</v>
      </c>
      <c r="W119" s="101">
        <v>0.4</v>
      </c>
      <c r="X119" s="101">
        <v>0.25</v>
      </c>
      <c r="Y119" s="101">
        <v>0.2</v>
      </c>
      <c r="Z119" s="101">
        <v>0.2</v>
      </c>
      <c r="AA119" s="101">
        <v>0.05</v>
      </c>
      <c r="AB119" s="101">
        <v>0.05</v>
      </c>
      <c r="AC119" s="234"/>
    </row>
    <row r="120" spans="2:30">
      <c r="B120" s="231"/>
      <c r="C120" s="232"/>
      <c r="D120" s="16" t="s">
        <v>294</v>
      </c>
      <c r="E120" s="101">
        <v>0</v>
      </c>
      <c r="F120" s="101">
        <v>0</v>
      </c>
      <c r="G120" s="101">
        <v>0</v>
      </c>
      <c r="H120" s="101">
        <v>0.05</v>
      </c>
      <c r="I120" s="101">
        <v>0.05</v>
      </c>
      <c r="J120" s="101">
        <v>0.05</v>
      </c>
      <c r="K120" s="101">
        <v>0.8</v>
      </c>
      <c r="L120" s="101">
        <v>0.7</v>
      </c>
      <c r="M120" s="101">
        <v>0.5</v>
      </c>
      <c r="N120" s="101">
        <v>0.4</v>
      </c>
      <c r="O120" s="101">
        <v>0.25</v>
      </c>
      <c r="P120" s="101">
        <v>0.25</v>
      </c>
      <c r="Q120" s="101">
        <v>0.25</v>
      </c>
      <c r="R120" s="101">
        <v>0.25</v>
      </c>
      <c r="S120" s="101">
        <v>0.5</v>
      </c>
      <c r="T120" s="101">
        <v>0.6</v>
      </c>
      <c r="U120" s="101">
        <v>0.7</v>
      </c>
      <c r="V120" s="101">
        <v>0.7</v>
      </c>
      <c r="W120" s="101">
        <v>0.4</v>
      </c>
      <c r="X120" s="101">
        <v>0.25</v>
      </c>
      <c r="Y120" s="101">
        <v>0.2</v>
      </c>
      <c r="Z120" s="101">
        <v>0.2</v>
      </c>
      <c r="AA120" s="101">
        <v>0.05</v>
      </c>
      <c r="AB120" s="101">
        <v>0.05</v>
      </c>
      <c r="AC120" s="235"/>
    </row>
    <row r="121" spans="2:30" ht="15.75" customHeight="1">
      <c r="B121" s="231" t="str">
        <f>$B$115&amp;" - "&amp;C121</f>
        <v>Domestic Hot Water - Office Core</v>
      </c>
      <c r="C121" s="236" t="s">
        <v>470</v>
      </c>
      <c r="D121" s="16" t="s">
        <v>292</v>
      </c>
      <c r="E121" s="101">
        <v>0.15</v>
      </c>
      <c r="F121" s="101">
        <v>0.15</v>
      </c>
      <c r="G121" s="101">
        <v>0.15</v>
      </c>
      <c r="H121" s="101">
        <v>0.15</v>
      </c>
      <c r="I121" s="101">
        <v>0.15</v>
      </c>
      <c r="J121" s="101">
        <v>0.15</v>
      </c>
      <c r="K121" s="101">
        <v>0.15</v>
      </c>
      <c r="L121" s="101">
        <v>0.17</v>
      </c>
      <c r="M121" s="101">
        <v>0.57999999999999996</v>
      </c>
      <c r="N121" s="101">
        <v>0.66</v>
      </c>
      <c r="O121" s="101">
        <v>0.78</v>
      </c>
      <c r="P121" s="101">
        <v>0.82</v>
      </c>
      <c r="Q121" s="101">
        <v>0.71</v>
      </c>
      <c r="R121" s="101">
        <v>0.82</v>
      </c>
      <c r="S121" s="101">
        <v>0.78</v>
      </c>
      <c r="T121" s="101">
        <v>0.74</v>
      </c>
      <c r="U121" s="101">
        <v>0.63</v>
      </c>
      <c r="V121" s="101">
        <v>0.41</v>
      </c>
      <c r="W121" s="101">
        <v>0.18</v>
      </c>
      <c r="X121" s="101">
        <v>0.18</v>
      </c>
      <c r="Y121" s="101">
        <v>0.18</v>
      </c>
      <c r="Z121" s="101">
        <v>0.15</v>
      </c>
      <c r="AA121" s="101">
        <v>0.15</v>
      </c>
      <c r="AB121" s="101">
        <v>0.15</v>
      </c>
      <c r="AC121" s="233" t="s">
        <v>493</v>
      </c>
    </row>
    <row r="122" spans="2:30">
      <c r="B122" s="231"/>
      <c r="C122" s="237"/>
      <c r="D122" s="16" t="s">
        <v>293</v>
      </c>
      <c r="E122" s="101">
        <v>0.15</v>
      </c>
      <c r="F122" s="101">
        <v>0.15</v>
      </c>
      <c r="G122" s="101">
        <v>0.15</v>
      </c>
      <c r="H122" s="101">
        <v>0.15</v>
      </c>
      <c r="I122" s="101">
        <v>0.15</v>
      </c>
      <c r="J122" s="101">
        <v>0.15</v>
      </c>
      <c r="K122" s="101">
        <v>0.15</v>
      </c>
      <c r="L122" s="101">
        <v>0.15</v>
      </c>
      <c r="M122" s="101">
        <v>0.2</v>
      </c>
      <c r="N122" s="101">
        <v>0.28000000000000003</v>
      </c>
      <c r="O122" s="101">
        <v>0.3</v>
      </c>
      <c r="P122" s="101">
        <v>0.3</v>
      </c>
      <c r="Q122" s="101">
        <v>0.24</v>
      </c>
      <c r="R122" s="101">
        <v>0.24</v>
      </c>
      <c r="S122" s="101">
        <v>0.23</v>
      </c>
      <c r="T122" s="101">
        <v>0.23</v>
      </c>
      <c r="U122" s="101">
        <v>0.23</v>
      </c>
      <c r="V122" s="101">
        <v>0.15</v>
      </c>
      <c r="W122" s="101">
        <v>0.15</v>
      </c>
      <c r="X122" s="101">
        <v>0.15</v>
      </c>
      <c r="Y122" s="101">
        <v>0.15</v>
      </c>
      <c r="Z122" s="101">
        <v>0.15</v>
      </c>
      <c r="AA122" s="101">
        <v>0.15</v>
      </c>
      <c r="AB122" s="101">
        <v>0.15</v>
      </c>
      <c r="AC122" s="234"/>
    </row>
    <row r="123" spans="2:30">
      <c r="B123" s="231"/>
      <c r="C123" s="238"/>
      <c r="D123" s="16" t="s">
        <v>294</v>
      </c>
      <c r="E123" s="101">
        <v>0.15</v>
      </c>
      <c r="F123" s="101">
        <v>0.15</v>
      </c>
      <c r="G123" s="101">
        <v>0.15</v>
      </c>
      <c r="H123" s="101">
        <v>0.15</v>
      </c>
      <c r="I123" s="101">
        <v>0.15</v>
      </c>
      <c r="J123" s="101">
        <v>0.15</v>
      </c>
      <c r="K123" s="101">
        <v>0.15</v>
      </c>
      <c r="L123" s="101">
        <v>0.15</v>
      </c>
      <c r="M123" s="101">
        <v>0.15</v>
      </c>
      <c r="N123" s="101">
        <v>0.15</v>
      </c>
      <c r="O123" s="101">
        <v>0.15</v>
      </c>
      <c r="P123" s="101">
        <v>0.15</v>
      </c>
      <c r="Q123" s="101">
        <v>0.15</v>
      </c>
      <c r="R123" s="101">
        <v>0.15</v>
      </c>
      <c r="S123" s="101">
        <v>0.15</v>
      </c>
      <c r="T123" s="101">
        <v>0.15</v>
      </c>
      <c r="U123" s="101">
        <v>0.15</v>
      </c>
      <c r="V123" s="101">
        <v>0.15</v>
      </c>
      <c r="W123" s="101">
        <v>0.15</v>
      </c>
      <c r="X123" s="101">
        <v>0.15</v>
      </c>
      <c r="Y123" s="101">
        <v>0.15</v>
      </c>
      <c r="Z123" s="101">
        <v>0.15</v>
      </c>
      <c r="AA123" s="101">
        <v>0.15</v>
      </c>
      <c r="AB123" s="101">
        <v>0.15</v>
      </c>
      <c r="AC123" s="235"/>
    </row>
    <row r="124" spans="2:30">
      <c r="B124" s="231" t="str">
        <f>$B$115&amp;" - "&amp;C124</f>
        <v>Domestic Hot Water - Garage</v>
      </c>
      <c r="C124" s="232" t="s">
        <v>492</v>
      </c>
      <c r="D124" s="16" t="s">
        <v>292</v>
      </c>
      <c r="E124" s="101"/>
      <c r="F124" s="101"/>
      <c r="G124" s="101"/>
      <c r="H124" s="101"/>
      <c r="I124" s="101"/>
      <c r="J124" s="101"/>
      <c r="K124" s="101"/>
      <c r="L124" s="101"/>
      <c r="M124" s="101"/>
      <c r="N124" s="101"/>
      <c r="O124" s="101"/>
      <c r="P124" s="101"/>
      <c r="Q124" s="101"/>
      <c r="R124" s="101"/>
      <c r="S124" s="101"/>
      <c r="T124" s="101"/>
      <c r="U124" s="101"/>
      <c r="V124" s="101"/>
      <c r="W124" s="101"/>
      <c r="X124" s="101"/>
      <c r="Y124" s="101"/>
      <c r="Z124" s="101"/>
      <c r="AA124" s="101"/>
      <c r="AB124" s="101"/>
      <c r="AC124" s="233"/>
    </row>
    <row r="125" spans="2:30">
      <c r="B125" s="231"/>
      <c r="C125" s="232"/>
      <c r="D125" s="16" t="s">
        <v>293</v>
      </c>
      <c r="E125" s="101"/>
      <c r="F125" s="101"/>
      <c r="G125" s="101"/>
      <c r="H125" s="101"/>
      <c r="I125" s="101"/>
      <c r="J125" s="101"/>
      <c r="K125" s="101"/>
      <c r="L125" s="101"/>
      <c r="M125" s="101"/>
      <c r="N125" s="101"/>
      <c r="O125" s="101"/>
      <c r="P125" s="101"/>
      <c r="Q125" s="101"/>
      <c r="R125" s="101"/>
      <c r="S125" s="101"/>
      <c r="T125" s="101"/>
      <c r="U125" s="101"/>
      <c r="V125" s="101"/>
      <c r="W125" s="101"/>
      <c r="X125" s="101"/>
      <c r="Y125" s="101"/>
      <c r="Z125" s="101"/>
      <c r="AA125" s="101"/>
      <c r="AB125" s="101"/>
      <c r="AC125" s="234"/>
    </row>
    <row r="126" spans="2:30">
      <c r="B126" s="231"/>
      <c r="C126" s="232"/>
      <c r="D126" s="16" t="s">
        <v>294</v>
      </c>
      <c r="E126" s="101"/>
      <c r="F126" s="101"/>
      <c r="G126" s="101"/>
      <c r="H126" s="101"/>
      <c r="I126" s="101"/>
      <c r="J126" s="101"/>
      <c r="K126" s="101"/>
      <c r="L126" s="101"/>
      <c r="M126" s="101"/>
      <c r="N126" s="101"/>
      <c r="O126" s="101"/>
      <c r="P126" s="101"/>
      <c r="Q126" s="101"/>
      <c r="R126" s="101"/>
      <c r="S126" s="101"/>
      <c r="T126" s="101"/>
      <c r="U126" s="101"/>
      <c r="V126" s="101"/>
      <c r="W126" s="101"/>
      <c r="X126" s="101"/>
      <c r="Y126" s="101"/>
      <c r="Z126" s="101"/>
      <c r="AA126" s="101"/>
      <c r="AB126" s="101"/>
      <c r="AC126" s="235"/>
    </row>
    <row r="127" spans="2:30">
      <c r="B127" s="231" t="str">
        <f>$B$115&amp;" - "&amp;C127</f>
        <v>Domestic Hot Water - Office Perimeter</v>
      </c>
      <c r="C127" s="236" t="s">
        <v>578</v>
      </c>
      <c r="D127" s="16" t="s">
        <v>292</v>
      </c>
      <c r="E127" s="101">
        <v>0.15</v>
      </c>
      <c r="F127" s="101">
        <v>0.15</v>
      </c>
      <c r="G127" s="101">
        <v>0.15</v>
      </c>
      <c r="H127" s="101">
        <v>0.15</v>
      </c>
      <c r="I127" s="101">
        <v>0.15</v>
      </c>
      <c r="J127" s="101">
        <v>0.15</v>
      </c>
      <c r="K127" s="101">
        <v>0.15</v>
      </c>
      <c r="L127" s="101">
        <v>0.17</v>
      </c>
      <c r="M127" s="101">
        <v>0.57999999999999996</v>
      </c>
      <c r="N127" s="101">
        <v>0.66</v>
      </c>
      <c r="O127" s="101">
        <v>0.78</v>
      </c>
      <c r="P127" s="101">
        <v>0.82</v>
      </c>
      <c r="Q127" s="101">
        <v>0.71</v>
      </c>
      <c r="R127" s="101">
        <v>0.82</v>
      </c>
      <c r="S127" s="101">
        <v>0.78</v>
      </c>
      <c r="T127" s="101">
        <v>0.74</v>
      </c>
      <c r="U127" s="101">
        <v>0.63</v>
      </c>
      <c r="V127" s="101">
        <v>0.41</v>
      </c>
      <c r="W127" s="101">
        <v>0.18</v>
      </c>
      <c r="X127" s="101">
        <v>0.18</v>
      </c>
      <c r="Y127" s="101">
        <v>0.18</v>
      </c>
      <c r="Z127" s="101">
        <v>0.15</v>
      </c>
      <c r="AA127" s="101">
        <v>0.15</v>
      </c>
      <c r="AB127" s="101">
        <v>0.15</v>
      </c>
      <c r="AC127" s="233" t="s">
        <v>493</v>
      </c>
    </row>
    <row r="128" spans="2:30">
      <c r="B128" s="231"/>
      <c r="C128" s="237"/>
      <c r="D128" s="16" t="s">
        <v>293</v>
      </c>
      <c r="E128" s="101">
        <v>0.15</v>
      </c>
      <c r="F128" s="101">
        <v>0.15</v>
      </c>
      <c r="G128" s="101">
        <v>0.15</v>
      </c>
      <c r="H128" s="101">
        <v>0.15</v>
      </c>
      <c r="I128" s="101">
        <v>0.15</v>
      </c>
      <c r="J128" s="101">
        <v>0.15</v>
      </c>
      <c r="K128" s="101">
        <v>0.15</v>
      </c>
      <c r="L128" s="101">
        <v>0.15</v>
      </c>
      <c r="M128" s="101">
        <v>0.2</v>
      </c>
      <c r="N128" s="101">
        <v>0.28000000000000003</v>
      </c>
      <c r="O128" s="101">
        <v>0.3</v>
      </c>
      <c r="P128" s="101">
        <v>0.3</v>
      </c>
      <c r="Q128" s="101">
        <v>0.24</v>
      </c>
      <c r="R128" s="101">
        <v>0.24</v>
      </c>
      <c r="S128" s="101">
        <v>0.23</v>
      </c>
      <c r="T128" s="101">
        <v>0.23</v>
      </c>
      <c r="U128" s="101">
        <v>0.23</v>
      </c>
      <c r="V128" s="101">
        <v>0.15</v>
      </c>
      <c r="W128" s="101">
        <v>0.15</v>
      </c>
      <c r="X128" s="101">
        <v>0.15</v>
      </c>
      <c r="Y128" s="101">
        <v>0.15</v>
      </c>
      <c r="Z128" s="101">
        <v>0.15</v>
      </c>
      <c r="AA128" s="101">
        <v>0.15</v>
      </c>
      <c r="AB128" s="101">
        <v>0.15</v>
      </c>
      <c r="AC128" s="234"/>
    </row>
    <row r="129" spans="2:29">
      <c r="B129" s="231"/>
      <c r="C129" s="238"/>
      <c r="D129" s="16" t="s">
        <v>294</v>
      </c>
      <c r="E129" s="101">
        <v>0.15</v>
      </c>
      <c r="F129" s="101">
        <v>0.15</v>
      </c>
      <c r="G129" s="101">
        <v>0.15</v>
      </c>
      <c r="H129" s="101">
        <v>0.15</v>
      </c>
      <c r="I129" s="101">
        <v>0.15</v>
      </c>
      <c r="J129" s="101">
        <v>0.15</v>
      </c>
      <c r="K129" s="101">
        <v>0.15</v>
      </c>
      <c r="L129" s="101">
        <v>0.15</v>
      </c>
      <c r="M129" s="101">
        <v>0.15</v>
      </c>
      <c r="N129" s="101">
        <v>0.15</v>
      </c>
      <c r="O129" s="101">
        <v>0.15</v>
      </c>
      <c r="P129" s="101">
        <v>0.15</v>
      </c>
      <c r="Q129" s="101">
        <v>0.15</v>
      </c>
      <c r="R129" s="101">
        <v>0.15</v>
      </c>
      <c r="S129" s="101">
        <v>0.15</v>
      </c>
      <c r="T129" s="101">
        <v>0.15</v>
      </c>
      <c r="U129" s="101">
        <v>0.15</v>
      </c>
      <c r="V129" s="101">
        <v>0.15</v>
      </c>
      <c r="W129" s="101">
        <v>0.15</v>
      </c>
      <c r="X129" s="101">
        <v>0.15</v>
      </c>
      <c r="Y129" s="101">
        <v>0.15</v>
      </c>
      <c r="Z129" s="101">
        <v>0.15</v>
      </c>
      <c r="AA129" s="101">
        <v>0.15</v>
      </c>
      <c r="AB129" s="101">
        <v>0.15</v>
      </c>
      <c r="AC129" s="235"/>
    </row>
    <row r="130" spans="2:29">
      <c r="B130" s="231" t="str">
        <f>$B$115&amp;" - "&amp;C130</f>
        <v xml:space="preserve">Domestic Hot Water - </v>
      </c>
      <c r="C130" s="232"/>
      <c r="D130" s="16" t="s">
        <v>292</v>
      </c>
      <c r="E130" s="101"/>
      <c r="F130" s="101"/>
      <c r="G130" s="101"/>
      <c r="H130" s="101"/>
      <c r="I130" s="101"/>
      <c r="J130" s="101"/>
      <c r="K130" s="101"/>
      <c r="L130" s="101"/>
      <c r="M130" s="101"/>
      <c r="N130" s="101"/>
      <c r="O130" s="101"/>
      <c r="P130" s="101"/>
      <c r="Q130" s="101"/>
      <c r="R130" s="101"/>
      <c r="S130" s="101"/>
      <c r="T130" s="101"/>
      <c r="U130" s="101"/>
      <c r="V130" s="101"/>
      <c r="W130" s="101"/>
      <c r="X130" s="101"/>
      <c r="Y130" s="101"/>
      <c r="Z130" s="101"/>
      <c r="AA130" s="101"/>
      <c r="AB130" s="101"/>
      <c r="AC130" s="233"/>
    </row>
    <row r="131" spans="2:29">
      <c r="B131" s="231"/>
      <c r="C131" s="232"/>
      <c r="D131" s="16" t="s">
        <v>293</v>
      </c>
      <c r="E131" s="101"/>
      <c r="F131" s="101"/>
      <c r="G131" s="101"/>
      <c r="H131" s="101"/>
      <c r="I131" s="101"/>
      <c r="J131" s="101"/>
      <c r="K131" s="101"/>
      <c r="L131" s="101"/>
      <c r="M131" s="101"/>
      <c r="N131" s="101"/>
      <c r="O131" s="101"/>
      <c r="P131" s="101"/>
      <c r="Q131" s="101"/>
      <c r="R131" s="101"/>
      <c r="S131" s="101"/>
      <c r="T131" s="101"/>
      <c r="U131" s="101"/>
      <c r="V131" s="101"/>
      <c r="W131" s="101"/>
      <c r="X131" s="101"/>
      <c r="Y131" s="101"/>
      <c r="Z131" s="101"/>
      <c r="AA131" s="101"/>
      <c r="AB131" s="101"/>
      <c r="AC131" s="234"/>
    </row>
    <row r="132" spans="2:29">
      <c r="B132" s="231"/>
      <c r="C132" s="232"/>
      <c r="D132" s="16" t="s">
        <v>294</v>
      </c>
      <c r="E132" s="101"/>
      <c r="F132" s="101"/>
      <c r="G132" s="101"/>
      <c r="H132" s="101"/>
      <c r="I132" s="101"/>
      <c r="J132" s="101"/>
      <c r="K132" s="101"/>
      <c r="L132" s="101"/>
      <c r="M132" s="101"/>
      <c r="N132" s="101"/>
      <c r="O132" s="101"/>
      <c r="P132" s="101"/>
      <c r="Q132" s="101"/>
      <c r="R132" s="101"/>
      <c r="S132" s="101"/>
      <c r="T132" s="101"/>
      <c r="U132" s="101"/>
      <c r="V132" s="101"/>
      <c r="W132" s="101"/>
      <c r="X132" s="101"/>
      <c r="Y132" s="101"/>
      <c r="Z132" s="101"/>
      <c r="AA132" s="101"/>
      <c r="AB132" s="101"/>
      <c r="AC132" s="235"/>
    </row>
    <row r="150" spans="2:30" ht="18.75">
      <c r="B150" s="185" t="s">
        <v>98</v>
      </c>
      <c r="C150" s="185"/>
      <c r="D150" s="185"/>
      <c r="E150" s="185"/>
      <c r="F150" s="185"/>
      <c r="G150" s="185"/>
      <c r="H150" s="185"/>
      <c r="I150" s="185"/>
      <c r="J150" s="185"/>
      <c r="K150" s="185"/>
      <c r="L150" s="185"/>
      <c r="M150" s="185"/>
      <c r="N150" s="185"/>
      <c r="O150" s="185"/>
      <c r="P150" s="185"/>
      <c r="Q150" s="185"/>
      <c r="R150" s="185"/>
      <c r="S150" s="185"/>
      <c r="T150" s="185"/>
      <c r="U150" s="185"/>
      <c r="V150" s="185"/>
      <c r="W150" s="185"/>
      <c r="X150" s="185"/>
      <c r="Y150" s="185"/>
      <c r="Z150" s="185"/>
      <c r="AA150" s="185"/>
      <c r="AB150" s="185"/>
      <c r="AC150" s="127" t="s">
        <v>8</v>
      </c>
      <c r="AD150" s="127"/>
    </row>
    <row r="151" spans="2:30" s="10" customFormat="1" ht="5.0999999999999996" customHeight="1">
      <c r="B151" s="11"/>
      <c r="C151" s="11"/>
      <c r="D151" s="11"/>
      <c r="E151" s="11"/>
      <c r="F151" s="11"/>
      <c r="G151" s="12"/>
    </row>
    <row r="152" spans="2:30">
      <c r="B152" s="132"/>
      <c r="C152" s="17" t="s">
        <v>227</v>
      </c>
      <c r="D152" s="17" t="s">
        <v>268</v>
      </c>
      <c r="E152" s="17" t="s">
        <v>269</v>
      </c>
      <c r="F152" s="17" t="s">
        <v>270</v>
      </c>
      <c r="G152" s="17" t="s">
        <v>271</v>
      </c>
      <c r="H152" s="17" t="s">
        <v>272</v>
      </c>
      <c r="I152" s="17" t="s">
        <v>273</v>
      </c>
      <c r="J152" s="17" t="s">
        <v>274</v>
      </c>
      <c r="K152" s="17" t="s">
        <v>275</v>
      </c>
      <c r="L152" s="17" t="s">
        <v>276</v>
      </c>
      <c r="M152" s="17" t="s">
        <v>277</v>
      </c>
      <c r="N152" s="17" t="s">
        <v>278</v>
      </c>
      <c r="O152" s="17" t="s">
        <v>279</v>
      </c>
      <c r="P152" s="17" t="s">
        <v>280</v>
      </c>
      <c r="Q152" s="17" t="s">
        <v>281</v>
      </c>
      <c r="R152" s="17" t="s">
        <v>282</v>
      </c>
      <c r="S152" s="17" t="s">
        <v>283</v>
      </c>
      <c r="T152" s="17" t="s">
        <v>284</v>
      </c>
      <c r="U152" s="17" t="s">
        <v>285</v>
      </c>
      <c r="V152" s="17" t="s">
        <v>286</v>
      </c>
      <c r="W152" s="17" t="s">
        <v>287</v>
      </c>
      <c r="X152" s="17" t="s">
        <v>288</v>
      </c>
      <c r="Y152" s="17" t="s">
        <v>289</v>
      </c>
      <c r="Z152" s="17" t="s">
        <v>290</v>
      </c>
      <c r="AA152" s="17" t="s">
        <v>291</v>
      </c>
      <c r="AB152" s="155">
        <v>0</v>
      </c>
    </row>
    <row r="153" spans="2:30" ht="15.75" customHeight="1">
      <c r="B153" s="231" t="str">
        <f>$B$150&amp;" - "&amp;C153</f>
        <v>Process Loads - Sleeping Quarters</v>
      </c>
      <c r="C153" s="232" t="s">
        <v>469</v>
      </c>
      <c r="D153" s="16" t="s">
        <v>292</v>
      </c>
      <c r="E153" s="101"/>
      <c r="F153" s="101"/>
      <c r="G153" s="101"/>
      <c r="H153" s="101"/>
      <c r="I153" s="101"/>
      <c r="J153" s="101"/>
      <c r="K153" s="101"/>
      <c r="L153" s="101"/>
      <c r="M153" s="101"/>
      <c r="N153" s="101"/>
      <c r="O153" s="101"/>
      <c r="P153" s="101"/>
      <c r="Q153" s="101"/>
      <c r="R153" s="101"/>
      <c r="S153" s="101"/>
      <c r="T153" s="101"/>
      <c r="U153" s="101"/>
      <c r="V153" s="101"/>
      <c r="W153" s="101"/>
      <c r="X153" s="101"/>
      <c r="Y153" s="101"/>
      <c r="Z153" s="101"/>
      <c r="AA153" s="101"/>
      <c r="AB153" s="101"/>
      <c r="AC153" s="233"/>
    </row>
    <row r="154" spans="2:30">
      <c r="B154" s="231"/>
      <c r="C154" s="232"/>
      <c r="D154" s="16" t="s">
        <v>293</v>
      </c>
      <c r="E154" s="101"/>
      <c r="F154" s="101"/>
      <c r="G154" s="101"/>
      <c r="H154" s="101"/>
      <c r="I154" s="101"/>
      <c r="J154" s="101"/>
      <c r="K154" s="101"/>
      <c r="L154" s="101"/>
      <c r="M154" s="101"/>
      <c r="N154" s="101"/>
      <c r="O154" s="101"/>
      <c r="P154" s="101"/>
      <c r="Q154" s="101"/>
      <c r="R154" s="101"/>
      <c r="S154" s="101"/>
      <c r="T154" s="101"/>
      <c r="U154" s="101"/>
      <c r="V154" s="101"/>
      <c r="W154" s="101"/>
      <c r="X154" s="101"/>
      <c r="Y154" s="101"/>
      <c r="Z154" s="101"/>
      <c r="AA154" s="101"/>
      <c r="AB154" s="101"/>
      <c r="AC154" s="234"/>
    </row>
    <row r="155" spans="2:30">
      <c r="B155" s="231"/>
      <c r="C155" s="232"/>
      <c r="D155" s="16" t="s">
        <v>294</v>
      </c>
      <c r="E155" s="101"/>
      <c r="F155" s="101"/>
      <c r="G155" s="101"/>
      <c r="H155" s="101"/>
      <c r="I155" s="101"/>
      <c r="J155" s="101"/>
      <c r="K155" s="101"/>
      <c r="L155" s="101"/>
      <c r="M155" s="101"/>
      <c r="N155" s="101"/>
      <c r="O155" s="101"/>
      <c r="P155" s="101"/>
      <c r="Q155" s="101"/>
      <c r="R155" s="101"/>
      <c r="S155" s="101"/>
      <c r="T155" s="101"/>
      <c r="U155" s="101"/>
      <c r="V155" s="101"/>
      <c r="W155" s="101"/>
      <c r="X155" s="101"/>
      <c r="Y155" s="101"/>
      <c r="Z155" s="101"/>
      <c r="AA155" s="101"/>
      <c r="AB155" s="101"/>
      <c r="AC155" s="235"/>
    </row>
    <row r="156" spans="2:30">
      <c r="B156" s="231" t="str">
        <f>$B$150&amp;" - "&amp;C156</f>
        <v>Process Loads - Office Core</v>
      </c>
      <c r="C156" s="236" t="s">
        <v>470</v>
      </c>
      <c r="D156" s="16" t="s">
        <v>292</v>
      </c>
      <c r="E156" s="101"/>
      <c r="F156" s="101"/>
      <c r="G156" s="101"/>
      <c r="H156" s="101"/>
      <c r="I156" s="101"/>
      <c r="J156" s="101"/>
      <c r="K156" s="101"/>
      <c r="L156" s="101"/>
      <c r="M156" s="101"/>
      <c r="N156" s="101"/>
      <c r="O156" s="101"/>
      <c r="P156" s="101"/>
      <c r="Q156" s="101"/>
      <c r="R156" s="101"/>
      <c r="S156" s="101"/>
      <c r="T156" s="101"/>
      <c r="U156" s="101"/>
      <c r="V156" s="101"/>
      <c r="W156" s="101"/>
      <c r="X156" s="101"/>
      <c r="Y156" s="101"/>
      <c r="Z156" s="101"/>
      <c r="AA156" s="101"/>
      <c r="AB156" s="101"/>
      <c r="AC156" s="233"/>
    </row>
    <row r="157" spans="2:30">
      <c r="B157" s="231"/>
      <c r="C157" s="237"/>
      <c r="D157" s="16" t="s">
        <v>293</v>
      </c>
      <c r="E157" s="101"/>
      <c r="F157" s="101"/>
      <c r="G157" s="101"/>
      <c r="H157" s="101"/>
      <c r="I157" s="101"/>
      <c r="J157" s="101"/>
      <c r="K157" s="101"/>
      <c r="L157" s="101"/>
      <c r="M157" s="101"/>
      <c r="N157" s="101"/>
      <c r="O157" s="101"/>
      <c r="P157" s="101"/>
      <c r="Q157" s="101"/>
      <c r="R157" s="101"/>
      <c r="S157" s="101"/>
      <c r="T157" s="101"/>
      <c r="U157" s="101"/>
      <c r="V157" s="101"/>
      <c r="W157" s="101"/>
      <c r="X157" s="101"/>
      <c r="Y157" s="101"/>
      <c r="Z157" s="101"/>
      <c r="AA157" s="101"/>
      <c r="AB157" s="101"/>
      <c r="AC157" s="234"/>
    </row>
    <row r="158" spans="2:30">
      <c r="B158" s="231"/>
      <c r="C158" s="238"/>
      <c r="D158" s="16" t="s">
        <v>294</v>
      </c>
      <c r="E158" s="101"/>
      <c r="F158" s="101"/>
      <c r="G158" s="101"/>
      <c r="H158" s="101"/>
      <c r="I158" s="101"/>
      <c r="J158" s="101"/>
      <c r="K158" s="101"/>
      <c r="L158" s="101"/>
      <c r="M158" s="101"/>
      <c r="N158" s="101"/>
      <c r="O158" s="101"/>
      <c r="P158" s="101"/>
      <c r="Q158" s="101"/>
      <c r="R158" s="101"/>
      <c r="S158" s="101"/>
      <c r="T158" s="101"/>
      <c r="U158" s="101"/>
      <c r="V158" s="101"/>
      <c r="W158" s="101"/>
      <c r="X158" s="101"/>
      <c r="Y158" s="101"/>
      <c r="Z158" s="101"/>
      <c r="AA158" s="101"/>
      <c r="AB158" s="101"/>
      <c r="AC158" s="235"/>
    </row>
    <row r="159" spans="2:30">
      <c r="B159" s="231" t="str">
        <f>$B$150&amp;" - "&amp;C159</f>
        <v>Process Loads - Garage</v>
      </c>
      <c r="C159" s="232" t="s">
        <v>492</v>
      </c>
      <c r="D159" s="16" t="s">
        <v>292</v>
      </c>
      <c r="E159" s="101"/>
      <c r="F159" s="101"/>
      <c r="G159" s="101"/>
      <c r="H159" s="101"/>
      <c r="I159" s="101"/>
      <c r="J159" s="101"/>
      <c r="K159" s="101"/>
      <c r="L159" s="101"/>
      <c r="M159" s="101"/>
      <c r="N159" s="101"/>
      <c r="O159" s="101"/>
      <c r="P159" s="101"/>
      <c r="Q159" s="101"/>
      <c r="R159" s="101"/>
      <c r="S159" s="101"/>
      <c r="T159" s="101"/>
      <c r="U159" s="101"/>
      <c r="V159" s="101"/>
      <c r="W159" s="101"/>
      <c r="X159" s="101"/>
      <c r="Y159" s="101"/>
      <c r="Z159" s="101"/>
      <c r="AA159" s="101"/>
      <c r="AB159" s="101"/>
      <c r="AC159" s="233"/>
    </row>
    <row r="160" spans="2:30">
      <c r="B160" s="231"/>
      <c r="C160" s="232"/>
      <c r="D160" s="16" t="s">
        <v>293</v>
      </c>
      <c r="E160" s="101"/>
      <c r="F160" s="101"/>
      <c r="G160" s="101"/>
      <c r="H160" s="101"/>
      <c r="I160" s="101"/>
      <c r="J160" s="101"/>
      <c r="K160" s="101"/>
      <c r="L160" s="101"/>
      <c r="M160" s="101"/>
      <c r="N160" s="101"/>
      <c r="O160" s="101"/>
      <c r="P160" s="101"/>
      <c r="Q160" s="101"/>
      <c r="R160" s="101"/>
      <c r="S160" s="101"/>
      <c r="T160" s="101"/>
      <c r="U160" s="101"/>
      <c r="V160" s="101"/>
      <c r="W160" s="101"/>
      <c r="X160" s="101"/>
      <c r="Y160" s="101"/>
      <c r="Z160" s="101"/>
      <c r="AA160" s="101"/>
      <c r="AB160" s="101"/>
      <c r="AC160" s="234"/>
    </row>
    <row r="161" spans="2:29">
      <c r="B161" s="231"/>
      <c r="C161" s="232"/>
      <c r="D161" s="16" t="s">
        <v>294</v>
      </c>
      <c r="E161" s="101"/>
      <c r="F161" s="101"/>
      <c r="G161" s="101"/>
      <c r="H161" s="101"/>
      <c r="I161" s="101"/>
      <c r="J161" s="101"/>
      <c r="K161" s="101"/>
      <c r="L161" s="101"/>
      <c r="M161" s="101"/>
      <c r="N161" s="101"/>
      <c r="O161" s="101"/>
      <c r="P161" s="101"/>
      <c r="Q161" s="101"/>
      <c r="R161" s="101"/>
      <c r="S161" s="101"/>
      <c r="T161" s="101"/>
      <c r="U161" s="101"/>
      <c r="V161" s="101"/>
      <c r="W161" s="101"/>
      <c r="X161" s="101"/>
      <c r="Y161" s="101"/>
      <c r="Z161" s="101"/>
      <c r="AA161" s="101"/>
      <c r="AB161" s="101"/>
      <c r="AC161" s="235"/>
    </row>
    <row r="162" spans="2:29">
      <c r="B162" s="231" t="str">
        <f>$B$150&amp;" - "&amp;C162</f>
        <v>Process Loads - Office Perimeter</v>
      </c>
      <c r="C162" s="236" t="s">
        <v>578</v>
      </c>
      <c r="D162" s="16" t="s">
        <v>292</v>
      </c>
      <c r="E162" s="101"/>
      <c r="F162" s="101"/>
      <c r="G162" s="101"/>
      <c r="H162" s="101"/>
      <c r="I162" s="101"/>
      <c r="J162" s="101"/>
      <c r="K162" s="101"/>
      <c r="L162" s="101"/>
      <c r="M162" s="101"/>
      <c r="N162" s="101"/>
      <c r="O162" s="101"/>
      <c r="P162" s="101"/>
      <c r="Q162" s="101"/>
      <c r="R162" s="101"/>
      <c r="S162" s="101"/>
      <c r="T162" s="101"/>
      <c r="U162" s="101"/>
      <c r="V162" s="101"/>
      <c r="W162" s="101"/>
      <c r="X162" s="101"/>
      <c r="Y162" s="101"/>
      <c r="Z162" s="101"/>
      <c r="AA162" s="101"/>
      <c r="AB162" s="101"/>
      <c r="AC162" s="233"/>
    </row>
    <row r="163" spans="2:29">
      <c r="B163" s="231"/>
      <c r="C163" s="237"/>
      <c r="D163" s="16" t="s">
        <v>293</v>
      </c>
      <c r="E163" s="101"/>
      <c r="F163" s="101"/>
      <c r="G163" s="101"/>
      <c r="H163" s="101"/>
      <c r="I163" s="101"/>
      <c r="J163" s="101"/>
      <c r="K163" s="101"/>
      <c r="L163" s="101"/>
      <c r="M163" s="101"/>
      <c r="N163" s="101"/>
      <c r="O163" s="101"/>
      <c r="P163" s="101"/>
      <c r="Q163" s="101"/>
      <c r="R163" s="101"/>
      <c r="S163" s="101"/>
      <c r="T163" s="101"/>
      <c r="U163" s="101"/>
      <c r="V163" s="101"/>
      <c r="W163" s="101"/>
      <c r="X163" s="101"/>
      <c r="Y163" s="101"/>
      <c r="Z163" s="101"/>
      <c r="AA163" s="101"/>
      <c r="AB163" s="101"/>
      <c r="AC163" s="234"/>
    </row>
    <row r="164" spans="2:29">
      <c r="B164" s="231"/>
      <c r="C164" s="238"/>
      <c r="D164" s="16" t="s">
        <v>294</v>
      </c>
      <c r="E164" s="101"/>
      <c r="F164" s="101"/>
      <c r="G164" s="101"/>
      <c r="H164" s="101"/>
      <c r="I164" s="101"/>
      <c r="J164" s="101"/>
      <c r="K164" s="101"/>
      <c r="L164" s="101"/>
      <c r="M164" s="101"/>
      <c r="N164" s="101"/>
      <c r="O164" s="101"/>
      <c r="P164" s="101"/>
      <c r="Q164" s="101"/>
      <c r="R164" s="101"/>
      <c r="S164" s="101"/>
      <c r="T164" s="101"/>
      <c r="U164" s="101"/>
      <c r="V164" s="101"/>
      <c r="W164" s="101"/>
      <c r="X164" s="101"/>
      <c r="Y164" s="101"/>
      <c r="Z164" s="101"/>
      <c r="AA164" s="101"/>
      <c r="AB164" s="101"/>
      <c r="AC164" s="235"/>
    </row>
    <row r="165" spans="2:29">
      <c r="B165" s="231" t="str">
        <f>$B$150&amp;" - "&amp;C165</f>
        <v xml:space="preserve">Process Loads - </v>
      </c>
      <c r="C165" s="232"/>
      <c r="D165" s="16" t="s">
        <v>292</v>
      </c>
      <c r="E165" s="101"/>
      <c r="F165" s="101"/>
      <c r="G165" s="101"/>
      <c r="H165" s="101"/>
      <c r="I165" s="101"/>
      <c r="J165" s="101"/>
      <c r="K165" s="101"/>
      <c r="L165" s="101"/>
      <c r="M165" s="101"/>
      <c r="N165" s="101"/>
      <c r="O165" s="101"/>
      <c r="P165" s="101"/>
      <c r="Q165" s="101"/>
      <c r="R165" s="101"/>
      <c r="S165" s="101"/>
      <c r="T165" s="101"/>
      <c r="U165" s="101"/>
      <c r="V165" s="101"/>
      <c r="W165" s="101"/>
      <c r="X165" s="101"/>
      <c r="Y165" s="101"/>
      <c r="Z165" s="101"/>
      <c r="AA165" s="101"/>
      <c r="AB165" s="101"/>
      <c r="AC165" s="233"/>
    </row>
    <row r="166" spans="2:29">
      <c r="B166" s="231"/>
      <c r="C166" s="232"/>
      <c r="D166" s="16" t="s">
        <v>293</v>
      </c>
      <c r="E166" s="101"/>
      <c r="F166" s="101"/>
      <c r="G166" s="101"/>
      <c r="H166" s="101"/>
      <c r="I166" s="101"/>
      <c r="J166" s="101"/>
      <c r="K166" s="101"/>
      <c r="L166" s="101"/>
      <c r="M166" s="101"/>
      <c r="N166" s="101"/>
      <c r="O166" s="101"/>
      <c r="P166" s="101"/>
      <c r="Q166" s="101"/>
      <c r="R166" s="101"/>
      <c r="S166" s="101"/>
      <c r="T166" s="101"/>
      <c r="U166" s="101"/>
      <c r="V166" s="101"/>
      <c r="W166" s="101"/>
      <c r="X166" s="101"/>
      <c r="Y166" s="101"/>
      <c r="Z166" s="101"/>
      <c r="AA166" s="101"/>
      <c r="AB166" s="101"/>
      <c r="AC166" s="234"/>
    </row>
    <row r="167" spans="2:29">
      <c r="B167" s="231"/>
      <c r="C167" s="232"/>
      <c r="D167" s="16" t="s">
        <v>294</v>
      </c>
      <c r="E167" s="101"/>
      <c r="F167" s="101"/>
      <c r="G167" s="101"/>
      <c r="H167" s="101"/>
      <c r="I167" s="101"/>
      <c r="J167" s="101"/>
      <c r="K167" s="101"/>
      <c r="L167" s="101"/>
      <c r="M167" s="101"/>
      <c r="N167" s="101"/>
      <c r="O167" s="101"/>
      <c r="P167" s="101"/>
      <c r="Q167" s="101"/>
      <c r="R167" s="101"/>
      <c r="S167" s="101"/>
      <c r="T167" s="101"/>
      <c r="U167" s="101"/>
      <c r="V167" s="101"/>
      <c r="W167" s="101"/>
      <c r="X167" s="101"/>
      <c r="Y167" s="101"/>
      <c r="Z167" s="101"/>
      <c r="AA167" s="101"/>
      <c r="AB167" s="101"/>
      <c r="AC167" s="235"/>
    </row>
  </sheetData>
  <mergeCells count="84">
    <mergeCell ref="C2:J4"/>
    <mergeCell ref="AC2:AD2"/>
    <mergeCell ref="AC3:AD3"/>
    <mergeCell ref="B7:AB7"/>
    <mergeCell ref="B10:B12"/>
    <mergeCell ref="C10:C12"/>
    <mergeCell ref="AC10:AC12"/>
    <mergeCell ref="B13:B15"/>
    <mergeCell ref="C13:C15"/>
    <mergeCell ref="B16:B18"/>
    <mergeCell ref="C16:C18"/>
    <mergeCell ref="AC16:AC18"/>
    <mergeCell ref="B19:B21"/>
    <mergeCell ref="C19:C21"/>
    <mergeCell ref="B22:B24"/>
    <mergeCell ref="C22:C24"/>
    <mergeCell ref="AC22:AC24"/>
    <mergeCell ref="B42:AB42"/>
    <mergeCell ref="B45:B47"/>
    <mergeCell ref="C45:C47"/>
    <mergeCell ref="AC45:AC47"/>
    <mergeCell ref="B48:B50"/>
    <mergeCell ref="C48:C50"/>
    <mergeCell ref="AC48:AC50"/>
    <mergeCell ref="B51:B53"/>
    <mergeCell ref="C51:C53"/>
    <mergeCell ref="AC51:AC53"/>
    <mergeCell ref="B54:B56"/>
    <mergeCell ref="C54:C56"/>
    <mergeCell ref="AC54:AC56"/>
    <mergeCell ref="B57:B59"/>
    <mergeCell ref="C57:C59"/>
    <mergeCell ref="AC57:AC59"/>
    <mergeCell ref="B77:AB77"/>
    <mergeCell ref="B80:B82"/>
    <mergeCell ref="C80:C82"/>
    <mergeCell ref="AC80:AC82"/>
    <mergeCell ref="B83:B85"/>
    <mergeCell ref="C83:C85"/>
    <mergeCell ref="AC83:AC85"/>
    <mergeCell ref="B86:B88"/>
    <mergeCell ref="C86:C88"/>
    <mergeCell ref="AC86:AC88"/>
    <mergeCell ref="B89:B91"/>
    <mergeCell ref="C89:C91"/>
    <mergeCell ref="AC89:AC91"/>
    <mergeCell ref="B92:B94"/>
    <mergeCell ref="C92:C94"/>
    <mergeCell ref="AC92:AC94"/>
    <mergeCell ref="B95:B97"/>
    <mergeCell ref="C95:C97"/>
    <mergeCell ref="AC95:AC97"/>
    <mergeCell ref="B115:AB115"/>
    <mergeCell ref="B118:B120"/>
    <mergeCell ref="C118:C120"/>
    <mergeCell ref="AC118:AC120"/>
    <mergeCell ref="B121:B123"/>
    <mergeCell ref="C121:C123"/>
    <mergeCell ref="AC121:AC123"/>
    <mergeCell ref="B124:B126"/>
    <mergeCell ref="C124:C126"/>
    <mergeCell ref="AC124:AC126"/>
    <mergeCell ref="B127:B129"/>
    <mergeCell ref="C127:C129"/>
    <mergeCell ref="AC127:AC129"/>
    <mergeCell ref="B130:B132"/>
    <mergeCell ref="C130:C132"/>
    <mergeCell ref="AC130:AC132"/>
    <mergeCell ref="B150:AB150"/>
    <mergeCell ref="B153:B155"/>
    <mergeCell ref="C153:C155"/>
    <mergeCell ref="AC153:AC155"/>
    <mergeCell ref="B156:B158"/>
    <mergeCell ref="C156:C158"/>
    <mergeCell ref="AC156:AC158"/>
    <mergeCell ref="B165:B167"/>
    <mergeCell ref="C165:C167"/>
    <mergeCell ref="AC165:AC167"/>
    <mergeCell ref="B159:B161"/>
    <mergeCell ref="C159:C161"/>
    <mergeCell ref="AC159:AC161"/>
    <mergeCell ref="B162:B164"/>
    <mergeCell ref="C162:C164"/>
    <mergeCell ref="AC162:AC164"/>
  </mergeCells>
  <conditionalFormatting sqref="C10:C12">
    <cfRule type="containsText" dxfId="255" priority="56" operator="containsText" text="Example:">
      <formula>NOT(ISERROR(SEARCH("Example:",C10)))</formula>
    </cfRule>
  </conditionalFormatting>
  <conditionalFormatting sqref="C16:C18 C22:C24">
    <cfRule type="containsText" dxfId="254" priority="55" operator="containsText" text="Example:">
      <formula>NOT(ISERROR(SEARCH("Example:",C16)))</formula>
    </cfRule>
  </conditionalFormatting>
  <conditionalFormatting sqref="C57:C59">
    <cfRule type="containsText" dxfId="253" priority="54" operator="containsText" text="Example:">
      <formula>NOT(ISERROR(SEARCH("Example:",C57)))</formula>
    </cfRule>
  </conditionalFormatting>
  <conditionalFormatting sqref="C92 C95:C97">
    <cfRule type="containsText" dxfId="252" priority="53" operator="containsText" text="Example:">
      <formula>NOT(ISERROR(SEARCH("Example:",C92)))</formula>
    </cfRule>
  </conditionalFormatting>
  <conditionalFormatting sqref="AC10:AC12">
    <cfRule type="containsText" dxfId="251" priority="52" operator="containsText" text="Example">
      <formula>NOT(ISERROR(SEARCH("Example",AC10)))</formula>
    </cfRule>
  </conditionalFormatting>
  <conditionalFormatting sqref="AC22:AC24">
    <cfRule type="containsText" dxfId="250" priority="50" operator="containsText" text="Example">
      <formula>NOT(ISERROR(SEARCH("Example",AC22)))</formula>
    </cfRule>
  </conditionalFormatting>
  <conditionalFormatting sqref="AC57:AC59">
    <cfRule type="containsText" dxfId="249" priority="48" operator="containsText" text="Example">
      <formula>NOT(ISERROR(SEARCH("Example",AC57)))</formula>
    </cfRule>
  </conditionalFormatting>
  <conditionalFormatting sqref="C130:C132">
    <cfRule type="containsText" dxfId="248" priority="47" operator="containsText" text="Example:">
      <formula>NOT(ISERROR(SEARCH("Example:",C130)))</formula>
    </cfRule>
  </conditionalFormatting>
  <conditionalFormatting sqref="AC159:AC161">
    <cfRule type="containsText" dxfId="247" priority="42" operator="containsText" text="Example">
      <formula>NOT(ISERROR(SEARCH("Example",AC159)))</formula>
    </cfRule>
  </conditionalFormatting>
  <conditionalFormatting sqref="AC130:AC132">
    <cfRule type="containsText" dxfId="246" priority="45" operator="containsText" text="Example">
      <formula>NOT(ISERROR(SEARCH("Example",AC130)))</formula>
    </cfRule>
  </conditionalFormatting>
  <conditionalFormatting sqref="C165:C167">
    <cfRule type="containsText" dxfId="245" priority="44" operator="containsText" text="Example:">
      <formula>NOT(ISERROR(SEARCH("Example:",C165)))</formula>
    </cfRule>
  </conditionalFormatting>
  <conditionalFormatting sqref="AC156:AC158">
    <cfRule type="containsText" dxfId="244" priority="43" operator="containsText" text="Example">
      <formula>NOT(ISERROR(SEARCH("Example",AC156)))</formula>
    </cfRule>
  </conditionalFormatting>
  <conditionalFormatting sqref="AC162:AC164">
    <cfRule type="containsText" dxfId="243" priority="41" operator="containsText" text="Example">
      <formula>NOT(ISERROR(SEARCH("Example",AC162)))</formula>
    </cfRule>
  </conditionalFormatting>
  <conditionalFormatting sqref="AC165:AC167">
    <cfRule type="containsText" dxfId="242" priority="40" operator="containsText" text="Example">
      <formula>NOT(ISERROR(SEARCH("Example",AC165)))</formula>
    </cfRule>
  </conditionalFormatting>
  <conditionalFormatting sqref="C13">
    <cfRule type="containsText" dxfId="241" priority="39" operator="containsText" text="Example:">
      <formula>NOT(ISERROR(SEARCH("Example:",C13)))</formula>
    </cfRule>
  </conditionalFormatting>
  <conditionalFormatting sqref="AC45:AC47">
    <cfRule type="containsText" dxfId="240" priority="33" operator="containsText" text="Example">
      <formula>NOT(ISERROR(SEARCH("Example",AC45)))</formula>
    </cfRule>
  </conditionalFormatting>
  <conditionalFormatting sqref="AC153:AC155">
    <cfRule type="containsText" dxfId="239" priority="38" operator="containsText" text="Example">
      <formula>NOT(ISERROR(SEARCH("Example",AC153)))</formula>
    </cfRule>
  </conditionalFormatting>
  <conditionalFormatting sqref="AC118:AC120">
    <cfRule type="containsText" dxfId="238" priority="23" operator="containsText" text="Example">
      <formula>NOT(ISERROR(SEARCH("Example",AC118)))</formula>
    </cfRule>
  </conditionalFormatting>
  <conditionalFormatting sqref="AC89:AC97">
    <cfRule type="containsText" dxfId="237" priority="37" operator="containsText" text="Example">
      <formula>NOT(ISERROR(SEARCH("Example",AC89)))</formula>
    </cfRule>
  </conditionalFormatting>
  <conditionalFormatting sqref="AC13:AC18">
    <cfRule type="containsText" dxfId="236" priority="36" operator="containsText" text="Example">
      <formula>NOT(ISERROR(SEARCH("Example",AC13)))</formula>
    </cfRule>
  </conditionalFormatting>
  <conditionalFormatting sqref="AC48:AC53">
    <cfRule type="containsText" dxfId="235" priority="31" operator="containsText" text="Example">
      <formula>NOT(ISERROR(SEARCH("Example",AC48)))</formula>
    </cfRule>
  </conditionalFormatting>
  <conditionalFormatting sqref="AC80:AC82">
    <cfRule type="containsText" dxfId="234" priority="28" operator="containsText" text="Example">
      <formula>NOT(ISERROR(SEARCH("Example",AC80)))</formula>
    </cfRule>
  </conditionalFormatting>
  <conditionalFormatting sqref="AC83:AC88">
    <cfRule type="containsText" dxfId="233" priority="26" operator="containsText" text="Example">
      <formula>NOT(ISERROR(SEARCH("Example",AC83)))</formula>
    </cfRule>
  </conditionalFormatting>
  <conditionalFormatting sqref="AC121:AC126">
    <cfRule type="containsText" dxfId="232" priority="21" operator="containsText" text="Example">
      <formula>NOT(ISERROR(SEARCH("Example",AC121)))</formula>
    </cfRule>
  </conditionalFormatting>
  <conditionalFormatting sqref="C19">
    <cfRule type="containsText" dxfId="231" priority="20" operator="containsText" text="Example:">
      <formula>NOT(ISERROR(SEARCH("Example:",C19)))</formula>
    </cfRule>
  </conditionalFormatting>
  <conditionalFormatting sqref="AC19:AC21">
    <cfRule type="containsText" dxfId="230" priority="19" operator="containsText" text="Example">
      <formula>NOT(ISERROR(SEARCH("Example",AC19)))</formula>
    </cfRule>
  </conditionalFormatting>
  <conditionalFormatting sqref="C45:C47">
    <cfRule type="containsText" dxfId="229" priority="18" operator="containsText" text="Example:">
      <formula>NOT(ISERROR(SEARCH("Example:",C45)))</formula>
    </cfRule>
  </conditionalFormatting>
  <conditionalFormatting sqref="C51:C53">
    <cfRule type="containsText" dxfId="228" priority="17" operator="containsText" text="Example:">
      <formula>NOT(ISERROR(SEARCH("Example:",C51)))</formula>
    </cfRule>
  </conditionalFormatting>
  <conditionalFormatting sqref="C48">
    <cfRule type="containsText" dxfId="227" priority="16" operator="containsText" text="Example:">
      <formula>NOT(ISERROR(SEARCH("Example:",C48)))</formula>
    </cfRule>
  </conditionalFormatting>
  <conditionalFormatting sqref="C54">
    <cfRule type="containsText" dxfId="226" priority="15" operator="containsText" text="Example:">
      <formula>NOT(ISERROR(SEARCH("Example:",C54)))</formula>
    </cfRule>
  </conditionalFormatting>
  <conditionalFormatting sqref="C80:C82">
    <cfRule type="containsText" dxfId="225" priority="14" operator="containsText" text="Example:">
      <formula>NOT(ISERROR(SEARCH("Example:",C80)))</formula>
    </cfRule>
  </conditionalFormatting>
  <conditionalFormatting sqref="C86:C88">
    <cfRule type="containsText" dxfId="224" priority="13" operator="containsText" text="Example:">
      <formula>NOT(ISERROR(SEARCH("Example:",C86)))</formula>
    </cfRule>
  </conditionalFormatting>
  <conditionalFormatting sqref="C83">
    <cfRule type="containsText" dxfId="223" priority="12" operator="containsText" text="Example:">
      <formula>NOT(ISERROR(SEARCH("Example:",C83)))</formula>
    </cfRule>
  </conditionalFormatting>
  <conditionalFormatting sqref="C89">
    <cfRule type="containsText" dxfId="222" priority="11" operator="containsText" text="Example:">
      <formula>NOT(ISERROR(SEARCH("Example:",C89)))</formula>
    </cfRule>
  </conditionalFormatting>
  <conditionalFormatting sqref="C118:C120">
    <cfRule type="containsText" dxfId="221" priority="10" operator="containsText" text="Example:">
      <formula>NOT(ISERROR(SEARCH("Example:",C118)))</formula>
    </cfRule>
  </conditionalFormatting>
  <conditionalFormatting sqref="C124:C126">
    <cfRule type="containsText" dxfId="220" priority="9" operator="containsText" text="Example:">
      <formula>NOT(ISERROR(SEARCH("Example:",C124)))</formula>
    </cfRule>
  </conditionalFormatting>
  <conditionalFormatting sqref="C121">
    <cfRule type="containsText" dxfId="219" priority="8" operator="containsText" text="Example:">
      <formula>NOT(ISERROR(SEARCH("Example:",C121)))</formula>
    </cfRule>
  </conditionalFormatting>
  <conditionalFormatting sqref="C127">
    <cfRule type="containsText" dxfId="218" priority="7" operator="containsText" text="Example:">
      <formula>NOT(ISERROR(SEARCH("Example:",C127)))</formula>
    </cfRule>
  </conditionalFormatting>
  <conditionalFormatting sqref="C153:C155">
    <cfRule type="containsText" dxfId="217" priority="6" operator="containsText" text="Example:">
      <formula>NOT(ISERROR(SEARCH("Example:",C153)))</formula>
    </cfRule>
  </conditionalFormatting>
  <conditionalFormatting sqref="C159:C161">
    <cfRule type="containsText" dxfId="216" priority="5" operator="containsText" text="Example:">
      <formula>NOT(ISERROR(SEARCH("Example:",C159)))</formula>
    </cfRule>
  </conditionalFormatting>
  <conditionalFormatting sqref="C156">
    <cfRule type="containsText" dxfId="215" priority="4" operator="containsText" text="Example:">
      <formula>NOT(ISERROR(SEARCH("Example:",C156)))</formula>
    </cfRule>
  </conditionalFormatting>
  <conditionalFormatting sqref="C162">
    <cfRule type="containsText" dxfId="214" priority="3" operator="containsText" text="Example:">
      <formula>NOT(ISERROR(SEARCH("Example:",C162)))</formula>
    </cfRule>
  </conditionalFormatting>
  <conditionalFormatting sqref="AC127:AC129">
    <cfRule type="containsText" dxfId="213" priority="2" operator="containsText" text="Example">
      <formula>NOT(ISERROR(SEARCH("Example",AC127)))</formula>
    </cfRule>
  </conditionalFormatting>
  <conditionalFormatting sqref="AC54:AC56">
    <cfRule type="containsText" dxfId="212" priority="1" operator="containsText" text="Example">
      <formula>NOT(ISERROR(SEARCH("Example",AC54)))</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sheetPr>
  <dimension ref="B1:AD167"/>
  <sheetViews>
    <sheetView showGridLines="0" zoomScaleNormal="100" workbookViewId="0">
      <selection activeCell="J94" sqref="J94"/>
    </sheetView>
  </sheetViews>
  <sheetFormatPr defaultColWidth="9" defaultRowHeight="15.75"/>
  <cols>
    <col min="1" max="1" width="1.25" style="133" customWidth="1"/>
    <col min="2" max="2" width="28.75" style="133" customWidth="1"/>
    <col min="3" max="3" width="11.875" style="133" customWidth="1"/>
    <col min="4" max="4" width="14.375" style="13" customWidth="1"/>
    <col min="5" max="13" width="4.5" style="133" customWidth="1"/>
    <col min="14" max="28" width="5.5" style="133" customWidth="1"/>
    <col min="29" max="29" width="20.375" style="133" customWidth="1"/>
    <col min="30" max="30" width="1.25" style="133" customWidth="1"/>
    <col min="31" max="16384" width="9" style="133"/>
  </cols>
  <sheetData>
    <row r="1" spans="2:30" ht="7.5" customHeight="1"/>
    <row r="2" spans="2:30" ht="15.75" customHeight="1">
      <c r="B2" s="134" t="str">
        <f>Project!B2</f>
        <v>Input</v>
      </c>
      <c r="C2" s="184" t="s">
        <v>267</v>
      </c>
      <c r="D2" s="184"/>
      <c r="E2" s="184"/>
      <c r="F2" s="184"/>
      <c r="G2" s="184"/>
      <c r="H2" s="184"/>
      <c r="I2" s="184"/>
      <c r="J2" s="184"/>
      <c r="AC2" s="239" t="str">
        <f>Project_Name</f>
        <v>Carbon Free Boston</v>
      </c>
      <c r="AD2" s="239"/>
    </row>
    <row r="3" spans="2:30" ht="15.75" customHeight="1">
      <c r="B3" s="131" t="str">
        <f>Project!B3</f>
        <v>Calculation</v>
      </c>
      <c r="C3" s="184"/>
      <c r="D3" s="184"/>
      <c r="E3" s="184"/>
      <c r="F3" s="184"/>
      <c r="G3" s="184"/>
      <c r="H3" s="184"/>
      <c r="I3" s="184"/>
      <c r="J3" s="184"/>
      <c r="AC3" s="239" t="str">
        <f>Project_Number</f>
        <v>259104-00</v>
      </c>
      <c r="AD3" s="239"/>
    </row>
    <row r="4" spans="2:30">
      <c r="B4" s="125" t="str">
        <f>Project!B4</f>
        <v>Notes</v>
      </c>
      <c r="C4" s="184"/>
      <c r="D4" s="184"/>
      <c r="E4" s="184"/>
      <c r="F4" s="184"/>
      <c r="G4" s="184"/>
      <c r="H4" s="184"/>
      <c r="I4" s="184"/>
      <c r="J4" s="184"/>
    </row>
    <row r="5" spans="2:30" ht="27">
      <c r="D5" s="18"/>
      <c r="E5" s="18"/>
      <c r="F5" s="18"/>
      <c r="G5" s="18"/>
      <c r="H5" s="18"/>
      <c r="I5" s="18"/>
      <c r="J5" s="18"/>
      <c r="K5" s="18"/>
      <c r="L5" s="18"/>
      <c r="M5" s="18"/>
      <c r="N5" s="18"/>
      <c r="O5" s="18"/>
      <c r="P5" s="18"/>
      <c r="Q5" s="18"/>
      <c r="R5" s="18"/>
      <c r="S5" s="18"/>
      <c r="T5" s="18"/>
      <c r="U5" s="18"/>
      <c r="V5" s="18"/>
      <c r="W5" s="18"/>
      <c r="X5" s="18"/>
      <c r="Y5" s="18"/>
      <c r="Z5" s="18"/>
      <c r="AA5" s="18"/>
      <c r="AB5" s="18"/>
    </row>
    <row r="7" spans="2:30" ht="18.75">
      <c r="B7" s="185" t="s">
        <v>214</v>
      </c>
      <c r="C7" s="185"/>
      <c r="D7" s="185"/>
      <c r="E7" s="185"/>
      <c r="F7" s="185"/>
      <c r="G7" s="185"/>
      <c r="H7" s="185"/>
      <c r="I7" s="185"/>
      <c r="J7" s="185"/>
      <c r="K7" s="185"/>
      <c r="L7" s="185"/>
      <c r="M7" s="185"/>
      <c r="N7" s="185"/>
      <c r="O7" s="185"/>
      <c r="P7" s="185"/>
      <c r="Q7" s="185"/>
      <c r="R7" s="185"/>
      <c r="S7" s="185"/>
      <c r="T7" s="185"/>
      <c r="U7" s="185"/>
      <c r="V7" s="185"/>
      <c r="W7" s="185"/>
      <c r="X7" s="185"/>
      <c r="Y7" s="185"/>
      <c r="Z7" s="185"/>
      <c r="AA7" s="185"/>
      <c r="AB7" s="185"/>
      <c r="AC7" s="127" t="s">
        <v>8</v>
      </c>
      <c r="AD7" s="127"/>
    </row>
    <row r="8" spans="2:30" s="10" customFormat="1" ht="5.0999999999999996" customHeight="1">
      <c r="B8" s="11"/>
      <c r="C8" s="11"/>
      <c r="D8" s="11"/>
      <c r="E8" s="11"/>
      <c r="F8" s="11"/>
      <c r="G8" s="12"/>
    </row>
    <row r="9" spans="2:30">
      <c r="B9" s="132"/>
      <c r="C9" s="17" t="s">
        <v>227</v>
      </c>
      <c r="D9" s="17" t="s">
        <v>268</v>
      </c>
      <c r="E9" s="17" t="s">
        <v>269</v>
      </c>
      <c r="F9" s="17" t="s">
        <v>270</v>
      </c>
      <c r="G9" s="17" t="s">
        <v>271</v>
      </c>
      <c r="H9" s="17" t="s">
        <v>272</v>
      </c>
      <c r="I9" s="17" t="s">
        <v>273</v>
      </c>
      <c r="J9" s="17" t="s">
        <v>274</v>
      </c>
      <c r="K9" s="17" t="s">
        <v>275</v>
      </c>
      <c r="L9" s="17" t="s">
        <v>276</v>
      </c>
      <c r="M9" s="17" t="s">
        <v>277</v>
      </c>
      <c r="N9" s="17" t="s">
        <v>278</v>
      </c>
      <c r="O9" s="17" t="s">
        <v>279</v>
      </c>
      <c r="P9" s="17" t="s">
        <v>280</v>
      </c>
      <c r="Q9" s="17" t="s">
        <v>281</v>
      </c>
      <c r="R9" s="17" t="s">
        <v>282</v>
      </c>
      <c r="S9" s="17" t="s">
        <v>283</v>
      </c>
      <c r="T9" s="17" t="s">
        <v>284</v>
      </c>
      <c r="U9" s="17" t="s">
        <v>285</v>
      </c>
      <c r="V9" s="17" t="s">
        <v>286</v>
      </c>
      <c r="W9" s="17" t="s">
        <v>287</v>
      </c>
      <c r="X9" s="17" t="s">
        <v>288</v>
      </c>
      <c r="Y9" s="17" t="s">
        <v>289</v>
      </c>
      <c r="Z9" s="17" t="s">
        <v>290</v>
      </c>
      <c r="AA9" s="17" t="s">
        <v>291</v>
      </c>
      <c r="AB9" s="155">
        <v>0</v>
      </c>
    </row>
    <row r="10" spans="2:30">
      <c r="B10" s="231" t="str">
        <f>$B$7&amp;" - "&amp;C10</f>
        <v>Occupancy - Sleeping Quarters</v>
      </c>
      <c r="C10" s="232" t="s">
        <v>469</v>
      </c>
      <c r="D10" s="16" t="s">
        <v>292</v>
      </c>
      <c r="E10" s="101">
        <v>1</v>
      </c>
      <c r="F10" s="101">
        <v>1</v>
      </c>
      <c r="G10" s="101">
        <v>1</v>
      </c>
      <c r="H10" s="101">
        <v>1</v>
      </c>
      <c r="I10" s="101">
        <v>1</v>
      </c>
      <c r="J10" s="101">
        <v>1</v>
      </c>
      <c r="K10" s="101">
        <v>1</v>
      </c>
      <c r="L10" s="101">
        <v>0.9</v>
      </c>
      <c r="M10" s="101">
        <v>0.4</v>
      </c>
      <c r="N10" s="101">
        <v>0.25</v>
      </c>
      <c r="O10" s="101">
        <v>0.25</v>
      </c>
      <c r="P10" s="101">
        <v>0.25</v>
      </c>
      <c r="Q10" s="101">
        <v>0.25</v>
      </c>
      <c r="R10" s="101">
        <v>0.25</v>
      </c>
      <c r="S10" s="101">
        <v>0.25</v>
      </c>
      <c r="T10" s="101">
        <v>0.25</v>
      </c>
      <c r="U10" s="101">
        <v>0.3</v>
      </c>
      <c r="V10" s="101">
        <v>0.5</v>
      </c>
      <c r="W10" s="101">
        <v>0.9</v>
      </c>
      <c r="X10" s="101">
        <v>0.9</v>
      </c>
      <c r="Y10" s="101">
        <v>0.9</v>
      </c>
      <c r="Z10" s="101">
        <v>1</v>
      </c>
      <c r="AA10" s="101">
        <v>1</v>
      </c>
      <c r="AB10" s="101">
        <v>1</v>
      </c>
      <c r="AC10" s="233" t="s">
        <v>493</v>
      </c>
    </row>
    <row r="11" spans="2:30">
      <c r="B11" s="231"/>
      <c r="C11" s="232"/>
      <c r="D11" s="16" t="s">
        <v>293</v>
      </c>
      <c r="E11" s="101">
        <v>1</v>
      </c>
      <c r="F11" s="101">
        <v>1</v>
      </c>
      <c r="G11" s="101">
        <v>1</v>
      </c>
      <c r="H11" s="101">
        <v>1</v>
      </c>
      <c r="I11" s="101">
        <v>1</v>
      </c>
      <c r="J11" s="101">
        <v>1</v>
      </c>
      <c r="K11" s="101">
        <v>1</v>
      </c>
      <c r="L11" s="101">
        <v>0.9</v>
      </c>
      <c r="M11" s="101">
        <v>0.4</v>
      </c>
      <c r="N11" s="101">
        <v>0.25</v>
      </c>
      <c r="O11" s="101">
        <v>0.25</v>
      </c>
      <c r="P11" s="101">
        <v>0.25</v>
      </c>
      <c r="Q11" s="101">
        <v>0.25</v>
      </c>
      <c r="R11" s="101">
        <v>0.25</v>
      </c>
      <c r="S11" s="101">
        <v>0.25</v>
      </c>
      <c r="T11" s="101">
        <v>0.25</v>
      </c>
      <c r="U11" s="101">
        <v>0.3</v>
      </c>
      <c r="V11" s="101">
        <v>0.5</v>
      </c>
      <c r="W11" s="101">
        <v>0.9</v>
      </c>
      <c r="X11" s="101">
        <v>0.9</v>
      </c>
      <c r="Y11" s="101">
        <v>0.9</v>
      </c>
      <c r="Z11" s="101">
        <v>1</v>
      </c>
      <c r="AA11" s="101">
        <v>1</v>
      </c>
      <c r="AB11" s="101">
        <v>1</v>
      </c>
      <c r="AC11" s="234"/>
    </row>
    <row r="12" spans="2:30">
      <c r="B12" s="231"/>
      <c r="C12" s="232"/>
      <c r="D12" s="16" t="s">
        <v>294</v>
      </c>
      <c r="E12" s="101">
        <v>1</v>
      </c>
      <c r="F12" s="101">
        <v>1</v>
      </c>
      <c r="G12" s="101">
        <v>1</v>
      </c>
      <c r="H12" s="101">
        <v>1</v>
      </c>
      <c r="I12" s="101">
        <v>1</v>
      </c>
      <c r="J12" s="101">
        <v>1</v>
      </c>
      <c r="K12" s="101">
        <v>1</v>
      </c>
      <c r="L12" s="101">
        <v>0.9</v>
      </c>
      <c r="M12" s="101">
        <v>0.4</v>
      </c>
      <c r="N12" s="101">
        <v>0.25</v>
      </c>
      <c r="O12" s="101">
        <v>0.25</v>
      </c>
      <c r="P12" s="101">
        <v>0.25</v>
      </c>
      <c r="Q12" s="101">
        <v>0.25</v>
      </c>
      <c r="R12" s="101">
        <v>0.25</v>
      </c>
      <c r="S12" s="101">
        <v>0.25</v>
      </c>
      <c r="T12" s="101">
        <v>0.25</v>
      </c>
      <c r="U12" s="101">
        <v>0.3</v>
      </c>
      <c r="V12" s="101">
        <v>0.5</v>
      </c>
      <c r="W12" s="101">
        <v>0.9</v>
      </c>
      <c r="X12" s="101">
        <v>0.9</v>
      </c>
      <c r="Y12" s="101">
        <v>0.9</v>
      </c>
      <c r="Z12" s="101">
        <v>1</v>
      </c>
      <c r="AA12" s="101">
        <v>1</v>
      </c>
      <c r="AB12" s="101">
        <v>1</v>
      </c>
      <c r="AC12" s="235"/>
    </row>
    <row r="13" spans="2:30" ht="15.75" customHeight="1">
      <c r="B13" s="231" t="str">
        <f>$B$7&amp;" - "&amp;C13</f>
        <v>Occupancy - Office Core</v>
      </c>
      <c r="C13" s="236" t="s">
        <v>470</v>
      </c>
      <c r="D13" s="16" t="s">
        <v>292</v>
      </c>
      <c r="E13" s="101">
        <v>0.4</v>
      </c>
      <c r="F13" s="101">
        <v>0.4</v>
      </c>
      <c r="G13" s="101">
        <v>0.4</v>
      </c>
      <c r="H13" s="101">
        <v>0.4</v>
      </c>
      <c r="I13" s="101">
        <v>0.4</v>
      </c>
      <c r="J13" s="101">
        <v>0.4</v>
      </c>
      <c r="K13" s="101">
        <v>0.4</v>
      </c>
      <c r="L13" s="101">
        <v>0.5</v>
      </c>
      <c r="M13" s="101">
        <v>0.6</v>
      </c>
      <c r="N13" s="101">
        <v>0.8</v>
      </c>
      <c r="O13" s="101">
        <v>0.8</v>
      </c>
      <c r="P13" s="101">
        <v>0.8</v>
      </c>
      <c r="Q13" s="101">
        <v>0.8</v>
      </c>
      <c r="R13" s="101">
        <v>0.8</v>
      </c>
      <c r="S13" s="101">
        <v>0.8</v>
      </c>
      <c r="T13" s="101">
        <v>0.8</v>
      </c>
      <c r="U13" s="101">
        <v>0.8</v>
      </c>
      <c r="V13" s="101">
        <v>0.6</v>
      </c>
      <c r="W13" s="101">
        <v>0.5</v>
      </c>
      <c r="X13" s="101">
        <v>0.5</v>
      </c>
      <c r="Y13" s="101">
        <v>0.4</v>
      </c>
      <c r="Z13" s="101">
        <v>0.4</v>
      </c>
      <c r="AA13" s="101">
        <v>0.4</v>
      </c>
      <c r="AB13" s="101">
        <v>0.4</v>
      </c>
      <c r="AC13" s="175" t="s">
        <v>493</v>
      </c>
    </row>
    <row r="14" spans="2:30">
      <c r="B14" s="231"/>
      <c r="C14" s="237"/>
      <c r="D14" s="16" t="s">
        <v>293</v>
      </c>
      <c r="E14" s="101">
        <v>0.4</v>
      </c>
      <c r="F14" s="101">
        <v>0.4</v>
      </c>
      <c r="G14" s="101">
        <v>0.4</v>
      </c>
      <c r="H14" s="101">
        <v>0.4</v>
      </c>
      <c r="I14" s="101">
        <v>0.4</v>
      </c>
      <c r="J14" s="101">
        <v>0.4</v>
      </c>
      <c r="K14" s="101">
        <v>0.4</v>
      </c>
      <c r="L14" s="101">
        <v>0.5</v>
      </c>
      <c r="M14" s="101">
        <v>0.6</v>
      </c>
      <c r="N14" s="101">
        <v>0.6</v>
      </c>
      <c r="O14" s="101">
        <v>0.6</v>
      </c>
      <c r="P14" s="101">
        <v>0.6</v>
      </c>
      <c r="Q14" s="101">
        <v>0.6</v>
      </c>
      <c r="R14" s="101">
        <v>0.6</v>
      </c>
      <c r="S14" s="101">
        <v>0.6</v>
      </c>
      <c r="T14" s="101">
        <v>0.6</v>
      </c>
      <c r="U14" s="101">
        <v>0.6</v>
      </c>
      <c r="V14" s="101">
        <v>0.5</v>
      </c>
      <c r="W14" s="101">
        <v>0.5</v>
      </c>
      <c r="X14" s="101">
        <v>0.4</v>
      </c>
      <c r="Y14" s="101">
        <v>0.4</v>
      </c>
      <c r="Z14" s="101">
        <v>0.4</v>
      </c>
      <c r="AA14" s="101">
        <v>0.4</v>
      </c>
      <c r="AB14" s="101">
        <v>0.4</v>
      </c>
      <c r="AC14" s="176"/>
    </row>
    <row r="15" spans="2:30">
      <c r="B15" s="231"/>
      <c r="C15" s="238"/>
      <c r="D15" s="16" t="s">
        <v>294</v>
      </c>
      <c r="E15" s="101">
        <v>0.4</v>
      </c>
      <c r="F15" s="101">
        <v>0.4</v>
      </c>
      <c r="G15" s="101">
        <v>0.4</v>
      </c>
      <c r="H15" s="101">
        <v>0.4</v>
      </c>
      <c r="I15" s="101">
        <v>0.4</v>
      </c>
      <c r="J15" s="101">
        <v>0.4</v>
      </c>
      <c r="K15" s="101">
        <v>0.4</v>
      </c>
      <c r="L15" s="101">
        <v>0.4</v>
      </c>
      <c r="M15" s="101">
        <v>0.6</v>
      </c>
      <c r="N15" s="101">
        <v>0.6</v>
      </c>
      <c r="O15" s="101">
        <v>0.6</v>
      </c>
      <c r="P15" s="101">
        <v>0.6</v>
      </c>
      <c r="Q15" s="101">
        <v>0.6</v>
      </c>
      <c r="R15" s="101">
        <v>0.6</v>
      </c>
      <c r="S15" s="101">
        <v>0.6</v>
      </c>
      <c r="T15" s="101">
        <v>0.6</v>
      </c>
      <c r="U15" s="101">
        <v>0.4</v>
      </c>
      <c r="V15" s="101">
        <v>0.4</v>
      </c>
      <c r="W15" s="101">
        <v>0.4</v>
      </c>
      <c r="X15" s="101">
        <v>0.4</v>
      </c>
      <c r="Y15" s="101">
        <v>0.4</v>
      </c>
      <c r="Z15" s="101">
        <v>0.4</v>
      </c>
      <c r="AA15" s="101">
        <v>0.4</v>
      </c>
      <c r="AB15" s="101">
        <v>0.4</v>
      </c>
      <c r="AC15" s="177"/>
    </row>
    <row r="16" spans="2:30" ht="15.75" customHeight="1">
      <c r="B16" s="231" t="str">
        <f>$B$7&amp;" - "&amp;C16</f>
        <v>Occupancy - Garage</v>
      </c>
      <c r="C16" s="232" t="s">
        <v>492</v>
      </c>
      <c r="D16" s="16" t="s">
        <v>292</v>
      </c>
      <c r="E16" s="101">
        <v>0.1</v>
      </c>
      <c r="F16" s="101">
        <v>0.1</v>
      </c>
      <c r="G16" s="101">
        <v>0.1</v>
      </c>
      <c r="H16" s="101">
        <v>0.1</v>
      </c>
      <c r="I16" s="101">
        <v>0.1</v>
      </c>
      <c r="J16" s="101">
        <v>0.1</v>
      </c>
      <c r="K16" s="101">
        <v>0.1</v>
      </c>
      <c r="L16" s="101">
        <v>0.1</v>
      </c>
      <c r="M16" s="101">
        <v>0.1</v>
      </c>
      <c r="N16" s="101">
        <v>0.1</v>
      </c>
      <c r="O16" s="101">
        <v>0.1</v>
      </c>
      <c r="P16" s="101">
        <v>0.1</v>
      </c>
      <c r="Q16" s="101">
        <v>0.1</v>
      </c>
      <c r="R16" s="101">
        <v>0.1</v>
      </c>
      <c r="S16" s="101">
        <v>0.1</v>
      </c>
      <c r="T16" s="101">
        <v>0.1</v>
      </c>
      <c r="U16" s="101">
        <v>0.1</v>
      </c>
      <c r="V16" s="101">
        <v>0.1</v>
      </c>
      <c r="W16" s="101">
        <v>0.1</v>
      </c>
      <c r="X16" s="101">
        <v>0.1</v>
      </c>
      <c r="Y16" s="101">
        <v>0.1</v>
      </c>
      <c r="Z16" s="101">
        <v>0.1</v>
      </c>
      <c r="AA16" s="101">
        <v>0.1</v>
      </c>
      <c r="AB16" s="101">
        <v>0.1</v>
      </c>
      <c r="AC16" s="233" t="s">
        <v>494</v>
      </c>
    </row>
    <row r="17" spans="2:29">
      <c r="B17" s="231"/>
      <c r="C17" s="232"/>
      <c r="D17" s="16" t="s">
        <v>293</v>
      </c>
      <c r="E17" s="101">
        <v>0.1</v>
      </c>
      <c r="F17" s="101">
        <v>0.1</v>
      </c>
      <c r="G17" s="101">
        <v>0.1</v>
      </c>
      <c r="H17" s="101">
        <v>0.1</v>
      </c>
      <c r="I17" s="101">
        <v>0.1</v>
      </c>
      <c r="J17" s="101">
        <v>0.1</v>
      </c>
      <c r="K17" s="101">
        <v>0.1</v>
      </c>
      <c r="L17" s="101">
        <v>0.1</v>
      </c>
      <c r="M17" s="101">
        <v>0.1</v>
      </c>
      <c r="N17" s="101">
        <v>0.1</v>
      </c>
      <c r="O17" s="101">
        <v>0.1</v>
      </c>
      <c r="P17" s="101">
        <v>0.1</v>
      </c>
      <c r="Q17" s="101">
        <v>0.1</v>
      </c>
      <c r="R17" s="101">
        <v>0.1</v>
      </c>
      <c r="S17" s="101">
        <v>0.1</v>
      </c>
      <c r="T17" s="101">
        <v>0.1</v>
      </c>
      <c r="U17" s="101">
        <v>0.1</v>
      </c>
      <c r="V17" s="101">
        <v>0.1</v>
      </c>
      <c r="W17" s="101">
        <v>0.1</v>
      </c>
      <c r="X17" s="101">
        <v>0.1</v>
      </c>
      <c r="Y17" s="101">
        <v>0.1</v>
      </c>
      <c r="Z17" s="101">
        <v>0.1</v>
      </c>
      <c r="AA17" s="101">
        <v>0.1</v>
      </c>
      <c r="AB17" s="101">
        <v>0.1</v>
      </c>
      <c r="AC17" s="234"/>
    </row>
    <row r="18" spans="2:29">
      <c r="B18" s="231"/>
      <c r="C18" s="232"/>
      <c r="D18" s="16" t="s">
        <v>294</v>
      </c>
      <c r="E18" s="101">
        <v>0.1</v>
      </c>
      <c r="F18" s="101">
        <v>0.1</v>
      </c>
      <c r="G18" s="101">
        <v>0.1</v>
      </c>
      <c r="H18" s="101">
        <v>0.1</v>
      </c>
      <c r="I18" s="101">
        <v>0.1</v>
      </c>
      <c r="J18" s="101">
        <v>0.1</v>
      </c>
      <c r="K18" s="101">
        <v>0.1</v>
      </c>
      <c r="L18" s="101">
        <v>0.1</v>
      </c>
      <c r="M18" s="101">
        <v>0.1</v>
      </c>
      <c r="N18" s="101">
        <v>0.1</v>
      </c>
      <c r="O18" s="101">
        <v>0.1</v>
      </c>
      <c r="P18" s="101">
        <v>0.1</v>
      </c>
      <c r="Q18" s="101">
        <v>0.1</v>
      </c>
      <c r="R18" s="101">
        <v>0.1</v>
      </c>
      <c r="S18" s="101">
        <v>0.1</v>
      </c>
      <c r="T18" s="101">
        <v>0.1</v>
      </c>
      <c r="U18" s="101">
        <v>0.1</v>
      </c>
      <c r="V18" s="101">
        <v>0.1</v>
      </c>
      <c r="W18" s="101">
        <v>0.1</v>
      </c>
      <c r="X18" s="101">
        <v>0.1</v>
      </c>
      <c r="Y18" s="101">
        <v>0.1</v>
      </c>
      <c r="Z18" s="101">
        <v>0.1</v>
      </c>
      <c r="AA18" s="101">
        <v>0.1</v>
      </c>
      <c r="AB18" s="101">
        <v>0.1</v>
      </c>
      <c r="AC18" s="235"/>
    </row>
    <row r="19" spans="2:29">
      <c r="B19" s="231" t="str">
        <f>$B$7&amp;" - "&amp;C19</f>
        <v>Occupancy - Office Perimeter</v>
      </c>
      <c r="C19" s="236" t="s">
        <v>578</v>
      </c>
      <c r="D19" s="16" t="s">
        <v>292</v>
      </c>
      <c r="E19" s="101">
        <v>0.4</v>
      </c>
      <c r="F19" s="101">
        <v>0.4</v>
      </c>
      <c r="G19" s="101">
        <v>0.4</v>
      </c>
      <c r="H19" s="101">
        <v>0.4</v>
      </c>
      <c r="I19" s="101">
        <v>0.4</v>
      </c>
      <c r="J19" s="101">
        <v>0.4</v>
      </c>
      <c r="K19" s="101">
        <v>0.4</v>
      </c>
      <c r="L19" s="101">
        <v>0.5</v>
      </c>
      <c r="M19" s="101">
        <v>0.6</v>
      </c>
      <c r="N19" s="101">
        <v>0.8</v>
      </c>
      <c r="O19" s="101">
        <v>0.8</v>
      </c>
      <c r="P19" s="101">
        <v>0.8</v>
      </c>
      <c r="Q19" s="101">
        <v>0.8</v>
      </c>
      <c r="R19" s="101">
        <v>0.8</v>
      </c>
      <c r="S19" s="101">
        <v>0.8</v>
      </c>
      <c r="T19" s="101">
        <v>0.8</v>
      </c>
      <c r="U19" s="101">
        <v>0.8</v>
      </c>
      <c r="V19" s="101">
        <v>0.6</v>
      </c>
      <c r="W19" s="101">
        <v>0.5</v>
      </c>
      <c r="X19" s="101">
        <v>0.5</v>
      </c>
      <c r="Y19" s="101">
        <v>0.4</v>
      </c>
      <c r="Z19" s="101">
        <v>0.4</v>
      </c>
      <c r="AA19" s="101">
        <v>0.4</v>
      </c>
      <c r="AB19" s="101">
        <v>0.4</v>
      </c>
      <c r="AC19" s="175" t="s">
        <v>493</v>
      </c>
    </row>
    <row r="20" spans="2:29">
      <c r="B20" s="231"/>
      <c r="C20" s="237"/>
      <c r="D20" s="16" t="s">
        <v>293</v>
      </c>
      <c r="E20" s="101">
        <v>0.4</v>
      </c>
      <c r="F20" s="101">
        <v>0.4</v>
      </c>
      <c r="G20" s="101">
        <v>0.4</v>
      </c>
      <c r="H20" s="101">
        <v>0.4</v>
      </c>
      <c r="I20" s="101">
        <v>0.4</v>
      </c>
      <c r="J20" s="101">
        <v>0.4</v>
      </c>
      <c r="K20" s="101">
        <v>0.4</v>
      </c>
      <c r="L20" s="101">
        <v>0.5</v>
      </c>
      <c r="M20" s="101">
        <v>0.6</v>
      </c>
      <c r="N20" s="101">
        <v>0.6</v>
      </c>
      <c r="O20" s="101">
        <v>0.6</v>
      </c>
      <c r="P20" s="101">
        <v>0.6</v>
      </c>
      <c r="Q20" s="101">
        <v>0.6</v>
      </c>
      <c r="R20" s="101">
        <v>0.6</v>
      </c>
      <c r="S20" s="101">
        <v>0.6</v>
      </c>
      <c r="T20" s="101">
        <v>0.6</v>
      </c>
      <c r="U20" s="101">
        <v>0.6</v>
      </c>
      <c r="V20" s="101">
        <v>0.5</v>
      </c>
      <c r="W20" s="101">
        <v>0.5</v>
      </c>
      <c r="X20" s="101">
        <v>0.4</v>
      </c>
      <c r="Y20" s="101">
        <v>0.4</v>
      </c>
      <c r="Z20" s="101">
        <v>0.4</v>
      </c>
      <c r="AA20" s="101">
        <v>0.4</v>
      </c>
      <c r="AB20" s="101">
        <v>0.4</v>
      </c>
      <c r="AC20" s="176"/>
    </row>
    <row r="21" spans="2:29">
      <c r="B21" s="231"/>
      <c r="C21" s="238"/>
      <c r="D21" s="16" t="s">
        <v>294</v>
      </c>
      <c r="E21" s="101">
        <v>0.4</v>
      </c>
      <c r="F21" s="101">
        <v>0.4</v>
      </c>
      <c r="G21" s="101">
        <v>0.4</v>
      </c>
      <c r="H21" s="101">
        <v>0.4</v>
      </c>
      <c r="I21" s="101">
        <v>0.4</v>
      </c>
      <c r="J21" s="101">
        <v>0.4</v>
      </c>
      <c r="K21" s="101">
        <v>0.4</v>
      </c>
      <c r="L21" s="101">
        <v>0.4</v>
      </c>
      <c r="M21" s="101">
        <v>0.6</v>
      </c>
      <c r="N21" s="101">
        <v>0.6</v>
      </c>
      <c r="O21" s="101">
        <v>0.6</v>
      </c>
      <c r="P21" s="101">
        <v>0.6</v>
      </c>
      <c r="Q21" s="101">
        <v>0.6</v>
      </c>
      <c r="R21" s="101">
        <v>0.6</v>
      </c>
      <c r="S21" s="101">
        <v>0.6</v>
      </c>
      <c r="T21" s="101">
        <v>0.6</v>
      </c>
      <c r="U21" s="101">
        <v>0.4</v>
      </c>
      <c r="V21" s="101">
        <v>0.4</v>
      </c>
      <c r="W21" s="101">
        <v>0.4</v>
      </c>
      <c r="X21" s="101">
        <v>0.4</v>
      </c>
      <c r="Y21" s="101">
        <v>0.4</v>
      </c>
      <c r="Z21" s="101">
        <v>0.4</v>
      </c>
      <c r="AA21" s="101">
        <v>0.4</v>
      </c>
      <c r="AB21" s="101">
        <v>0.4</v>
      </c>
      <c r="AC21" s="177"/>
    </row>
    <row r="22" spans="2:29">
      <c r="B22" s="231" t="str">
        <f>$B$7&amp;" - "&amp;C22</f>
        <v xml:space="preserve">Occupancy - </v>
      </c>
      <c r="C22" s="232"/>
      <c r="D22" s="16" t="s">
        <v>292</v>
      </c>
      <c r="E22" s="101"/>
      <c r="F22" s="101"/>
      <c r="G22" s="101"/>
      <c r="H22" s="101"/>
      <c r="I22" s="101"/>
      <c r="J22" s="101"/>
      <c r="K22" s="101"/>
      <c r="L22" s="101"/>
      <c r="M22" s="101"/>
      <c r="N22" s="101"/>
      <c r="O22" s="101"/>
      <c r="P22" s="101"/>
      <c r="Q22" s="101"/>
      <c r="R22" s="101"/>
      <c r="S22" s="101"/>
      <c r="T22" s="101"/>
      <c r="U22" s="101"/>
      <c r="V22" s="101"/>
      <c r="W22" s="101"/>
      <c r="X22" s="101"/>
      <c r="Y22" s="101"/>
      <c r="Z22" s="101"/>
      <c r="AA22" s="101"/>
      <c r="AB22" s="101"/>
      <c r="AC22" s="233"/>
    </row>
    <row r="23" spans="2:29">
      <c r="B23" s="231"/>
      <c r="C23" s="232"/>
      <c r="D23" s="16" t="s">
        <v>293</v>
      </c>
      <c r="E23" s="101"/>
      <c r="F23" s="101"/>
      <c r="G23" s="101"/>
      <c r="H23" s="101"/>
      <c r="I23" s="101"/>
      <c r="J23" s="101"/>
      <c r="K23" s="101"/>
      <c r="L23" s="101"/>
      <c r="M23" s="101"/>
      <c r="N23" s="101"/>
      <c r="O23" s="101"/>
      <c r="P23" s="101"/>
      <c r="Q23" s="101"/>
      <c r="R23" s="101"/>
      <c r="S23" s="101"/>
      <c r="T23" s="101"/>
      <c r="U23" s="101"/>
      <c r="V23" s="101"/>
      <c r="W23" s="101"/>
      <c r="X23" s="101"/>
      <c r="Y23" s="101"/>
      <c r="Z23" s="101"/>
      <c r="AA23" s="101"/>
      <c r="AB23" s="101"/>
      <c r="AC23" s="234"/>
    </row>
    <row r="24" spans="2:29">
      <c r="B24" s="231"/>
      <c r="C24" s="232"/>
      <c r="D24" s="16" t="s">
        <v>294</v>
      </c>
      <c r="E24" s="101"/>
      <c r="F24" s="101"/>
      <c r="G24" s="101"/>
      <c r="H24" s="101"/>
      <c r="I24" s="101"/>
      <c r="J24" s="101"/>
      <c r="K24" s="101"/>
      <c r="L24" s="101"/>
      <c r="M24" s="101"/>
      <c r="N24" s="101"/>
      <c r="O24" s="101"/>
      <c r="P24" s="101"/>
      <c r="Q24" s="101"/>
      <c r="R24" s="101"/>
      <c r="S24" s="101"/>
      <c r="T24" s="101"/>
      <c r="U24" s="101"/>
      <c r="V24" s="101"/>
      <c r="W24" s="101"/>
      <c r="X24" s="101"/>
      <c r="Y24" s="101"/>
      <c r="Z24" s="101"/>
      <c r="AA24" s="101"/>
      <c r="AB24" s="101"/>
      <c r="AC24" s="235"/>
    </row>
    <row r="25" spans="2:29">
      <c r="D25" s="133"/>
    </row>
    <row r="26" spans="2:29">
      <c r="D26" s="133"/>
    </row>
    <row r="27" spans="2:29">
      <c r="D27" s="133"/>
    </row>
    <row r="28" spans="2:29">
      <c r="D28" s="133"/>
    </row>
    <row r="29" spans="2:29">
      <c r="D29" s="133"/>
    </row>
    <row r="30" spans="2:29">
      <c r="D30" s="133"/>
    </row>
    <row r="31" spans="2:29">
      <c r="D31" s="133"/>
    </row>
    <row r="32" spans="2:29">
      <c r="D32" s="133"/>
    </row>
    <row r="33" spans="2:30">
      <c r="D33" s="133"/>
    </row>
    <row r="34" spans="2:30">
      <c r="D34" s="133"/>
    </row>
    <row r="35" spans="2:30">
      <c r="D35" s="133"/>
    </row>
    <row r="36" spans="2:30">
      <c r="D36" s="133"/>
    </row>
    <row r="37" spans="2:30">
      <c r="D37" s="133"/>
    </row>
    <row r="38" spans="2:30">
      <c r="D38" s="133"/>
    </row>
    <row r="39" spans="2:30">
      <c r="D39" s="133"/>
    </row>
    <row r="40" spans="2:30">
      <c r="D40" s="133"/>
    </row>
    <row r="42" spans="2:30" ht="18.75">
      <c r="B42" s="185" t="s">
        <v>295</v>
      </c>
      <c r="C42" s="185"/>
      <c r="D42" s="185"/>
      <c r="E42" s="185"/>
      <c r="F42" s="185"/>
      <c r="G42" s="185"/>
      <c r="H42" s="185"/>
      <c r="I42" s="185"/>
      <c r="J42" s="185"/>
      <c r="K42" s="185"/>
      <c r="L42" s="185"/>
      <c r="M42" s="185"/>
      <c r="N42" s="185"/>
      <c r="O42" s="185"/>
      <c r="P42" s="185"/>
      <c r="Q42" s="185"/>
      <c r="R42" s="185"/>
      <c r="S42" s="185"/>
      <c r="T42" s="185"/>
      <c r="U42" s="185"/>
      <c r="V42" s="185"/>
      <c r="W42" s="185"/>
      <c r="X42" s="185"/>
      <c r="Y42" s="185"/>
      <c r="Z42" s="185"/>
      <c r="AA42" s="185"/>
      <c r="AB42" s="185"/>
      <c r="AC42" s="127" t="s">
        <v>8</v>
      </c>
      <c r="AD42" s="127"/>
    </row>
    <row r="43" spans="2:30" s="10" customFormat="1" ht="5.0999999999999996" customHeight="1">
      <c r="B43" s="11"/>
      <c r="C43" s="11"/>
      <c r="D43" s="11"/>
      <c r="E43" s="11"/>
      <c r="F43" s="11"/>
      <c r="G43" s="12"/>
    </row>
    <row r="44" spans="2:30">
      <c r="B44" s="132"/>
      <c r="C44" s="17" t="s">
        <v>227</v>
      </c>
      <c r="D44" s="17" t="s">
        <v>268</v>
      </c>
      <c r="E44" s="17" t="s">
        <v>269</v>
      </c>
      <c r="F44" s="17" t="s">
        <v>270</v>
      </c>
      <c r="G44" s="17" t="s">
        <v>271</v>
      </c>
      <c r="H44" s="17" t="s">
        <v>272</v>
      </c>
      <c r="I44" s="17" t="s">
        <v>273</v>
      </c>
      <c r="J44" s="17" t="s">
        <v>274</v>
      </c>
      <c r="K44" s="17" t="s">
        <v>275</v>
      </c>
      <c r="L44" s="17" t="s">
        <v>276</v>
      </c>
      <c r="M44" s="17" t="s">
        <v>277</v>
      </c>
      <c r="N44" s="17" t="s">
        <v>278</v>
      </c>
      <c r="O44" s="17" t="s">
        <v>279</v>
      </c>
      <c r="P44" s="17" t="s">
        <v>280</v>
      </c>
      <c r="Q44" s="17" t="s">
        <v>281</v>
      </c>
      <c r="R44" s="17" t="s">
        <v>282</v>
      </c>
      <c r="S44" s="17" t="s">
        <v>283</v>
      </c>
      <c r="T44" s="17" t="s">
        <v>284</v>
      </c>
      <c r="U44" s="17" t="s">
        <v>285</v>
      </c>
      <c r="V44" s="17" t="s">
        <v>286</v>
      </c>
      <c r="W44" s="17" t="s">
        <v>287</v>
      </c>
      <c r="X44" s="17" t="s">
        <v>288</v>
      </c>
      <c r="Y44" s="17" t="s">
        <v>289</v>
      </c>
      <c r="Z44" s="17" t="s">
        <v>290</v>
      </c>
      <c r="AA44" s="17" t="s">
        <v>291</v>
      </c>
      <c r="AB44" s="155">
        <v>0</v>
      </c>
    </row>
    <row r="45" spans="2:30" ht="15.75" customHeight="1">
      <c r="B45" s="231" t="str">
        <f>$B$42&amp;" - "&amp;C45</f>
        <v>Lighting - Sleeping Quarters</v>
      </c>
      <c r="C45" s="232" t="s">
        <v>469</v>
      </c>
      <c r="D45" s="16" t="s">
        <v>292</v>
      </c>
      <c r="E45" s="101">
        <v>0.1</v>
      </c>
      <c r="F45" s="101">
        <v>0.1</v>
      </c>
      <c r="G45" s="101">
        <v>0.1</v>
      </c>
      <c r="H45" s="101">
        <v>0.1</v>
      </c>
      <c r="I45" s="101">
        <v>0.2</v>
      </c>
      <c r="J45" s="101">
        <v>0.4</v>
      </c>
      <c r="K45" s="101">
        <v>0.4</v>
      </c>
      <c r="L45" s="101">
        <v>0.4</v>
      </c>
      <c r="M45" s="101">
        <v>0.2</v>
      </c>
      <c r="N45" s="101">
        <v>0.1</v>
      </c>
      <c r="O45" s="101">
        <v>0.1</v>
      </c>
      <c r="P45" s="101">
        <v>0.1</v>
      </c>
      <c r="Q45" s="101">
        <v>0.1</v>
      </c>
      <c r="R45" s="101">
        <v>0.1</v>
      </c>
      <c r="S45" s="101">
        <v>0.1</v>
      </c>
      <c r="T45" s="101">
        <v>0.2</v>
      </c>
      <c r="U45" s="101">
        <v>0.4</v>
      </c>
      <c r="V45" s="101">
        <v>0.6</v>
      </c>
      <c r="W45" s="101">
        <v>0.8</v>
      </c>
      <c r="X45" s="101">
        <v>1</v>
      </c>
      <c r="Y45" s="101">
        <v>1</v>
      </c>
      <c r="Z45" s="101">
        <v>0.7</v>
      </c>
      <c r="AA45" s="101">
        <v>0.4</v>
      </c>
      <c r="AB45" s="101">
        <v>0.2</v>
      </c>
      <c r="AC45" s="233" t="s">
        <v>493</v>
      </c>
    </row>
    <row r="46" spans="2:30">
      <c r="B46" s="231"/>
      <c r="C46" s="232"/>
      <c r="D46" s="16" t="s">
        <v>293</v>
      </c>
      <c r="E46" s="101">
        <v>0.1</v>
      </c>
      <c r="F46" s="101">
        <v>0.1</v>
      </c>
      <c r="G46" s="101">
        <v>0.1</v>
      </c>
      <c r="H46" s="101">
        <v>0.1</v>
      </c>
      <c r="I46" s="101">
        <v>0.2</v>
      </c>
      <c r="J46" s="101">
        <v>0.4</v>
      </c>
      <c r="K46" s="101">
        <v>0.4</v>
      </c>
      <c r="L46" s="101">
        <v>0.4</v>
      </c>
      <c r="M46" s="101">
        <v>0.2</v>
      </c>
      <c r="N46" s="101">
        <v>0.1</v>
      </c>
      <c r="O46" s="101">
        <v>0.1</v>
      </c>
      <c r="P46" s="101">
        <v>0.1</v>
      </c>
      <c r="Q46" s="101">
        <v>0.1</v>
      </c>
      <c r="R46" s="101">
        <v>0.1</v>
      </c>
      <c r="S46" s="101">
        <v>0.1</v>
      </c>
      <c r="T46" s="101">
        <v>0.2</v>
      </c>
      <c r="U46" s="101">
        <v>0.4</v>
      </c>
      <c r="V46" s="101">
        <v>0.6</v>
      </c>
      <c r="W46" s="101">
        <v>0.8</v>
      </c>
      <c r="X46" s="101">
        <v>1</v>
      </c>
      <c r="Y46" s="101">
        <v>1</v>
      </c>
      <c r="Z46" s="101">
        <v>0.7</v>
      </c>
      <c r="AA46" s="101">
        <v>0.4</v>
      </c>
      <c r="AB46" s="101">
        <v>0.2</v>
      </c>
      <c r="AC46" s="234"/>
    </row>
    <row r="47" spans="2:30">
      <c r="B47" s="231"/>
      <c r="C47" s="232"/>
      <c r="D47" s="16" t="s">
        <v>294</v>
      </c>
      <c r="E47" s="101">
        <v>0.1</v>
      </c>
      <c r="F47" s="101">
        <v>0.1</v>
      </c>
      <c r="G47" s="101">
        <v>0.1</v>
      </c>
      <c r="H47" s="101">
        <v>0.1</v>
      </c>
      <c r="I47" s="101">
        <v>0.2</v>
      </c>
      <c r="J47" s="101">
        <v>0.4</v>
      </c>
      <c r="K47" s="101">
        <v>0.4</v>
      </c>
      <c r="L47" s="101">
        <v>0.4</v>
      </c>
      <c r="M47" s="101">
        <v>0.2</v>
      </c>
      <c r="N47" s="101">
        <v>0.1</v>
      </c>
      <c r="O47" s="101">
        <v>0.1</v>
      </c>
      <c r="P47" s="101">
        <v>0.1</v>
      </c>
      <c r="Q47" s="101">
        <v>0.1</v>
      </c>
      <c r="R47" s="101">
        <v>0.1</v>
      </c>
      <c r="S47" s="101">
        <v>0.1</v>
      </c>
      <c r="T47" s="101">
        <v>0.2</v>
      </c>
      <c r="U47" s="101">
        <v>0.4</v>
      </c>
      <c r="V47" s="101">
        <v>0.6</v>
      </c>
      <c r="W47" s="101">
        <v>0.8</v>
      </c>
      <c r="X47" s="101">
        <v>1</v>
      </c>
      <c r="Y47" s="101">
        <v>1</v>
      </c>
      <c r="Z47" s="101">
        <v>0.7</v>
      </c>
      <c r="AA47" s="101">
        <v>0.4</v>
      </c>
      <c r="AB47" s="101">
        <v>0.2</v>
      </c>
      <c r="AC47" s="235"/>
    </row>
    <row r="48" spans="2:30">
      <c r="B48" s="231" t="str">
        <f>$B$42&amp;" - "&amp;C48</f>
        <v>Lighting - Office Core</v>
      </c>
      <c r="C48" s="236" t="s">
        <v>470</v>
      </c>
      <c r="D48" s="16" t="s">
        <v>292</v>
      </c>
      <c r="E48" s="101">
        <v>0.5</v>
      </c>
      <c r="F48" s="101">
        <v>0.5</v>
      </c>
      <c r="G48" s="101">
        <v>0.5</v>
      </c>
      <c r="H48" s="101">
        <v>0.5</v>
      </c>
      <c r="I48" s="101">
        <v>0.5</v>
      </c>
      <c r="J48" s="101">
        <v>0.5</v>
      </c>
      <c r="K48" s="101">
        <v>0.5</v>
      </c>
      <c r="L48" s="101">
        <v>0.5</v>
      </c>
      <c r="M48" s="101">
        <v>0.9</v>
      </c>
      <c r="N48" s="101">
        <v>0.9</v>
      </c>
      <c r="O48" s="101">
        <v>0.9</v>
      </c>
      <c r="P48" s="101">
        <v>0.9</v>
      </c>
      <c r="Q48" s="101">
        <v>0.9</v>
      </c>
      <c r="R48" s="101">
        <v>0.9</v>
      </c>
      <c r="S48" s="101">
        <v>0.9</v>
      </c>
      <c r="T48" s="101">
        <v>0.9</v>
      </c>
      <c r="U48" s="101">
        <v>0.5</v>
      </c>
      <c r="V48" s="101">
        <v>0.5</v>
      </c>
      <c r="W48" s="101">
        <v>0.5</v>
      </c>
      <c r="X48" s="101">
        <v>0.5</v>
      </c>
      <c r="Y48" s="101">
        <v>0.5</v>
      </c>
      <c r="Z48" s="101">
        <v>0.5</v>
      </c>
      <c r="AA48" s="101">
        <v>0.5</v>
      </c>
      <c r="AB48" s="101">
        <v>0.5</v>
      </c>
      <c r="AC48" s="233" t="s">
        <v>493</v>
      </c>
    </row>
    <row r="49" spans="2:29">
      <c r="B49" s="231"/>
      <c r="C49" s="237"/>
      <c r="D49" s="16" t="s">
        <v>293</v>
      </c>
      <c r="E49" s="101">
        <v>0.5</v>
      </c>
      <c r="F49" s="101">
        <v>0.5</v>
      </c>
      <c r="G49" s="101">
        <v>0.5</v>
      </c>
      <c r="H49" s="101">
        <v>0.5</v>
      </c>
      <c r="I49" s="101">
        <v>0.5</v>
      </c>
      <c r="J49" s="101">
        <v>0.5</v>
      </c>
      <c r="K49" s="101">
        <v>0.5</v>
      </c>
      <c r="L49" s="101">
        <v>0.5</v>
      </c>
      <c r="M49" s="101">
        <v>0.8</v>
      </c>
      <c r="N49" s="101">
        <v>0.8</v>
      </c>
      <c r="O49" s="101">
        <v>0.8</v>
      </c>
      <c r="P49" s="101">
        <v>0.8</v>
      </c>
      <c r="Q49" s="101">
        <v>0.8</v>
      </c>
      <c r="R49" s="101">
        <v>0.8</v>
      </c>
      <c r="S49" s="101">
        <v>0.8</v>
      </c>
      <c r="T49" s="101">
        <v>0.8</v>
      </c>
      <c r="U49" s="101">
        <v>0.8</v>
      </c>
      <c r="V49" s="101">
        <v>0.8</v>
      </c>
      <c r="W49" s="101">
        <v>0.5</v>
      </c>
      <c r="X49" s="101">
        <v>0.5</v>
      </c>
      <c r="Y49" s="101">
        <v>0.5</v>
      </c>
      <c r="Z49" s="101">
        <v>0.5</v>
      </c>
      <c r="AA49" s="101">
        <v>0.5</v>
      </c>
      <c r="AB49" s="101">
        <v>0.5</v>
      </c>
      <c r="AC49" s="234"/>
    </row>
    <row r="50" spans="2:29">
      <c r="B50" s="231"/>
      <c r="C50" s="238"/>
      <c r="D50" s="16" t="s">
        <v>294</v>
      </c>
      <c r="E50" s="101">
        <v>0.5</v>
      </c>
      <c r="F50" s="101">
        <v>0.5</v>
      </c>
      <c r="G50" s="101">
        <v>0.5</v>
      </c>
      <c r="H50" s="101">
        <v>0.5</v>
      </c>
      <c r="I50" s="101">
        <v>0.5</v>
      </c>
      <c r="J50" s="101">
        <v>0.5</v>
      </c>
      <c r="K50" s="101">
        <v>0.5</v>
      </c>
      <c r="L50" s="101">
        <v>0.5</v>
      </c>
      <c r="M50" s="101">
        <v>0.7</v>
      </c>
      <c r="N50" s="101">
        <v>0.7</v>
      </c>
      <c r="O50" s="101">
        <v>0.7</v>
      </c>
      <c r="P50" s="101">
        <v>0.7</v>
      </c>
      <c r="Q50" s="101">
        <v>0.7</v>
      </c>
      <c r="R50" s="101">
        <v>0.7</v>
      </c>
      <c r="S50" s="101">
        <v>0.7</v>
      </c>
      <c r="T50" s="101">
        <v>0.7</v>
      </c>
      <c r="U50" s="101">
        <v>0.5</v>
      </c>
      <c r="V50" s="101">
        <v>0.5</v>
      </c>
      <c r="W50" s="101">
        <v>0.5</v>
      </c>
      <c r="X50" s="101">
        <v>0.5</v>
      </c>
      <c r="Y50" s="101">
        <v>0.5</v>
      </c>
      <c r="Z50" s="101">
        <v>0.5</v>
      </c>
      <c r="AA50" s="101">
        <v>0.5</v>
      </c>
      <c r="AB50" s="101">
        <v>0.5</v>
      </c>
      <c r="AC50" s="235"/>
    </row>
    <row r="51" spans="2:29">
      <c r="B51" s="231" t="str">
        <f>$B$42&amp;" - "&amp;C51</f>
        <v>Lighting - Garage</v>
      </c>
      <c r="C51" s="232" t="s">
        <v>492</v>
      </c>
      <c r="D51" s="16" t="s">
        <v>292</v>
      </c>
      <c r="E51" s="101">
        <v>0.5</v>
      </c>
      <c r="F51" s="101">
        <v>0.5</v>
      </c>
      <c r="G51" s="101">
        <v>0.5</v>
      </c>
      <c r="H51" s="101">
        <v>0.5</v>
      </c>
      <c r="I51" s="101">
        <v>0.5</v>
      </c>
      <c r="J51" s="101">
        <v>0.5</v>
      </c>
      <c r="K51" s="101">
        <v>0.5</v>
      </c>
      <c r="L51" s="101">
        <v>0.5</v>
      </c>
      <c r="M51" s="101">
        <v>0.9</v>
      </c>
      <c r="N51" s="101">
        <v>0.9</v>
      </c>
      <c r="O51" s="101">
        <v>0.9</v>
      </c>
      <c r="P51" s="101">
        <v>0.9</v>
      </c>
      <c r="Q51" s="101">
        <v>0.9</v>
      </c>
      <c r="R51" s="101">
        <v>0.9</v>
      </c>
      <c r="S51" s="101">
        <v>0.9</v>
      </c>
      <c r="T51" s="101">
        <v>0.9</v>
      </c>
      <c r="U51" s="101">
        <v>0.5</v>
      </c>
      <c r="V51" s="101">
        <v>0.5</v>
      </c>
      <c r="W51" s="101">
        <v>0.5</v>
      </c>
      <c r="X51" s="101">
        <v>0.5</v>
      </c>
      <c r="Y51" s="101">
        <v>0.5</v>
      </c>
      <c r="Z51" s="101">
        <v>0.5</v>
      </c>
      <c r="AA51" s="101">
        <v>0.5</v>
      </c>
      <c r="AB51" s="101">
        <v>0.5</v>
      </c>
      <c r="AC51" s="233" t="s">
        <v>493</v>
      </c>
    </row>
    <row r="52" spans="2:29">
      <c r="B52" s="231"/>
      <c r="C52" s="232"/>
      <c r="D52" s="16" t="s">
        <v>293</v>
      </c>
      <c r="E52" s="101">
        <v>0.5</v>
      </c>
      <c r="F52" s="101">
        <v>0.5</v>
      </c>
      <c r="G52" s="101">
        <v>0.5</v>
      </c>
      <c r="H52" s="101">
        <v>0.5</v>
      </c>
      <c r="I52" s="101">
        <v>0.5</v>
      </c>
      <c r="J52" s="101">
        <v>0.5</v>
      </c>
      <c r="K52" s="101">
        <v>0.5</v>
      </c>
      <c r="L52" s="101">
        <v>0.5</v>
      </c>
      <c r="M52" s="101">
        <v>0.8</v>
      </c>
      <c r="N52" s="101">
        <v>0.8</v>
      </c>
      <c r="O52" s="101">
        <v>0.8</v>
      </c>
      <c r="P52" s="101">
        <v>0.8</v>
      </c>
      <c r="Q52" s="101">
        <v>0.8</v>
      </c>
      <c r="R52" s="101">
        <v>0.8</v>
      </c>
      <c r="S52" s="101">
        <v>0.8</v>
      </c>
      <c r="T52" s="101">
        <v>0.8</v>
      </c>
      <c r="U52" s="101">
        <v>0.8</v>
      </c>
      <c r="V52" s="101">
        <v>0.8</v>
      </c>
      <c r="W52" s="101">
        <v>0.5</v>
      </c>
      <c r="X52" s="101">
        <v>0.5</v>
      </c>
      <c r="Y52" s="101">
        <v>0.5</v>
      </c>
      <c r="Z52" s="101">
        <v>0.5</v>
      </c>
      <c r="AA52" s="101">
        <v>0.5</v>
      </c>
      <c r="AB52" s="101">
        <v>0.5</v>
      </c>
      <c r="AC52" s="234"/>
    </row>
    <row r="53" spans="2:29">
      <c r="B53" s="231"/>
      <c r="C53" s="232"/>
      <c r="D53" s="16" t="s">
        <v>294</v>
      </c>
      <c r="E53" s="101">
        <v>0.5</v>
      </c>
      <c r="F53" s="101">
        <v>0.5</v>
      </c>
      <c r="G53" s="101">
        <v>0.5</v>
      </c>
      <c r="H53" s="101">
        <v>0.5</v>
      </c>
      <c r="I53" s="101">
        <v>0.5</v>
      </c>
      <c r="J53" s="101">
        <v>0.5</v>
      </c>
      <c r="K53" s="101">
        <v>0.5</v>
      </c>
      <c r="L53" s="101">
        <v>0.5</v>
      </c>
      <c r="M53" s="101">
        <v>0.7</v>
      </c>
      <c r="N53" s="101">
        <v>0.7</v>
      </c>
      <c r="O53" s="101">
        <v>0.7</v>
      </c>
      <c r="P53" s="101">
        <v>0.7</v>
      </c>
      <c r="Q53" s="101">
        <v>0.7</v>
      </c>
      <c r="R53" s="101">
        <v>0.7</v>
      </c>
      <c r="S53" s="101">
        <v>0.7</v>
      </c>
      <c r="T53" s="101">
        <v>0.7</v>
      </c>
      <c r="U53" s="101">
        <v>0.5</v>
      </c>
      <c r="V53" s="101">
        <v>0.5</v>
      </c>
      <c r="W53" s="101">
        <v>0.5</v>
      </c>
      <c r="X53" s="101">
        <v>0.5</v>
      </c>
      <c r="Y53" s="101">
        <v>0.5</v>
      </c>
      <c r="Z53" s="101">
        <v>0.5</v>
      </c>
      <c r="AA53" s="101">
        <v>0.5</v>
      </c>
      <c r="AB53" s="101">
        <v>0.5</v>
      </c>
      <c r="AC53" s="235"/>
    </row>
    <row r="54" spans="2:29">
      <c r="B54" s="231" t="str">
        <f>$B$42&amp;" - "&amp;C54</f>
        <v>Lighting - Office Perimeter</v>
      </c>
      <c r="C54" s="236" t="s">
        <v>578</v>
      </c>
      <c r="D54" s="16" t="s">
        <v>292</v>
      </c>
      <c r="E54" s="101">
        <v>0.5</v>
      </c>
      <c r="F54" s="101">
        <v>0.5</v>
      </c>
      <c r="G54" s="101">
        <v>0.5</v>
      </c>
      <c r="H54" s="101">
        <v>0.5</v>
      </c>
      <c r="I54" s="101">
        <v>0.5</v>
      </c>
      <c r="J54" s="101">
        <v>0.5</v>
      </c>
      <c r="K54" s="101">
        <v>0.5</v>
      </c>
      <c r="L54" s="101">
        <v>0.5</v>
      </c>
      <c r="M54" s="101">
        <v>0.9</v>
      </c>
      <c r="N54" s="101">
        <v>0.9</v>
      </c>
      <c r="O54" s="101">
        <v>0.9</v>
      </c>
      <c r="P54" s="101">
        <v>0.9</v>
      </c>
      <c r="Q54" s="101">
        <v>0.9</v>
      </c>
      <c r="R54" s="101">
        <v>0.9</v>
      </c>
      <c r="S54" s="101">
        <v>0.9</v>
      </c>
      <c r="T54" s="101">
        <v>0.9</v>
      </c>
      <c r="U54" s="101">
        <v>0.5</v>
      </c>
      <c r="V54" s="101">
        <v>0.5</v>
      </c>
      <c r="W54" s="101">
        <v>0.5</v>
      </c>
      <c r="X54" s="101">
        <v>0.5</v>
      </c>
      <c r="Y54" s="101">
        <v>0.5</v>
      </c>
      <c r="Z54" s="101">
        <v>0.5</v>
      </c>
      <c r="AA54" s="101">
        <v>0.5</v>
      </c>
      <c r="AB54" s="101">
        <v>0.5</v>
      </c>
      <c r="AC54" s="233" t="s">
        <v>493</v>
      </c>
    </row>
    <row r="55" spans="2:29">
      <c r="B55" s="231"/>
      <c r="C55" s="237"/>
      <c r="D55" s="16" t="s">
        <v>293</v>
      </c>
      <c r="E55" s="101">
        <v>0.5</v>
      </c>
      <c r="F55" s="101">
        <v>0.5</v>
      </c>
      <c r="G55" s="101">
        <v>0.5</v>
      </c>
      <c r="H55" s="101">
        <v>0.5</v>
      </c>
      <c r="I55" s="101">
        <v>0.5</v>
      </c>
      <c r="J55" s="101">
        <v>0.5</v>
      </c>
      <c r="K55" s="101">
        <v>0.5</v>
      </c>
      <c r="L55" s="101">
        <v>0.5</v>
      </c>
      <c r="M55" s="101">
        <v>0.8</v>
      </c>
      <c r="N55" s="101">
        <v>0.8</v>
      </c>
      <c r="O55" s="101">
        <v>0.8</v>
      </c>
      <c r="P55" s="101">
        <v>0.8</v>
      </c>
      <c r="Q55" s="101">
        <v>0.8</v>
      </c>
      <c r="R55" s="101">
        <v>0.8</v>
      </c>
      <c r="S55" s="101">
        <v>0.8</v>
      </c>
      <c r="T55" s="101">
        <v>0.8</v>
      </c>
      <c r="U55" s="101">
        <v>0.8</v>
      </c>
      <c r="V55" s="101">
        <v>0.8</v>
      </c>
      <c r="W55" s="101">
        <v>0.5</v>
      </c>
      <c r="X55" s="101">
        <v>0.5</v>
      </c>
      <c r="Y55" s="101">
        <v>0.5</v>
      </c>
      <c r="Z55" s="101">
        <v>0.5</v>
      </c>
      <c r="AA55" s="101">
        <v>0.5</v>
      </c>
      <c r="AB55" s="101">
        <v>0.5</v>
      </c>
      <c r="AC55" s="234"/>
    </row>
    <row r="56" spans="2:29">
      <c r="B56" s="231"/>
      <c r="C56" s="238"/>
      <c r="D56" s="16" t="s">
        <v>294</v>
      </c>
      <c r="E56" s="101">
        <v>0.5</v>
      </c>
      <c r="F56" s="101">
        <v>0.5</v>
      </c>
      <c r="G56" s="101">
        <v>0.5</v>
      </c>
      <c r="H56" s="101">
        <v>0.5</v>
      </c>
      <c r="I56" s="101">
        <v>0.5</v>
      </c>
      <c r="J56" s="101">
        <v>0.5</v>
      </c>
      <c r="K56" s="101">
        <v>0.5</v>
      </c>
      <c r="L56" s="101">
        <v>0.5</v>
      </c>
      <c r="M56" s="101">
        <v>0.7</v>
      </c>
      <c r="N56" s="101">
        <v>0.7</v>
      </c>
      <c r="O56" s="101">
        <v>0.7</v>
      </c>
      <c r="P56" s="101">
        <v>0.7</v>
      </c>
      <c r="Q56" s="101">
        <v>0.7</v>
      </c>
      <c r="R56" s="101">
        <v>0.7</v>
      </c>
      <c r="S56" s="101">
        <v>0.7</v>
      </c>
      <c r="T56" s="101">
        <v>0.7</v>
      </c>
      <c r="U56" s="101">
        <v>0.5</v>
      </c>
      <c r="V56" s="101">
        <v>0.5</v>
      </c>
      <c r="W56" s="101">
        <v>0.5</v>
      </c>
      <c r="X56" s="101">
        <v>0.5</v>
      </c>
      <c r="Y56" s="101">
        <v>0.5</v>
      </c>
      <c r="Z56" s="101">
        <v>0.5</v>
      </c>
      <c r="AA56" s="101">
        <v>0.5</v>
      </c>
      <c r="AB56" s="101">
        <v>0.5</v>
      </c>
      <c r="AC56" s="235"/>
    </row>
    <row r="57" spans="2:29">
      <c r="B57" s="231" t="str">
        <f>$B$42&amp;" - "&amp;C57</f>
        <v xml:space="preserve">Lighting - </v>
      </c>
      <c r="C57" s="232"/>
      <c r="D57" s="16" t="s">
        <v>292</v>
      </c>
      <c r="E57" s="101"/>
      <c r="F57" s="101"/>
      <c r="G57" s="101"/>
      <c r="H57" s="101"/>
      <c r="I57" s="101"/>
      <c r="J57" s="101"/>
      <c r="K57" s="101"/>
      <c r="L57" s="101"/>
      <c r="M57" s="101"/>
      <c r="N57" s="101"/>
      <c r="O57" s="101"/>
      <c r="P57" s="101"/>
      <c r="Q57" s="101"/>
      <c r="R57" s="101"/>
      <c r="S57" s="101"/>
      <c r="T57" s="101"/>
      <c r="U57" s="101"/>
      <c r="V57" s="101"/>
      <c r="W57" s="101"/>
      <c r="X57" s="101"/>
      <c r="Y57" s="101"/>
      <c r="Z57" s="101"/>
      <c r="AA57" s="101"/>
      <c r="AB57" s="101"/>
      <c r="AC57" s="233"/>
    </row>
    <row r="58" spans="2:29">
      <c r="B58" s="231"/>
      <c r="C58" s="232"/>
      <c r="D58" s="16" t="s">
        <v>293</v>
      </c>
      <c r="E58" s="101"/>
      <c r="F58" s="101"/>
      <c r="G58" s="101"/>
      <c r="H58" s="101"/>
      <c r="I58" s="101"/>
      <c r="J58" s="101"/>
      <c r="K58" s="101"/>
      <c r="L58" s="101"/>
      <c r="M58" s="101"/>
      <c r="N58" s="101"/>
      <c r="O58" s="101"/>
      <c r="P58" s="101"/>
      <c r="Q58" s="101"/>
      <c r="R58" s="101"/>
      <c r="S58" s="101"/>
      <c r="T58" s="101"/>
      <c r="U58" s="101"/>
      <c r="V58" s="101"/>
      <c r="W58" s="101"/>
      <c r="X58" s="101"/>
      <c r="Y58" s="101"/>
      <c r="Z58" s="101"/>
      <c r="AA58" s="101"/>
      <c r="AB58" s="101"/>
      <c r="AC58" s="234"/>
    </row>
    <row r="59" spans="2:29">
      <c r="B59" s="231"/>
      <c r="C59" s="232"/>
      <c r="D59" s="16" t="s">
        <v>294</v>
      </c>
      <c r="E59" s="101"/>
      <c r="F59" s="101"/>
      <c r="G59" s="101"/>
      <c r="H59" s="101"/>
      <c r="I59" s="101"/>
      <c r="J59" s="101"/>
      <c r="K59" s="101"/>
      <c r="L59" s="101"/>
      <c r="M59" s="101"/>
      <c r="N59" s="101"/>
      <c r="O59" s="101"/>
      <c r="P59" s="101"/>
      <c r="Q59" s="101"/>
      <c r="R59" s="101"/>
      <c r="S59" s="101"/>
      <c r="T59" s="101"/>
      <c r="U59" s="101"/>
      <c r="V59" s="101"/>
      <c r="W59" s="101"/>
      <c r="X59" s="101"/>
      <c r="Y59" s="101"/>
      <c r="Z59" s="101"/>
      <c r="AA59" s="101"/>
      <c r="AB59" s="101"/>
      <c r="AC59" s="235"/>
    </row>
    <row r="60" spans="2:29">
      <c r="D60" s="133"/>
    </row>
    <row r="61" spans="2:29">
      <c r="D61" s="133"/>
    </row>
    <row r="62" spans="2:29">
      <c r="D62" s="133"/>
    </row>
    <row r="63" spans="2:29">
      <c r="D63" s="133"/>
    </row>
    <row r="64" spans="2:29">
      <c r="D64" s="133"/>
    </row>
    <row r="65" spans="2:30">
      <c r="D65" s="133"/>
    </row>
    <row r="66" spans="2:30">
      <c r="D66" s="133"/>
    </row>
    <row r="67" spans="2:30">
      <c r="D67" s="133"/>
    </row>
    <row r="68" spans="2:30">
      <c r="D68" s="133"/>
    </row>
    <row r="69" spans="2:30">
      <c r="D69" s="133"/>
    </row>
    <row r="70" spans="2:30">
      <c r="D70" s="133"/>
    </row>
    <row r="71" spans="2:30">
      <c r="D71" s="133"/>
    </row>
    <row r="72" spans="2:30">
      <c r="D72" s="133"/>
    </row>
    <row r="73" spans="2:30">
      <c r="D73" s="133"/>
    </row>
    <row r="74" spans="2:30">
      <c r="D74" s="133"/>
    </row>
    <row r="75" spans="2:30">
      <c r="D75" s="133"/>
    </row>
    <row r="76" spans="2:30">
      <c r="D76" s="133"/>
    </row>
    <row r="77" spans="2:30" ht="18.75">
      <c r="B77" s="185" t="s">
        <v>296</v>
      </c>
      <c r="C77" s="185"/>
      <c r="D77" s="185"/>
      <c r="E77" s="185"/>
      <c r="F77" s="185"/>
      <c r="G77" s="185"/>
      <c r="H77" s="185"/>
      <c r="I77" s="185"/>
      <c r="J77" s="185"/>
      <c r="K77" s="185"/>
      <c r="L77" s="185"/>
      <c r="M77" s="185"/>
      <c r="N77" s="185"/>
      <c r="O77" s="185"/>
      <c r="P77" s="185"/>
      <c r="Q77" s="185"/>
      <c r="R77" s="185"/>
      <c r="S77" s="185"/>
      <c r="T77" s="185"/>
      <c r="U77" s="185"/>
      <c r="V77" s="185"/>
      <c r="W77" s="185"/>
      <c r="X77" s="185"/>
      <c r="Y77" s="185"/>
      <c r="Z77" s="185"/>
      <c r="AA77" s="185"/>
      <c r="AB77" s="185"/>
      <c r="AC77" s="127" t="s">
        <v>8</v>
      </c>
      <c r="AD77" s="127"/>
    </row>
    <row r="78" spans="2:30" s="10" customFormat="1" ht="5.0999999999999996" customHeight="1">
      <c r="B78" s="11"/>
      <c r="C78" s="11"/>
      <c r="D78" s="11"/>
      <c r="E78" s="11"/>
      <c r="F78" s="11"/>
      <c r="G78" s="12"/>
    </row>
    <row r="79" spans="2:30">
      <c r="B79" s="132"/>
      <c r="C79" s="17" t="s">
        <v>227</v>
      </c>
      <c r="D79" s="17" t="s">
        <v>268</v>
      </c>
      <c r="E79" s="17" t="s">
        <v>269</v>
      </c>
      <c r="F79" s="17" t="s">
        <v>270</v>
      </c>
      <c r="G79" s="17" t="s">
        <v>271</v>
      </c>
      <c r="H79" s="17" t="s">
        <v>272</v>
      </c>
      <c r="I79" s="17" t="s">
        <v>273</v>
      </c>
      <c r="J79" s="17" t="s">
        <v>274</v>
      </c>
      <c r="K79" s="17" t="s">
        <v>275</v>
      </c>
      <c r="L79" s="17" t="s">
        <v>276</v>
      </c>
      <c r="M79" s="17" t="s">
        <v>277</v>
      </c>
      <c r="N79" s="17" t="s">
        <v>278</v>
      </c>
      <c r="O79" s="17" t="s">
        <v>279</v>
      </c>
      <c r="P79" s="17" t="s">
        <v>280</v>
      </c>
      <c r="Q79" s="17" t="s">
        <v>281</v>
      </c>
      <c r="R79" s="17" t="s">
        <v>282</v>
      </c>
      <c r="S79" s="17" t="s">
        <v>283</v>
      </c>
      <c r="T79" s="17" t="s">
        <v>284</v>
      </c>
      <c r="U79" s="17" t="s">
        <v>285</v>
      </c>
      <c r="V79" s="17" t="s">
        <v>286</v>
      </c>
      <c r="W79" s="17" t="s">
        <v>287</v>
      </c>
      <c r="X79" s="17" t="s">
        <v>288</v>
      </c>
      <c r="Y79" s="17" t="s">
        <v>289</v>
      </c>
      <c r="Z79" s="17" t="s">
        <v>290</v>
      </c>
      <c r="AA79" s="17" t="s">
        <v>291</v>
      </c>
      <c r="AB79" s="155">
        <v>0</v>
      </c>
    </row>
    <row r="80" spans="2:30" ht="15.75" customHeight="1">
      <c r="B80" s="231" t="str">
        <f>$B$77&amp;" - "&amp;C80</f>
        <v>Receptacles - Sleeping Quarters</v>
      </c>
      <c r="C80" s="232" t="s">
        <v>469</v>
      </c>
      <c r="D80" s="16" t="s">
        <v>292</v>
      </c>
      <c r="E80" s="101">
        <v>0.5</v>
      </c>
      <c r="F80" s="101">
        <v>0.4</v>
      </c>
      <c r="G80" s="101">
        <v>0.4</v>
      </c>
      <c r="H80" s="101">
        <v>0.4</v>
      </c>
      <c r="I80" s="101">
        <v>0.4</v>
      </c>
      <c r="J80" s="101">
        <v>0.4</v>
      </c>
      <c r="K80" s="101">
        <v>0.5</v>
      </c>
      <c r="L80" s="101">
        <v>0.7</v>
      </c>
      <c r="M80" s="101">
        <v>0.7</v>
      </c>
      <c r="N80" s="101">
        <v>0.7</v>
      </c>
      <c r="O80" s="101">
        <v>0.7</v>
      </c>
      <c r="P80" s="101">
        <v>0.7</v>
      </c>
      <c r="Q80" s="101">
        <v>0.7</v>
      </c>
      <c r="R80" s="101">
        <v>0.7</v>
      </c>
      <c r="S80" s="101">
        <v>0.7</v>
      </c>
      <c r="T80" s="101">
        <v>0.7</v>
      </c>
      <c r="U80" s="101">
        <v>0.8</v>
      </c>
      <c r="V80" s="101">
        <v>1</v>
      </c>
      <c r="W80" s="101">
        <v>1</v>
      </c>
      <c r="X80" s="101">
        <v>0.9</v>
      </c>
      <c r="Y80" s="101">
        <v>0.9</v>
      </c>
      <c r="Z80" s="101">
        <v>0.8</v>
      </c>
      <c r="AA80" s="101">
        <v>0.7</v>
      </c>
      <c r="AB80" s="101">
        <v>0.6</v>
      </c>
      <c r="AC80" s="233" t="s">
        <v>493</v>
      </c>
    </row>
    <row r="81" spans="2:29">
      <c r="B81" s="231"/>
      <c r="C81" s="232"/>
      <c r="D81" s="16" t="s">
        <v>293</v>
      </c>
      <c r="E81" s="101">
        <v>0.5</v>
      </c>
      <c r="F81" s="101">
        <v>0.4</v>
      </c>
      <c r="G81" s="101">
        <v>0.4</v>
      </c>
      <c r="H81" s="101">
        <v>0.4</v>
      </c>
      <c r="I81" s="101">
        <v>0.4</v>
      </c>
      <c r="J81" s="101">
        <v>0.4</v>
      </c>
      <c r="K81" s="101">
        <v>0.5</v>
      </c>
      <c r="L81" s="101">
        <v>0.7</v>
      </c>
      <c r="M81" s="101">
        <v>0.7</v>
      </c>
      <c r="N81" s="101">
        <v>0.7</v>
      </c>
      <c r="O81" s="101">
        <v>0.7</v>
      </c>
      <c r="P81" s="101">
        <v>0.7</v>
      </c>
      <c r="Q81" s="101">
        <v>0.7</v>
      </c>
      <c r="R81" s="101">
        <v>0.7</v>
      </c>
      <c r="S81" s="101">
        <v>0.7</v>
      </c>
      <c r="T81" s="101">
        <v>0.7</v>
      </c>
      <c r="U81" s="101">
        <v>0.8</v>
      </c>
      <c r="V81" s="101">
        <v>1</v>
      </c>
      <c r="W81" s="101">
        <v>1</v>
      </c>
      <c r="X81" s="101">
        <v>0.9</v>
      </c>
      <c r="Y81" s="101">
        <v>0.9</v>
      </c>
      <c r="Z81" s="101">
        <v>0.8</v>
      </c>
      <c r="AA81" s="101">
        <v>0.7</v>
      </c>
      <c r="AB81" s="101">
        <v>0.6</v>
      </c>
      <c r="AC81" s="234"/>
    </row>
    <row r="82" spans="2:29">
      <c r="B82" s="231"/>
      <c r="C82" s="232"/>
      <c r="D82" s="16" t="s">
        <v>294</v>
      </c>
      <c r="E82" s="101">
        <v>0.5</v>
      </c>
      <c r="F82" s="101">
        <v>0.4</v>
      </c>
      <c r="G82" s="101">
        <v>0.4</v>
      </c>
      <c r="H82" s="101">
        <v>0.4</v>
      </c>
      <c r="I82" s="101">
        <v>0.4</v>
      </c>
      <c r="J82" s="101">
        <v>0.4</v>
      </c>
      <c r="K82" s="101">
        <v>0.5</v>
      </c>
      <c r="L82" s="101">
        <v>0.7</v>
      </c>
      <c r="M82" s="101">
        <v>0.7</v>
      </c>
      <c r="N82" s="101">
        <v>0.7</v>
      </c>
      <c r="O82" s="101">
        <v>0.7</v>
      </c>
      <c r="P82" s="101">
        <v>0.7</v>
      </c>
      <c r="Q82" s="101">
        <v>0.7</v>
      </c>
      <c r="R82" s="101">
        <v>0.7</v>
      </c>
      <c r="S82" s="101">
        <v>0.7</v>
      </c>
      <c r="T82" s="101">
        <v>0.7</v>
      </c>
      <c r="U82" s="101">
        <v>0.8</v>
      </c>
      <c r="V82" s="101">
        <v>1</v>
      </c>
      <c r="W82" s="101">
        <v>1</v>
      </c>
      <c r="X82" s="101">
        <v>0.9</v>
      </c>
      <c r="Y82" s="101">
        <v>0.9</v>
      </c>
      <c r="Z82" s="101">
        <v>0.8</v>
      </c>
      <c r="AA82" s="101">
        <v>0.7</v>
      </c>
      <c r="AB82" s="101">
        <v>0.6</v>
      </c>
      <c r="AC82" s="235"/>
    </row>
    <row r="83" spans="2:29" ht="15.75" customHeight="1">
      <c r="B83" s="231" t="str">
        <f>$B$77&amp;" - "&amp;C83</f>
        <v>Receptacles - Office Core</v>
      </c>
      <c r="C83" s="236" t="s">
        <v>470</v>
      </c>
      <c r="D83" s="16" t="s">
        <v>292</v>
      </c>
      <c r="E83" s="101">
        <v>0.4</v>
      </c>
      <c r="F83" s="101">
        <v>0.4</v>
      </c>
      <c r="G83" s="101">
        <v>0.4</v>
      </c>
      <c r="H83" s="101">
        <v>0.4</v>
      </c>
      <c r="I83" s="101">
        <v>0.4</v>
      </c>
      <c r="J83" s="101">
        <v>0.4</v>
      </c>
      <c r="K83" s="101">
        <v>0.4</v>
      </c>
      <c r="L83" s="101">
        <v>0.7</v>
      </c>
      <c r="M83" s="101">
        <v>0.9</v>
      </c>
      <c r="N83" s="101">
        <v>0.9</v>
      </c>
      <c r="O83" s="101">
        <v>0.9</v>
      </c>
      <c r="P83" s="101">
        <v>0.9</v>
      </c>
      <c r="Q83" s="101">
        <v>0.9</v>
      </c>
      <c r="R83" s="101">
        <v>0.9</v>
      </c>
      <c r="S83" s="101">
        <v>0.9</v>
      </c>
      <c r="T83" s="101">
        <v>0.9</v>
      </c>
      <c r="U83" s="101">
        <v>0.6</v>
      </c>
      <c r="V83" s="101">
        <v>0.6</v>
      </c>
      <c r="W83" s="101">
        <v>0.6</v>
      </c>
      <c r="X83" s="101">
        <v>0.6</v>
      </c>
      <c r="Y83" s="101">
        <v>0.6</v>
      </c>
      <c r="Z83" s="101">
        <v>0.6</v>
      </c>
      <c r="AA83" s="101">
        <v>0.6</v>
      </c>
      <c r="AB83" s="101">
        <v>0.4</v>
      </c>
      <c r="AC83" s="233" t="s">
        <v>493</v>
      </c>
    </row>
    <row r="84" spans="2:29">
      <c r="B84" s="231"/>
      <c r="C84" s="237"/>
      <c r="D84" s="16" t="s">
        <v>293</v>
      </c>
      <c r="E84" s="101">
        <v>0.4</v>
      </c>
      <c r="F84" s="101">
        <v>0.4</v>
      </c>
      <c r="G84" s="101">
        <v>0.4</v>
      </c>
      <c r="H84" s="101">
        <v>0.4</v>
      </c>
      <c r="I84" s="101">
        <v>0.4</v>
      </c>
      <c r="J84" s="101">
        <v>0.4</v>
      </c>
      <c r="K84" s="101">
        <v>0.4</v>
      </c>
      <c r="L84" s="101">
        <v>0.5</v>
      </c>
      <c r="M84" s="101">
        <v>0.65</v>
      </c>
      <c r="N84" s="101">
        <v>0.65</v>
      </c>
      <c r="O84" s="101">
        <v>0.65</v>
      </c>
      <c r="P84" s="101">
        <v>0.65</v>
      </c>
      <c r="Q84" s="101">
        <v>0.65</v>
      </c>
      <c r="R84" s="101">
        <v>0.65</v>
      </c>
      <c r="S84" s="101">
        <v>0.65</v>
      </c>
      <c r="T84" s="101">
        <v>0.65</v>
      </c>
      <c r="U84" s="101">
        <v>0.65</v>
      </c>
      <c r="V84" s="101">
        <v>0.65</v>
      </c>
      <c r="W84" s="101">
        <v>0.4</v>
      </c>
      <c r="X84" s="101">
        <v>0.4</v>
      </c>
      <c r="Y84" s="101">
        <v>0.4</v>
      </c>
      <c r="Z84" s="101">
        <v>0.4</v>
      </c>
      <c r="AA84" s="101">
        <v>0.4</v>
      </c>
      <c r="AB84" s="101">
        <v>0.4</v>
      </c>
      <c r="AC84" s="234"/>
    </row>
    <row r="85" spans="2:29">
      <c r="B85" s="231"/>
      <c r="C85" s="238"/>
      <c r="D85" s="16" t="s">
        <v>294</v>
      </c>
      <c r="E85" s="101">
        <v>0.4</v>
      </c>
      <c r="F85" s="101">
        <v>0.4</v>
      </c>
      <c r="G85" s="101">
        <v>0.4</v>
      </c>
      <c r="H85" s="101">
        <v>0.4</v>
      </c>
      <c r="I85" s="101">
        <v>0.4</v>
      </c>
      <c r="J85" s="101">
        <v>0.4</v>
      </c>
      <c r="K85" s="101">
        <v>0.4</v>
      </c>
      <c r="L85" s="101">
        <v>0.4</v>
      </c>
      <c r="M85" s="101">
        <v>0.6</v>
      </c>
      <c r="N85" s="101">
        <v>0.6</v>
      </c>
      <c r="O85" s="101">
        <v>0.6</v>
      </c>
      <c r="P85" s="101">
        <v>0.6</v>
      </c>
      <c r="Q85" s="101">
        <v>0.6</v>
      </c>
      <c r="R85" s="101">
        <v>0.6</v>
      </c>
      <c r="S85" s="101">
        <v>0.6</v>
      </c>
      <c r="T85" s="101">
        <v>0.6</v>
      </c>
      <c r="U85" s="101">
        <v>0.4</v>
      </c>
      <c r="V85" s="101">
        <v>0.4</v>
      </c>
      <c r="W85" s="101">
        <v>0.4</v>
      </c>
      <c r="X85" s="101">
        <v>0.4</v>
      </c>
      <c r="Y85" s="101">
        <v>0.4</v>
      </c>
      <c r="Z85" s="101">
        <v>0.4</v>
      </c>
      <c r="AA85" s="101">
        <v>0.4</v>
      </c>
      <c r="AB85" s="101">
        <v>0.4</v>
      </c>
      <c r="AC85" s="235"/>
    </row>
    <row r="86" spans="2:29" ht="15.75" customHeight="1">
      <c r="B86" s="231" t="str">
        <f>$B$77&amp;" - "&amp;C86</f>
        <v>Receptacles - Garage</v>
      </c>
      <c r="C86" s="232" t="s">
        <v>492</v>
      </c>
      <c r="D86" s="16" t="s">
        <v>292</v>
      </c>
      <c r="E86" s="101">
        <v>0.4</v>
      </c>
      <c r="F86" s="101">
        <v>0.4</v>
      </c>
      <c r="G86" s="101">
        <v>0.4</v>
      </c>
      <c r="H86" s="101">
        <v>0.4</v>
      </c>
      <c r="I86" s="101">
        <v>0.4</v>
      </c>
      <c r="J86" s="101">
        <v>0.4</v>
      </c>
      <c r="K86" s="101">
        <v>0.4</v>
      </c>
      <c r="L86" s="101">
        <v>0.7</v>
      </c>
      <c r="M86" s="101">
        <v>0.9</v>
      </c>
      <c r="N86" s="101">
        <v>0.9</v>
      </c>
      <c r="O86" s="101">
        <v>0.9</v>
      </c>
      <c r="P86" s="101">
        <v>0.9</v>
      </c>
      <c r="Q86" s="101">
        <v>0.9</v>
      </c>
      <c r="R86" s="101">
        <v>0.9</v>
      </c>
      <c r="S86" s="101">
        <v>0.9</v>
      </c>
      <c r="T86" s="101">
        <v>0.9</v>
      </c>
      <c r="U86" s="101">
        <v>0.6</v>
      </c>
      <c r="V86" s="101">
        <v>0.6</v>
      </c>
      <c r="W86" s="101">
        <v>0.6</v>
      </c>
      <c r="X86" s="101">
        <v>0.6</v>
      </c>
      <c r="Y86" s="101">
        <v>0.6</v>
      </c>
      <c r="Z86" s="101">
        <v>0.6</v>
      </c>
      <c r="AA86" s="101">
        <v>0.6</v>
      </c>
      <c r="AB86" s="101">
        <v>0.4</v>
      </c>
      <c r="AC86" s="233" t="s">
        <v>493</v>
      </c>
    </row>
    <row r="87" spans="2:29">
      <c r="B87" s="231"/>
      <c r="C87" s="232"/>
      <c r="D87" s="16" t="s">
        <v>293</v>
      </c>
      <c r="E87" s="101">
        <v>0.4</v>
      </c>
      <c r="F87" s="101">
        <v>0.4</v>
      </c>
      <c r="G87" s="101">
        <v>0.4</v>
      </c>
      <c r="H87" s="101">
        <v>0.4</v>
      </c>
      <c r="I87" s="101">
        <v>0.4</v>
      </c>
      <c r="J87" s="101">
        <v>0.4</v>
      </c>
      <c r="K87" s="101">
        <v>0.4</v>
      </c>
      <c r="L87" s="101">
        <v>0.5</v>
      </c>
      <c r="M87" s="101">
        <v>0.65</v>
      </c>
      <c r="N87" s="101">
        <v>0.65</v>
      </c>
      <c r="O87" s="101">
        <v>0.65</v>
      </c>
      <c r="P87" s="101">
        <v>0.65</v>
      </c>
      <c r="Q87" s="101">
        <v>0.65</v>
      </c>
      <c r="R87" s="101">
        <v>0.65</v>
      </c>
      <c r="S87" s="101">
        <v>0.65</v>
      </c>
      <c r="T87" s="101">
        <v>0.65</v>
      </c>
      <c r="U87" s="101">
        <v>0.65</v>
      </c>
      <c r="V87" s="101">
        <v>0.65</v>
      </c>
      <c r="W87" s="101">
        <v>0.4</v>
      </c>
      <c r="X87" s="101">
        <v>0.4</v>
      </c>
      <c r="Y87" s="101">
        <v>0.4</v>
      </c>
      <c r="Z87" s="101">
        <v>0.4</v>
      </c>
      <c r="AA87" s="101">
        <v>0.4</v>
      </c>
      <c r="AB87" s="101">
        <v>0.4</v>
      </c>
      <c r="AC87" s="234"/>
    </row>
    <row r="88" spans="2:29">
      <c r="B88" s="231"/>
      <c r="C88" s="232"/>
      <c r="D88" s="16" t="s">
        <v>294</v>
      </c>
      <c r="E88" s="101">
        <v>0.4</v>
      </c>
      <c r="F88" s="101">
        <v>0.4</v>
      </c>
      <c r="G88" s="101">
        <v>0.4</v>
      </c>
      <c r="H88" s="101">
        <v>0.4</v>
      </c>
      <c r="I88" s="101">
        <v>0.4</v>
      </c>
      <c r="J88" s="101">
        <v>0.4</v>
      </c>
      <c r="K88" s="101">
        <v>0.4</v>
      </c>
      <c r="L88" s="101">
        <v>0.4</v>
      </c>
      <c r="M88" s="101">
        <v>0.6</v>
      </c>
      <c r="N88" s="101">
        <v>0.6</v>
      </c>
      <c r="O88" s="101">
        <v>0.6</v>
      </c>
      <c r="P88" s="101">
        <v>0.6</v>
      </c>
      <c r="Q88" s="101">
        <v>0.6</v>
      </c>
      <c r="R88" s="101">
        <v>0.6</v>
      </c>
      <c r="S88" s="101">
        <v>0.6</v>
      </c>
      <c r="T88" s="101">
        <v>0.6</v>
      </c>
      <c r="U88" s="101">
        <v>0.4</v>
      </c>
      <c r="V88" s="101">
        <v>0.4</v>
      </c>
      <c r="W88" s="101">
        <v>0.4</v>
      </c>
      <c r="X88" s="101">
        <v>0.4</v>
      </c>
      <c r="Y88" s="101">
        <v>0.4</v>
      </c>
      <c r="Z88" s="101">
        <v>0.4</v>
      </c>
      <c r="AA88" s="101">
        <v>0.4</v>
      </c>
      <c r="AB88" s="101">
        <v>0.4</v>
      </c>
      <c r="AC88" s="235"/>
    </row>
    <row r="89" spans="2:29" ht="15.75" customHeight="1">
      <c r="B89" s="231" t="str">
        <f>$B$77&amp;" - "&amp;C89</f>
        <v>Receptacles - Office Perimeter</v>
      </c>
      <c r="C89" s="236" t="s">
        <v>578</v>
      </c>
      <c r="D89" s="16" t="s">
        <v>292</v>
      </c>
      <c r="E89" s="101">
        <v>0.5</v>
      </c>
      <c r="F89" s="101">
        <v>0.4</v>
      </c>
      <c r="G89" s="101">
        <v>0.4</v>
      </c>
      <c r="H89" s="101">
        <v>0.4</v>
      </c>
      <c r="I89" s="101">
        <v>0.4</v>
      </c>
      <c r="J89" s="101">
        <v>0.4</v>
      </c>
      <c r="K89" s="101">
        <v>0.5</v>
      </c>
      <c r="L89" s="101">
        <v>0.7</v>
      </c>
      <c r="M89" s="101">
        <v>0.7</v>
      </c>
      <c r="N89" s="101">
        <v>0.7</v>
      </c>
      <c r="O89" s="101">
        <v>0.7</v>
      </c>
      <c r="P89" s="101">
        <v>0.7</v>
      </c>
      <c r="Q89" s="101">
        <v>0.7</v>
      </c>
      <c r="R89" s="101">
        <v>0.7</v>
      </c>
      <c r="S89" s="101">
        <v>0.7</v>
      </c>
      <c r="T89" s="101">
        <v>0.7</v>
      </c>
      <c r="U89" s="101">
        <v>0.8</v>
      </c>
      <c r="V89" s="101">
        <v>1</v>
      </c>
      <c r="W89" s="101">
        <v>1</v>
      </c>
      <c r="X89" s="101">
        <v>0.9</v>
      </c>
      <c r="Y89" s="101">
        <v>0.9</v>
      </c>
      <c r="Z89" s="101">
        <v>0.8</v>
      </c>
      <c r="AA89" s="101">
        <v>0.7</v>
      </c>
      <c r="AB89" s="101">
        <v>0.6</v>
      </c>
      <c r="AC89" s="233"/>
    </row>
    <row r="90" spans="2:29">
      <c r="B90" s="231"/>
      <c r="C90" s="237"/>
      <c r="D90" s="16" t="s">
        <v>293</v>
      </c>
      <c r="E90" s="101">
        <v>0.5</v>
      </c>
      <c r="F90" s="101">
        <v>0.4</v>
      </c>
      <c r="G90" s="101">
        <v>0.4</v>
      </c>
      <c r="H90" s="101">
        <v>0.4</v>
      </c>
      <c r="I90" s="101">
        <v>0.4</v>
      </c>
      <c r="J90" s="101">
        <v>0.4</v>
      </c>
      <c r="K90" s="101">
        <v>0.5</v>
      </c>
      <c r="L90" s="101">
        <v>0.7</v>
      </c>
      <c r="M90" s="101">
        <v>0.7</v>
      </c>
      <c r="N90" s="101">
        <v>0.7</v>
      </c>
      <c r="O90" s="101">
        <v>0.7</v>
      </c>
      <c r="P90" s="101">
        <v>0.7</v>
      </c>
      <c r="Q90" s="101">
        <v>0.7</v>
      </c>
      <c r="R90" s="101">
        <v>0.7</v>
      </c>
      <c r="S90" s="101">
        <v>0.7</v>
      </c>
      <c r="T90" s="101">
        <v>0.7</v>
      </c>
      <c r="U90" s="101">
        <v>0.8</v>
      </c>
      <c r="V90" s="101">
        <v>1</v>
      </c>
      <c r="W90" s="101">
        <v>1</v>
      </c>
      <c r="X90" s="101">
        <v>0.9</v>
      </c>
      <c r="Y90" s="101">
        <v>0.9</v>
      </c>
      <c r="Z90" s="101">
        <v>0.8</v>
      </c>
      <c r="AA90" s="101">
        <v>0.7</v>
      </c>
      <c r="AB90" s="101">
        <v>0.6</v>
      </c>
      <c r="AC90" s="234"/>
    </row>
    <row r="91" spans="2:29">
      <c r="B91" s="231"/>
      <c r="C91" s="238"/>
      <c r="D91" s="16" t="s">
        <v>294</v>
      </c>
      <c r="E91" s="101">
        <v>0.5</v>
      </c>
      <c r="F91" s="101">
        <v>0.4</v>
      </c>
      <c r="G91" s="101">
        <v>0.4</v>
      </c>
      <c r="H91" s="101">
        <v>0.4</v>
      </c>
      <c r="I91" s="101">
        <v>0.4</v>
      </c>
      <c r="J91" s="101">
        <v>0.4</v>
      </c>
      <c r="K91" s="101">
        <v>0.5</v>
      </c>
      <c r="L91" s="101">
        <v>0.7</v>
      </c>
      <c r="M91" s="101">
        <v>0.7</v>
      </c>
      <c r="N91" s="101">
        <v>0.7</v>
      </c>
      <c r="O91" s="101">
        <v>0.7</v>
      </c>
      <c r="P91" s="101">
        <v>0.7</v>
      </c>
      <c r="Q91" s="101">
        <v>0.7</v>
      </c>
      <c r="R91" s="101">
        <v>0.7</v>
      </c>
      <c r="S91" s="101">
        <v>0.7</v>
      </c>
      <c r="T91" s="101">
        <v>0.7</v>
      </c>
      <c r="U91" s="101">
        <v>0.8</v>
      </c>
      <c r="V91" s="101">
        <v>1</v>
      </c>
      <c r="W91" s="101">
        <v>1</v>
      </c>
      <c r="X91" s="101">
        <v>0.9</v>
      </c>
      <c r="Y91" s="101">
        <v>0.9</v>
      </c>
      <c r="Z91" s="101">
        <v>0.8</v>
      </c>
      <c r="AA91" s="101">
        <v>0.7</v>
      </c>
      <c r="AB91" s="101">
        <v>0.6</v>
      </c>
      <c r="AC91" s="235"/>
    </row>
    <row r="92" spans="2:29">
      <c r="B92" s="231" t="str">
        <f>$B$77&amp;" - "&amp;C92</f>
        <v xml:space="preserve">Receptacles - </v>
      </c>
      <c r="C92" s="236"/>
      <c r="D92" s="16" t="s">
        <v>292</v>
      </c>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233"/>
    </row>
    <row r="93" spans="2:29">
      <c r="B93" s="231"/>
      <c r="C93" s="237"/>
      <c r="D93" s="16" t="s">
        <v>293</v>
      </c>
      <c r="E93" s="101"/>
      <c r="F93" s="101"/>
      <c r="G93" s="101"/>
      <c r="H93" s="101"/>
      <c r="I93" s="101"/>
      <c r="J93" s="101"/>
      <c r="K93" s="101"/>
      <c r="L93" s="101"/>
      <c r="M93" s="101"/>
      <c r="N93" s="101"/>
      <c r="O93" s="101"/>
      <c r="P93" s="101"/>
      <c r="Q93" s="101"/>
      <c r="R93" s="101"/>
      <c r="S93" s="101"/>
      <c r="T93" s="101"/>
      <c r="U93" s="101"/>
      <c r="V93" s="101"/>
      <c r="W93" s="101"/>
      <c r="X93" s="101"/>
      <c r="Y93" s="101"/>
      <c r="Z93" s="101"/>
      <c r="AA93" s="101"/>
      <c r="AB93" s="101"/>
      <c r="AC93" s="234"/>
    </row>
    <row r="94" spans="2:29">
      <c r="B94" s="231"/>
      <c r="C94" s="238"/>
      <c r="D94" s="16" t="s">
        <v>294</v>
      </c>
      <c r="E94" s="101"/>
      <c r="F94" s="101"/>
      <c r="G94" s="101"/>
      <c r="H94" s="101"/>
      <c r="I94" s="101"/>
      <c r="J94" s="101"/>
      <c r="K94" s="101"/>
      <c r="L94" s="101"/>
      <c r="M94" s="101"/>
      <c r="N94" s="101"/>
      <c r="O94" s="101"/>
      <c r="P94" s="101"/>
      <c r="Q94" s="101"/>
      <c r="R94" s="101"/>
      <c r="S94" s="101"/>
      <c r="T94" s="101"/>
      <c r="U94" s="101"/>
      <c r="V94" s="101"/>
      <c r="W94" s="101"/>
      <c r="X94" s="101"/>
      <c r="Y94" s="101"/>
      <c r="Z94" s="101"/>
      <c r="AA94" s="101"/>
      <c r="AB94" s="101"/>
      <c r="AC94" s="235"/>
    </row>
    <row r="95" spans="2:29">
      <c r="B95" s="231" t="str">
        <f>$B$77&amp;" - "&amp;C95</f>
        <v xml:space="preserve">Receptacles - </v>
      </c>
      <c r="C95" s="232"/>
      <c r="D95" s="16" t="s">
        <v>292</v>
      </c>
      <c r="E95" s="101"/>
      <c r="F95" s="101"/>
      <c r="G95" s="101"/>
      <c r="H95" s="101"/>
      <c r="I95" s="101"/>
      <c r="J95" s="101"/>
      <c r="K95" s="101"/>
      <c r="L95" s="101"/>
      <c r="M95" s="101"/>
      <c r="N95" s="101"/>
      <c r="O95" s="101"/>
      <c r="P95" s="101"/>
      <c r="Q95" s="101"/>
      <c r="R95" s="101"/>
      <c r="S95" s="101"/>
      <c r="T95" s="101"/>
      <c r="U95" s="101"/>
      <c r="V95" s="101"/>
      <c r="W95" s="101"/>
      <c r="X95" s="101"/>
      <c r="Y95" s="101"/>
      <c r="Z95" s="101"/>
      <c r="AA95" s="101"/>
      <c r="AB95" s="101"/>
      <c r="AC95" s="233"/>
    </row>
    <row r="96" spans="2:29">
      <c r="B96" s="231"/>
      <c r="C96" s="232"/>
      <c r="D96" s="16" t="s">
        <v>293</v>
      </c>
      <c r="E96" s="101"/>
      <c r="F96" s="101"/>
      <c r="G96" s="101"/>
      <c r="H96" s="101"/>
      <c r="I96" s="101"/>
      <c r="J96" s="101"/>
      <c r="K96" s="101"/>
      <c r="L96" s="101"/>
      <c r="M96" s="101"/>
      <c r="N96" s="101"/>
      <c r="O96" s="101"/>
      <c r="P96" s="101"/>
      <c r="Q96" s="101"/>
      <c r="R96" s="101"/>
      <c r="S96" s="101"/>
      <c r="T96" s="101"/>
      <c r="U96" s="101"/>
      <c r="V96" s="101"/>
      <c r="W96" s="101"/>
      <c r="X96" s="101"/>
      <c r="Y96" s="101"/>
      <c r="Z96" s="101"/>
      <c r="AA96" s="101"/>
      <c r="AB96" s="101"/>
      <c r="AC96" s="234"/>
    </row>
    <row r="97" spans="2:29">
      <c r="B97" s="231"/>
      <c r="C97" s="232"/>
      <c r="D97" s="16" t="s">
        <v>294</v>
      </c>
      <c r="E97" s="101"/>
      <c r="F97" s="101"/>
      <c r="G97" s="101"/>
      <c r="H97" s="101"/>
      <c r="I97" s="101"/>
      <c r="J97" s="101"/>
      <c r="K97" s="101"/>
      <c r="L97" s="101"/>
      <c r="M97" s="101"/>
      <c r="N97" s="101"/>
      <c r="O97" s="101"/>
      <c r="P97" s="101"/>
      <c r="Q97" s="101"/>
      <c r="R97" s="101"/>
      <c r="S97" s="101"/>
      <c r="T97" s="101"/>
      <c r="U97" s="101"/>
      <c r="V97" s="101"/>
      <c r="W97" s="101"/>
      <c r="X97" s="101"/>
      <c r="Y97" s="101"/>
      <c r="Z97" s="101"/>
      <c r="AA97" s="101"/>
      <c r="AB97" s="101"/>
      <c r="AC97" s="235"/>
    </row>
    <row r="115" spans="2:30" ht="18.75">
      <c r="B115" s="185" t="s">
        <v>297</v>
      </c>
      <c r="C115" s="185"/>
      <c r="D115" s="185"/>
      <c r="E115" s="185"/>
      <c r="F115" s="185"/>
      <c r="G115" s="185"/>
      <c r="H115" s="185"/>
      <c r="I115" s="185"/>
      <c r="J115" s="185"/>
      <c r="K115" s="185"/>
      <c r="L115" s="185"/>
      <c r="M115" s="185"/>
      <c r="N115" s="185"/>
      <c r="O115" s="185"/>
      <c r="P115" s="185"/>
      <c r="Q115" s="185"/>
      <c r="R115" s="185"/>
      <c r="S115" s="185"/>
      <c r="T115" s="185"/>
      <c r="U115" s="185"/>
      <c r="V115" s="185"/>
      <c r="W115" s="185"/>
      <c r="X115" s="185"/>
      <c r="Y115" s="185"/>
      <c r="Z115" s="185"/>
      <c r="AA115" s="185"/>
      <c r="AB115" s="185"/>
      <c r="AC115" s="127" t="s">
        <v>8</v>
      </c>
      <c r="AD115" s="127"/>
    </row>
    <row r="116" spans="2:30" s="10" customFormat="1" ht="5.0999999999999996" customHeight="1">
      <c r="B116" s="11"/>
      <c r="C116" s="11"/>
      <c r="D116" s="11"/>
      <c r="E116" s="11"/>
      <c r="F116" s="11"/>
      <c r="G116" s="12"/>
    </row>
    <row r="117" spans="2:30">
      <c r="B117" s="132"/>
      <c r="C117" s="17" t="s">
        <v>227</v>
      </c>
      <c r="D117" s="17" t="s">
        <v>268</v>
      </c>
      <c r="E117" s="17" t="s">
        <v>269</v>
      </c>
      <c r="F117" s="17" t="s">
        <v>270</v>
      </c>
      <c r="G117" s="17" t="s">
        <v>271</v>
      </c>
      <c r="H117" s="17" t="s">
        <v>272</v>
      </c>
      <c r="I117" s="17" t="s">
        <v>273</v>
      </c>
      <c r="J117" s="17" t="s">
        <v>274</v>
      </c>
      <c r="K117" s="17" t="s">
        <v>275</v>
      </c>
      <c r="L117" s="17" t="s">
        <v>276</v>
      </c>
      <c r="M117" s="17" t="s">
        <v>277</v>
      </c>
      <c r="N117" s="17" t="s">
        <v>278</v>
      </c>
      <c r="O117" s="17" t="s">
        <v>279</v>
      </c>
      <c r="P117" s="17" t="s">
        <v>280</v>
      </c>
      <c r="Q117" s="17" t="s">
        <v>281</v>
      </c>
      <c r="R117" s="17" t="s">
        <v>282</v>
      </c>
      <c r="S117" s="17" t="s">
        <v>283</v>
      </c>
      <c r="T117" s="17" t="s">
        <v>284</v>
      </c>
      <c r="U117" s="17" t="s">
        <v>285</v>
      </c>
      <c r="V117" s="17" t="s">
        <v>286</v>
      </c>
      <c r="W117" s="17" t="s">
        <v>287</v>
      </c>
      <c r="X117" s="17" t="s">
        <v>288</v>
      </c>
      <c r="Y117" s="17" t="s">
        <v>289</v>
      </c>
      <c r="Z117" s="17" t="s">
        <v>290</v>
      </c>
      <c r="AA117" s="17" t="s">
        <v>291</v>
      </c>
      <c r="AB117" s="155">
        <v>0</v>
      </c>
    </row>
    <row r="118" spans="2:30" ht="15.75" customHeight="1">
      <c r="B118" s="231" t="str">
        <f>$B$115&amp;" - "&amp;C118</f>
        <v>Domestic Hot Water - Sleeping Quarters</v>
      </c>
      <c r="C118" s="232" t="s">
        <v>469</v>
      </c>
      <c r="D118" s="16" t="s">
        <v>292</v>
      </c>
      <c r="E118" s="101">
        <v>0</v>
      </c>
      <c r="F118" s="101">
        <v>0</v>
      </c>
      <c r="G118" s="101">
        <v>0</v>
      </c>
      <c r="H118" s="101">
        <v>0.05</v>
      </c>
      <c r="I118" s="101">
        <v>0.05</v>
      </c>
      <c r="J118" s="101">
        <v>0.05</v>
      </c>
      <c r="K118" s="101">
        <v>0.8</v>
      </c>
      <c r="L118" s="101">
        <v>0.7</v>
      </c>
      <c r="M118" s="101">
        <v>0.5</v>
      </c>
      <c r="N118" s="101">
        <v>0.4</v>
      </c>
      <c r="O118" s="101">
        <v>0.25</v>
      </c>
      <c r="P118" s="101">
        <v>0.25</v>
      </c>
      <c r="Q118" s="101">
        <v>0.25</v>
      </c>
      <c r="R118" s="101">
        <v>0.25</v>
      </c>
      <c r="S118" s="101">
        <v>0.5</v>
      </c>
      <c r="T118" s="101">
        <v>0.6</v>
      </c>
      <c r="U118" s="101">
        <v>0.7</v>
      </c>
      <c r="V118" s="101">
        <v>0.7</v>
      </c>
      <c r="W118" s="101">
        <v>0.4</v>
      </c>
      <c r="X118" s="101">
        <v>0.25</v>
      </c>
      <c r="Y118" s="101">
        <v>0.2</v>
      </c>
      <c r="Z118" s="101">
        <v>0.2</v>
      </c>
      <c r="AA118" s="101">
        <v>0.05</v>
      </c>
      <c r="AB118" s="101">
        <v>0.05</v>
      </c>
      <c r="AC118" s="233" t="s">
        <v>493</v>
      </c>
    </row>
    <row r="119" spans="2:30">
      <c r="B119" s="231"/>
      <c r="C119" s="232"/>
      <c r="D119" s="16" t="s">
        <v>293</v>
      </c>
      <c r="E119" s="101">
        <v>0</v>
      </c>
      <c r="F119" s="101">
        <v>0</v>
      </c>
      <c r="G119" s="101">
        <v>0</v>
      </c>
      <c r="H119" s="101">
        <v>0.05</v>
      </c>
      <c r="I119" s="101">
        <v>0.05</v>
      </c>
      <c r="J119" s="101">
        <v>0.05</v>
      </c>
      <c r="K119" s="101">
        <v>0.8</v>
      </c>
      <c r="L119" s="101">
        <v>0.7</v>
      </c>
      <c r="M119" s="101">
        <v>0.5</v>
      </c>
      <c r="N119" s="101">
        <v>0.4</v>
      </c>
      <c r="O119" s="101">
        <v>0.25</v>
      </c>
      <c r="P119" s="101">
        <v>0.25</v>
      </c>
      <c r="Q119" s="101">
        <v>0.25</v>
      </c>
      <c r="R119" s="101">
        <v>0.25</v>
      </c>
      <c r="S119" s="101">
        <v>0.5</v>
      </c>
      <c r="T119" s="101">
        <v>0.6</v>
      </c>
      <c r="U119" s="101">
        <v>0.7</v>
      </c>
      <c r="V119" s="101">
        <v>0.7</v>
      </c>
      <c r="W119" s="101">
        <v>0.4</v>
      </c>
      <c r="X119" s="101">
        <v>0.25</v>
      </c>
      <c r="Y119" s="101">
        <v>0.2</v>
      </c>
      <c r="Z119" s="101">
        <v>0.2</v>
      </c>
      <c r="AA119" s="101">
        <v>0.05</v>
      </c>
      <c r="AB119" s="101">
        <v>0.05</v>
      </c>
      <c r="AC119" s="234"/>
    </row>
    <row r="120" spans="2:30">
      <c r="B120" s="231"/>
      <c r="C120" s="232"/>
      <c r="D120" s="16" t="s">
        <v>294</v>
      </c>
      <c r="E120" s="101">
        <v>0</v>
      </c>
      <c r="F120" s="101">
        <v>0</v>
      </c>
      <c r="G120" s="101">
        <v>0</v>
      </c>
      <c r="H120" s="101">
        <v>0.05</v>
      </c>
      <c r="I120" s="101">
        <v>0.05</v>
      </c>
      <c r="J120" s="101">
        <v>0.05</v>
      </c>
      <c r="K120" s="101">
        <v>0.8</v>
      </c>
      <c r="L120" s="101">
        <v>0.7</v>
      </c>
      <c r="M120" s="101">
        <v>0.5</v>
      </c>
      <c r="N120" s="101">
        <v>0.4</v>
      </c>
      <c r="O120" s="101">
        <v>0.25</v>
      </c>
      <c r="P120" s="101">
        <v>0.25</v>
      </c>
      <c r="Q120" s="101">
        <v>0.25</v>
      </c>
      <c r="R120" s="101">
        <v>0.25</v>
      </c>
      <c r="S120" s="101">
        <v>0.5</v>
      </c>
      <c r="T120" s="101">
        <v>0.6</v>
      </c>
      <c r="U120" s="101">
        <v>0.7</v>
      </c>
      <c r="V120" s="101">
        <v>0.7</v>
      </c>
      <c r="W120" s="101">
        <v>0.4</v>
      </c>
      <c r="X120" s="101">
        <v>0.25</v>
      </c>
      <c r="Y120" s="101">
        <v>0.2</v>
      </c>
      <c r="Z120" s="101">
        <v>0.2</v>
      </c>
      <c r="AA120" s="101">
        <v>0.05</v>
      </c>
      <c r="AB120" s="101">
        <v>0.05</v>
      </c>
      <c r="AC120" s="235"/>
    </row>
    <row r="121" spans="2:30" ht="15.75" customHeight="1">
      <c r="B121" s="231" t="str">
        <f>$B$115&amp;" - "&amp;C121</f>
        <v>Domestic Hot Water - Office Core</v>
      </c>
      <c r="C121" s="236" t="s">
        <v>470</v>
      </c>
      <c r="D121" s="16" t="s">
        <v>292</v>
      </c>
      <c r="E121" s="101">
        <v>0.15</v>
      </c>
      <c r="F121" s="101">
        <v>0.15</v>
      </c>
      <c r="G121" s="101">
        <v>0.15</v>
      </c>
      <c r="H121" s="101">
        <v>0.15</v>
      </c>
      <c r="I121" s="101">
        <v>0.15</v>
      </c>
      <c r="J121" s="101">
        <v>0.15</v>
      </c>
      <c r="K121" s="101">
        <v>0.15</v>
      </c>
      <c r="L121" s="101">
        <v>0.17</v>
      </c>
      <c r="M121" s="101">
        <v>0.57999999999999996</v>
      </c>
      <c r="N121" s="101">
        <v>0.66</v>
      </c>
      <c r="O121" s="101">
        <v>0.78</v>
      </c>
      <c r="P121" s="101">
        <v>0.82</v>
      </c>
      <c r="Q121" s="101">
        <v>0.71</v>
      </c>
      <c r="R121" s="101">
        <v>0.82</v>
      </c>
      <c r="S121" s="101">
        <v>0.78</v>
      </c>
      <c r="T121" s="101">
        <v>0.74</v>
      </c>
      <c r="U121" s="101">
        <v>0.63</v>
      </c>
      <c r="V121" s="101">
        <v>0.41</v>
      </c>
      <c r="W121" s="101">
        <v>0.18</v>
      </c>
      <c r="X121" s="101">
        <v>0.18</v>
      </c>
      <c r="Y121" s="101">
        <v>0.18</v>
      </c>
      <c r="Z121" s="101">
        <v>0.15</v>
      </c>
      <c r="AA121" s="101">
        <v>0.15</v>
      </c>
      <c r="AB121" s="101">
        <v>0.15</v>
      </c>
      <c r="AC121" s="233" t="s">
        <v>493</v>
      </c>
    </row>
    <row r="122" spans="2:30">
      <c r="B122" s="231"/>
      <c r="C122" s="237"/>
      <c r="D122" s="16" t="s">
        <v>293</v>
      </c>
      <c r="E122" s="101">
        <v>0.15</v>
      </c>
      <c r="F122" s="101">
        <v>0.15</v>
      </c>
      <c r="G122" s="101">
        <v>0.15</v>
      </c>
      <c r="H122" s="101">
        <v>0.15</v>
      </c>
      <c r="I122" s="101">
        <v>0.15</v>
      </c>
      <c r="J122" s="101">
        <v>0.15</v>
      </c>
      <c r="K122" s="101">
        <v>0.15</v>
      </c>
      <c r="L122" s="101">
        <v>0.15</v>
      </c>
      <c r="M122" s="101">
        <v>0.2</v>
      </c>
      <c r="N122" s="101">
        <v>0.28000000000000003</v>
      </c>
      <c r="O122" s="101">
        <v>0.3</v>
      </c>
      <c r="P122" s="101">
        <v>0.3</v>
      </c>
      <c r="Q122" s="101">
        <v>0.24</v>
      </c>
      <c r="R122" s="101">
        <v>0.24</v>
      </c>
      <c r="S122" s="101">
        <v>0.23</v>
      </c>
      <c r="T122" s="101">
        <v>0.23</v>
      </c>
      <c r="U122" s="101">
        <v>0.23</v>
      </c>
      <c r="V122" s="101">
        <v>0.15</v>
      </c>
      <c r="W122" s="101">
        <v>0.15</v>
      </c>
      <c r="X122" s="101">
        <v>0.15</v>
      </c>
      <c r="Y122" s="101">
        <v>0.15</v>
      </c>
      <c r="Z122" s="101">
        <v>0.15</v>
      </c>
      <c r="AA122" s="101">
        <v>0.15</v>
      </c>
      <c r="AB122" s="101">
        <v>0.15</v>
      </c>
      <c r="AC122" s="234"/>
    </row>
    <row r="123" spans="2:30">
      <c r="B123" s="231"/>
      <c r="C123" s="238"/>
      <c r="D123" s="16" t="s">
        <v>294</v>
      </c>
      <c r="E123" s="101">
        <v>0.15</v>
      </c>
      <c r="F123" s="101">
        <v>0.15</v>
      </c>
      <c r="G123" s="101">
        <v>0.15</v>
      </c>
      <c r="H123" s="101">
        <v>0.15</v>
      </c>
      <c r="I123" s="101">
        <v>0.15</v>
      </c>
      <c r="J123" s="101">
        <v>0.15</v>
      </c>
      <c r="K123" s="101">
        <v>0.15</v>
      </c>
      <c r="L123" s="101">
        <v>0.15</v>
      </c>
      <c r="M123" s="101">
        <v>0.15</v>
      </c>
      <c r="N123" s="101">
        <v>0.15</v>
      </c>
      <c r="O123" s="101">
        <v>0.15</v>
      </c>
      <c r="P123" s="101">
        <v>0.15</v>
      </c>
      <c r="Q123" s="101">
        <v>0.15</v>
      </c>
      <c r="R123" s="101">
        <v>0.15</v>
      </c>
      <c r="S123" s="101">
        <v>0.15</v>
      </c>
      <c r="T123" s="101">
        <v>0.15</v>
      </c>
      <c r="U123" s="101">
        <v>0.15</v>
      </c>
      <c r="V123" s="101">
        <v>0.15</v>
      </c>
      <c r="W123" s="101">
        <v>0.15</v>
      </c>
      <c r="X123" s="101">
        <v>0.15</v>
      </c>
      <c r="Y123" s="101">
        <v>0.15</v>
      </c>
      <c r="Z123" s="101">
        <v>0.15</v>
      </c>
      <c r="AA123" s="101">
        <v>0.15</v>
      </c>
      <c r="AB123" s="101">
        <v>0.15</v>
      </c>
      <c r="AC123" s="235"/>
    </row>
    <row r="124" spans="2:30">
      <c r="B124" s="231" t="str">
        <f>$B$115&amp;" - "&amp;C124</f>
        <v>Domestic Hot Water - Garage</v>
      </c>
      <c r="C124" s="232" t="s">
        <v>492</v>
      </c>
      <c r="D124" s="16" t="s">
        <v>292</v>
      </c>
      <c r="E124" s="101"/>
      <c r="F124" s="101"/>
      <c r="G124" s="101"/>
      <c r="H124" s="101"/>
      <c r="I124" s="101"/>
      <c r="J124" s="101"/>
      <c r="K124" s="101"/>
      <c r="L124" s="101"/>
      <c r="M124" s="101"/>
      <c r="N124" s="101"/>
      <c r="O124" s="101"/>
      <c r="P124" s="101"/>
      <c r="Q124" s="101"/>
      <c r="R124" s="101"/>
      <c r="S124" s="101"/>
      <c r="T124" s="101"/>
      <c r="U124" s="101"/>
      <c r="V124" s="101"/>
      <c r="W124" s="101"/>
      <c r="X124" s="101"/>
      <c r="Y124" s="101"/>
      <c r="Z124" s="101"/>
      <c r="AA124" s="101"/>
      <c r="AB124" s="101"/>
      <c r="AC124" s="233"/>
    </row>
    <row r="125" spans="2:30">
      <c r="B125" s="231"/>
      <c r="C125" s="232"/>
      <c r="D125" s="16" t="s">
        <v>293</v>
      </c>
      <c r="E125" s="101"/>
      <c r="F125" s="101"/>
      <c r="G125" s="101"/>
      <c r="H125" s="101"/>
      <c r="I125" s="101"/>
      <c r="J125" s="101"/>
      <c r="K125" s="101"/>
      <c r="L125" s="101"/>
      <c r="M125" s="101"/>
      <c r="N125" s="101"/>
      <c r="O125" s="101"/>
      <c r="P125" s="101"/>
      <c r="Q125" s="101"/>
      <c r="R125" s="101"/>
      <c r="S125" s="101"/>
      <c r="T125" s="101"/>
      <c r="U125" s="101"/>
      <c r="V125" s="101"/>
      <c r="W125" s="101"/>
      <c r="X125" s="101"/>
      <c r="Y125" s="101"/>
      <c r="Z125" s="101"/>
      <c r="AA125" s="101"/>
      <c r="AB125" s="101"/>
      <c r="AC125" s="234"/>
    </row>
    <row r="126" spans="2:30">
      <c r="B126" s="231"/>
      <c r="C126" s="232"/>
      <c r="D126" s="16" t="s">
        <v>294</v>
      </c>
      <c r="E126" s="101"/>
      <c r="F126" s="101"/>
      <c r="G126" s="101"/>
      <c r="H126" s="101"/>
      <c r="I126" s="101"/>
      <c r="J126" s="101"/>
      <c r="K126" s="101"/>
      <c r="L126" s="101"/>
      <c r="M126" s="101"/>
      <c r="N126" s="101"/>
      <c r="O126" s="101"/>
      <c r="P126" s="101"/>
      <c r="Q126" s="101"/>
      <c r="R126" s="101"/>
      <c r="S126" s="101"/>
      <c r="T126" s="101"/>
      <c r="U126" s="101"/>
      <c r="V126" s="101"/>
      <c r="W126" s="101"/>
      <c r="X126" s="101"/>
      <c r="Y126" s="101"/>
      <c r="Z126" s="101"/>
      <c r="AA126" s="101"/>
      <c r="AB126" s="101"/>
      <c r="AC126" s="235"/>
    </row>
    <row r="127" spans="2:30">
      <c r="B127" s="231" t="str">
        <f>$B$115&amp;" - "&amp;C127</f>
        <v>Domestic Hot Water - Office Perimeter</v>
      </c>
      <c r="C127" s="236" t="s">
        <v>578</v>
      </c>
      <c r="D127" s="16" t="s">
        <v>292</v>
      </c>
      <c r="E127" s="101">
        <v>0.15</v>
      </c>
      <c r="F127" s="101">
        <v>0.15</v>
      </c>
      <c r="G127" s="101">
        <v>0.15</v>
      </c>
      <c r="H127" s="101">
        <v>0.15</v>
      </c>
      <c r="I127" s="101">
        <v>0.15</v>
      </c>
      <c r="J127" s="101">
        <v>0.15</v>
      </c>
      <c r="K127" s="101">
        <v>0.15</v>
      </c>
      <c r="L127" s="101">
        <v>0.17</v>
      </c>
      <c r="M127" s="101">
        <v>0.57999999999999996</v>
      </c>
      <c r="N127" s="101">
        <v>0.66</v>
      </c>
      <c r="O127" s="101">
        <v>0.78</v>
      </c>
      <c r="P127" s="101">
        <v>0.82</v>
      </c>
      <c r="Q127" s="101">
        <v>0.71</v>
      </c>
      <c r="R127" s="101">
        <v>0.82</v>
      </c>
      <c r="S127" s="101">
        <v>0.78</v>
      </c>
      <c r="T127" s="101">
        <v>0.74</v>
      </c>
      <c r="U127" s="101">
        <v>0.63</v>
      </c>
      <c r="V127" s="101">
        <v>0.41</v>
      </c>
      <c r="W127" s="101">
        <v>0.18</v>
      </c>
      <c r="X127" s="101">
        <v>0.18</v>
      </c>
      <c r="Y127" s="101">
        <v>0.18</v>
      </c>
      <c r="Z127" s="101">
        <v>0.15</v>
      </c>
      <c r="AA127" s="101">
        <v>0.15</v>
      </c>
      <c r="AB127" s="101">
        <v>0.15</v>
      </c>
      <c r="AC127" s="233" t="s">
        <v>493</v>
      </c>
    </row>
    <row r="128" spans="2:30">
      <c r="B128" s="231"/>
      <c r="C128" s="237"/>
      <c r="D128" s="16" t="s">
        <v>293</v>
      </c>
      <c r="E128" s="101">
        <v>0.15</v>
      </c>
      <c r="F128" s="101">
        <v>0.15</v>
      </c>
      <c r="G128" s="101">
        <v>0.15</v>
      </c>
      <c r="H128" s="101">
        <v>0.15</v>
      </c>
      <c r="I128" s="101">
        <v>0.15</v>
      </c>
      <c r="J128" s="101">
        <v>0.15</v>
      </c>
      <c r="K128" s="101">
        <v>0.15</v>
      </c>
      <c r="L128" s="101">
        <v>0.15</v>
      </c>
      <c r="M128" s="101">
        <v>0.2</v>
      </c>
      <c r="N128" s="101">
        <v>0.28000000000000003</v>
      </c>
      <c r="O128" s="101">
        <v>0.3</v>
      </c>
      <c r="P128" s="101">
        <v>0.3</v>
      </c>
      <c r="Q128" s="101">
        <v>0.24</v>
      </c>
      <c r="R128" s="101">
        <v>0.24</v>
      </c>
      <c r="S128" s="101">
        <v>0.23</v>
      </c>
      <c r="T128" s="101">
        <v>0.23</v>
      </c>
      <c r="U128" s="101">
        <v>0.23</v>
      </c>
      <c r="V128" s="101">
        <v>0.15</v>
      </c>
      <c r="W128" s="101">
        <v>0.15</v>
      </c>
      <c r="X128" s="101">
        <v>0.15</v>
      </c>
      <c r="Y128" s="101">
        <v>0.15</v>
      </c>
      <c r="Z128" s="101">
        <v>0.15</v>
      </c>
      <c r="AA128" s="101">
        <v>0.15</v>
      </c>
      <c r="AB128" s="101">
        <v>0.15</v>
      </c>
      <c r="AC128" s="234"/>
    </row>
    <row r="129" spans="2:29">
      <c r="B129" s="231"/>
      <c r="C129" s="238"/>
      <c r="D129" s="16" t="s">
        <v>294</v>
      </c>
      <c r="E129" s="101">
        <v>0.15</v>
      </c>
      <c r="F129" s="101">
        <v>0.15</v>
      </c>
      <c r="G129" s="101">
        <v>0.15</v>
      </c>
      <c r="H129" s="101">
        <v>0.15</v>
      </c>
      <c r="I129" s="101">
        <v>0.15</v>
      </c>
      <c r="J129" s="101">
        <v>0.15</v>
      </c>
      <c r="K129" s="101">
        <v>0.15</v>
      </c>
      <c r="L129" s="101">
        <v>0.15</v>
      </c>
      <c r="M129" s="101">
        <v>0.15</v>
      </c>
      <c r="N129" s="101">
        <v>0.15</v>
      </c>
      <c r="O129" s="101">
        <v>0.15</v>
      </c>
      <c r="P129" s="101">
        <v>0.15</v>
      </c>
      <c r="Q129" s="101">
        <v>0.15</v>
      </c>
      <c r="R129" s="101">
        <v>0.15</v>
      </c>
      <c r="S129" s="101">
        <v>0.15</v>
      </c>
      <c r="T129" s="101">
        <v>0.15</v>
      </c>
      <c r="U129" s="101">
        <v>0.15</v>
      </c>
      <c r="V129" s="101">
        <v>0.15</v>
      </c>
      <c r="W129" s="101">
        <v>0.15</v>
      </c>
      <c r="X129" s="101">
        <v>0.15</v>
      </c>
      <c r="Y129" s="101">
        <v>0.15</v>
      </c>
      <c r="Z129" s="101">
        <v>0.15</v>
      </c>
      <c r="AA129" s="101">
        <v>0.15</v>
      </c>
      <c r="AB129" s="101">
        <v>0.15</v>
      </c>
      <c r="AC129" s="235"/>
    </row>
    <row r="130" spans="2:29">
      <c r="B130" s="231" t="str">
        <f>$B$115&amp;" - "&amp;C130</f>
        <v xml:space="preserve">Domestic Hot Water - </v>
      </c>
      <c r="C130" s="232"/>
      <c r="D130" s="16" t="s">
        <v>292</v>
      </c>
      <c r="E130" s="101"/>
      <c r="F130" s="101"/>
      <c r="G130" s="101"/>
      <c r="H130" s="101"/>
      <c r="I130" s="101"/>
      <c r="J130" s="101"/>
      <c r="K130" s="101"/>
      <c r="L130" s="101"/>
      <c r="M130" s="101"/>
      <c r="N130" s="101"/>
      <c r="O130" s="101"/>
      <c r="P130" s="101"/>
      <c r="Q130" s="101"/>
      <c r="R130" s="101"/>
      <c r="S130" s="101"/>
      <c r="T130" s="101"/>
      <c r="U130" s="101"/>
      <c r="V130" s="101"/>
      <c r="W130" s="101"/>
      <c r="X130" s="101"/>
      <c r="Y130" s="101"/>
      <c r="Z130" s="101"/>
      <c r="AA130" s="101"/>
      <c r="AB130" s="101"/>
      <c r="AC130" s="233"/>
    </row>
    <row r="131" spans="2:29">
      <c r="B131" s="231"/>
      <c r="C131" s="232"/>
      <c r="D131" s="16" t="s">
        <v>293</v>
      </c>
      <c r="E131" s="101"/>
      <c r="F131" s="101"/>
      <c r="G131" s="101"/>
      <c r="H131" s="101"/>
      <c r="I131" s="101"/>
      <c r="J131" s="101"/>
      <c r="K131" s="101"/>
      <c r="L131" s="101"/>
      <c r="M131" s="101"/>
      <c r="N131" s="101"/>
      <c r="O131" s="101"/>
      <c r="P131" s="101"/>
      <c r="Q131" s="101"/>
      <c r="R131" s="101"/>
      <c r="S131" s="101"/>
      <c r="T131" s="101"/>
      <c r="U131" s="101"/>
      <c r="V131" s="101"/>
      <c r="W131" s="101"/>
      <c r="X131" s="101"/>
      <c r="Y131" s="101"/>
      <c r="Z131" s="101"/>
      <c r="AA131" s="101"/>
      <c r="AB131" s="101"/>
      <c r="AC131" s="234"/>
    </row>
    <row r="132" spans="2:29">
      <c r="B132" s="231"/>
      <c r="C132" s="232"/>
      <c r="D132" s="16" t="s">
        <v>294</v>
      </c>
      <c r="E132" s="101"/>
      <c r="F132" s="101"/>
      <c r="G132" s="101"/>
      <c r="H132" s="101"/>
      <c r="I132" s="101"/>
      <c r="J132" s="101"/>
      <c r="K132" s="101"/>
      <c r="L132" s="101"/>
      <c r="M132" s="101"/>
      <c r="N132" s="101"/>
      <c r="O132" s="101"/>
      <c r="P132" s="101"/>
      <c r="Q132" s="101"/>
      <c r="R132" s="101"/>
      <c r="S132" s="101"/>
      <c r="T132" s="101"/>
      <c r="U132" s="101"/>
      <c r="V132" s="101"/>
      <c r="W132" s="101"/>
      <c r="X132" s="101"/>
      <c r="Y132" s="101"/>
      <c r="Z132" s="101"/>
      <c r="AA132" s="101"/>
      <c r="AB132" s="101"/>
      <c r="AC132" s="235"/>
    </row>
    <row r="150" spans="2:30" ht="18.75">
      <c r="B150" s="185" t="s">
        <v>98</v>
      </c>
      <c r="C150" s="185"/>
      <c r="D150" s="185"/>
      <c r="E150" s="185"/>
      <c r="F150" s="185"/>
      <c r="G150" s="185"/>
      <c r="H150" s="185"/>
      <c r="I150" s="185"/>
      <c r="J150" s="185"/>
      <c r="K150" s="185"/>
      <c r="L150" s="185"/>
      <c r="M150" s="185"/>
      <c r="N150" s="185"/>
      <c r="O150" s="185"/>
      <c r="P150" s="185"/>
      <c r="Q150" s="185"/>
      <c r="R150" s="185"/>
      <c r="S150" s="185"/>
      <c r="T150" s="185"/>
      <c r="U150" s="185"/>
      <c r="V150" s="185"/>
      <c r="W150" s="185"/>
      <c r="X150" s="185"/>
      <c r="Y150" s="185"/>
      <c r="Z150" s="185"/>
      <c r="AA150" s="185"/>
      <c r="AB150" s="185"/>
      <c r="AC150" s="127" t="s">
        <v>8</v>
      </c>
      <c r="AD150" s="127"/>
    </row>
    <row r="151" spans="2:30" s="10" customFormat="1" ht="5.0999999999999996" customHeight="1">
      <c r="B151" s="11"/>
      <c r="C151" s="11"/>
      <c r="D151" s="11"/>
      <c r="E151" s="11"/>
      <c r="F151" s="11"/>
      <c r="G151" s="12"/>
    </row>
    <row r="152" spans="2:30">
      <c r="B152" s="132"/>
      <c r="C152" s="17" t="s">
        <v>227</v>
      </c>
      <c r="D152" s="17" t="s">
        <v>268</v>
      </c>
      <c r="E152" s="17" t="s">
        <v>269</v>
      </c>
      <c r="F152" s="17" t="s">
        <v>270</v>
      </c>
      <c r="G152" s="17" t="s">
        <v>271</v>
      </c>
      <c r="H152" s="17" t="s">
        <v>272</v>
      </c>
      <c r="I152" s="17" t="s">
        <v>273</v>
      </c>
      <c r="J152" s="17" t="s">
        <v>274</v>
      </c>
      <c r="K152" s="17" t="s">
        <v>275</v>
      </c>
      <c r="L152" s="17" t="s">
        <v>276</v>
      </c>
      <c r="M152" s="17" t="s">
        <v>277</v>
      </c>
      <c r="N152" s="17" t="s">
        <v>278</v>
      </c>
      <c r="O152" s="17" t="s">
        <v>279</v>
      </c>
      <c r="P152" s="17" t="s">
        <v>280</v>
      </c>
      <c r="Q152" s="17" t="s">
        <v>281</v>
      </c>
      <c r="R152" s="17" t="s">
        <v>282</v>
      </c>
      <c r="S152" s="17" t="s">
        <v>283</v>
      </c>
      <c r="T152" s="17" t="s">
        <v>284</v>
      </c>
      <c r="U152" s="17" t="s">
        <v>285</v>
      </c>
      <c r="V152" s="17" t="s">
        <v>286</v>
      </c>
      <c r="W152" s="17" t="s">
        <v>287</v>
      </c>
      <c r="X152" s="17" t="s">
        <v>288</v>
      </c>
      <c r="Y152" s="17" t="s">
        <v>289</v>
      </c>
      <c r="Z152" s="17" t="s">
        <v>290</v>
      </c>
      <c r="AA152" s="17" t="s">
        <v>291</v>
      </c>
      <c r="AB152" s="155">
        <v>0</v>
      </c>
    </row>
    <row r="153" spans="2:30" ht="15.75" customHeight="1">
      <c r="B153" s="231" t="str">
        <f>$B$150&amp;" - "&amp;C153</f>
        <v>Process Loads - Sleeping Quarters</v>
      </c>
      <c r="C153" s="232" t="s">
        <v>469</v>
      </c>
      <c r="D153" s="16" t="s">
        <v>292</v>
      </c>
      <c r="E153" s="101"/>
      <c r="F153" s="101"/>
      <c r="G153" s="101"/>
      <c r="H153" s="101"/>
      <c r="I153" s="101"/>
      <c r="J153" s="101"/>
      <c r="K153" s="101"/>
      <c r="L153" s="101"/>
      <c r="M153" s="101"/>
      <c r="N153" s="101"/>
      <c r="O153" s="101"/>
      <c r="P153" s="101"/>
      <c r="Q153" s="101"/>
      <c r="R153" s="101"/>
      <c r="S153" s="101"/>
      <c r="T153" s="101"/>
      <c r="U153" s="101"/>
      <c r="V153" s="101"/>
      <c r="W153" s="101"/>
      <c r="X153" s="101"/>
      <c r="Y153" s="101"/>
      <c r="Z153" s="101"/>
      <c r="AA153" s="101"/>
      <c r="AB153" s="101"/>
      <c r="AC153" s="233"/>
    </row>
    <row r="154" spans="2:30">
      <c r="B154" s="231"/>
      <c r="C154" s="232"/>
      <c r="D154" s="16" t="s">
        <v>293</v>
      </c>
      <c r="E154" s="101"/>
      <c r="F154" s="101"/>
      <c r="G154" s="101"/>
      <c r="H154" s="101"/>
      <c r="I154" s="101"/>
      <c r="J154" s="101"/>
      <c r="K154" s="101"/>
      <c r="L154" s="101"/>
      <c r="M154" s="101"/>
      <c r="N154" s="101"/>
      <c r="O154" s="101"/>
      <c r="P154" s="101"/>
      <c r="Q154" s="101"/>
      <c r="R154" s="101"/>
      <c r="S154" s="101"/>
      <c r="T154" s="101"/>
      <c r="U154" s="101"/>
      <c r="V154" s="101"/>
      <c r="W154" s="101"/>
      <c r="X154" s="101"/>
      <c r="Y154" s="101"/>
      <c r="Z154" s="101"/>
      <c r="AA154" s="101"/>
      <c r="AB154" s="101"/>
      <c r="AC154" s="234"/>
    </row>
    <row r="155" spans="2:30">
      <c r="B155" s="231"/>
      <c r="C155" s="232"/>
      <c r="D155" s="16" t="s">
        <v>294</v>
      </c>
      <c r="E155" s="101"/>
      <c r="F155" s="101"/>
      <c r="G155" s="101"/>
      <c r="H155" s="101"/>
      <c r="I155" s="101"/>
      <c r="J155" s="101"/>
      <c r="K155" s="101"/>
      <c r="L155" s="101"/>
      <c r="M155" s="101"/>
      <c r="N155" s="101"/>
      <c r="O155" s="101"/>
      <c r="P155" s="101"/>
      <c r="Q155" s="101"/>
      <c r="R155" s="101"/>
      <c r="S155" s="101"/>
      <c r="T155" s="101"/>
      <c r="U155" s="101"/>
      <c r="V155" s="101"/>
      <c r="W155" s="101"/>
      <c r="X155" s="101"/>
      <c r="Y155" s="101"/>
      <c r="Z155" s="101"/>
      <c r="AA155" s="101"/>
      <c r="AB155" s="101"/>
      <c r="AC155" s="235"/>
    </row>
    <row r="156" spans="2:30">
      <c r="B156" s="231" t="str">
        <f>$B$150&amp;" - "&amp;C156</f>
        <v>Process Loads - Office Core</v>
      </c>
      <c r="C156" s="236" t="s">
        <v>470</v>
      </c>
      <c r="D156" s="16" t="s">
        <v>292</v>
      </c>
      <c r="E156" s="101"/>
      <c r="F156" s="101"/>
      <c r="G156" s="101"/>
      <c r="H156" s="101"/>
      <c r="I156" s="101"/>
      <c r="J156" s="101"/>
      <c r="K156" s="101"/>
      <c r="L156" s="101"/>
      <c r="M156" s="101"/>
      <c r="N156" s="101"/>
      <c r="O156" s="101"/>
      <c r="P156" s="101"/>
      <c r="Q156" s="101"/>
      <c r="R156" s="101"/>
      <c r="S156" s="101"/>
      <c r="T156" s="101"/>
      <c r="U156" s="101"/>
      <c r="V156" s="101"/>
      <c r="W156" s="101"/>
      <c r="X156" s="101"/>
      <c r="Y156" s="101"/>
      <c r="Z156" s="101"/>
      <c r="AA156" s="101"/>
      <c r="AB156" s="101"/>
      <c r="AC156" s="233"/>
    </row>
    <row r="157" spans="2:30">
      <c r="B157" s="231"/>
      <c r="C157" s="237"/>
      <c r="D157" s="16" t="s">
        <v>293</v>
      </c>
      <c r="E157" s="101"/>
      <c r="F157" s="101"/>
      <c r="G157" s="101"/>
      <c r="H157" s="101"/>
      <c r="I157" s="101"/>
      <c r="J157" s="101"/>
      <c r="K157" s="101"/>
      <c r="L157" s="101"/>
      <c r="M157" s="101"/>
      <c r="N157" s="101"/>
      <c r="O157" s="101"/>
      <c r="P157" s="101"/>
      <c r="Q157" s="101"/>
      <c r="R157" s="101"/>
      <c r="S157" s="101"/>
      <c r="T157" s="101"/>
      <c r="U157" s="101"/>
      <c r="V157" s="101"/>
      <c r="W157" s="101"/>
      <c r="X157" s="101"/>
      <c r="Y157" s="101"/>
      <c r="Z157" s="101"/>
      <c r="AA157" s="101"/>
      <c r="AB157" s="101"/>
      <c r="AC157" s="234"/>
    </row>
    <row r="158" spans="2:30">
      <c r="B158" s="231"/>
      <c r="C158" s="238"/>
      <c r="D158" s="16" t="s">
        <v>294</v>
      </c>
      <c r="E158" s="101"/>
      <c r="F158" s="101"/>
      <c r="G158" s="101"/>
      <c r="H158" s="101"/>
      <c r="I158" s="101"/>
      <c r="J158" s="101"/>
      <c r="K158" s="101"/>
      <c r="L158" s="101"/>
      <c r="M158" s="101"/>
      <c r="N158" s="101"/>
      <c r="O158" s="101"/>
      <c r="P158" s="101"/>
      <c r="Q158" s="101"/>
      <c r="R158" s="101"/>
      <c r="S158" s="101"/>
      <c r="T158" s="101"/>
      <c r="U158" s="101"/>
      <c r="V158" s="101"/>
      <c r="W158" s="101"/>
      <c r="X158" s="101"/>
      <c r="Y158" s="101"/>
      <c r="Z158" s="101"/>
      <c r="AA158" s="101"/>
      <c r="AB158" s="101"/>
      <c r="AC158" s="235"/>
    </row>
    <row r="159" spans="2:30">
      <c r="B159" s="231" t="str">
        <f>$B$150&amp;" - "&amp;C159</f>
        <v>Process Loads - Garage</v>
      </c>
      <c r="C159" s="232" t="s">
        <v>492</v>
      </c>
      <c r="D159" s="16" t="s">
        <v>292</v>
      </c>
      <c r="E159" s="101"/>
      <c r="F159" s="101"/>
      <c r="G159" s="101"/>
      <c r="H159" s="101"/>
      <c r="I159" s="101"/>
      <c r="J159" s="101"/>
      <c r="K159" s="101"/>
      <c r="L159" s="101"/>
      <c r="M159" s="101"/>
      <c r="N159" s="101"/>
      <c r="O159" s="101"/>
      <c r="P159" s="101"/>
      <c r="Q159" s="101"/>
      <c r="R159" s="101"/>
      <c r="S159" s="101"/>
      <c r="T159" s="101"/>
      <c r="U159" s="101"/>
      <c r="V159" s="101"/>
      <c r="W159" s="101"/>
      <c r="X159" s="101"/>
      <c r="Y159" s="101"/>
      <c r="Z159" s="101"/>
      <c r="AA159" s="101"/>
      <c r="AB159" s="101"/>
      <c r="AC159" s="233"/>
    </row>
    <row r="160" spans="2:30">
      <c r="B160" s="231"/>
      <c r="C160" s="232"/>
      <c r="D160" s="16" t="s">
        <v>293</v>
      </c>
      <c r="E160" s="101"/>
      <c r="F160" s="101"/>
      <c r="G160" s="101"/>
      <c r="H160" s="101"/>
      <c r="I160" s="101"/>
      <c r="J160" s="101"/>
      <c r="K160" s="101"/>
      <c r="L160" s="101"/>
      <c r="M160" s="101"/>
      <c r="N160" s="101"/>
      <c r="O160" s="101"/>
      <c r="P160" s="101"/>
      <c r="Q160" s="101"/>
      <c r="R160" s="101"/>
      <c r="S160" s="101"/>
      <c r="T160" s="101"/>
      <c r="U160" s="101"/>
      <c r="V160" s="101"/>
      <c r="W160" s="101"/>
      <c r="X160" s="101"/>
      <c r="Y160" s="101"/>
      <c r="Z160" s="101"/>
      <c r="AA160" s="101"/>
      <c r="AB160" s="101"/>
      <c r="AC160" s="234"/>
    </row>
    <row r="161" spans="2:29">
      <c r="B161" s="231"/>
      <c r="C161" s="232"/>
      <c r="D161" s="16" t="s">
        <v>294</v>
      </c>
      <c r="E161" s="101"/>
      <c r="F161" s="101"/>
      <c r="G161" s="101"/>
      <c r="H161" s="101"/>
      <c r="I161" s="101"/>
      <c r="J161" s="101"/>
      <c r="K161" s="101"/>
      <c r="L161" s="101"/>
      <c r="M161" s="101"/>
      <c r="N161" s="101"/>
      <c r="O161" s="101"/>
      <c r="P161" s="101"/>
      <c r="Q161" s="101"/>
      <c r="R161" s="101"/>
      <c r="S161" s="101"/>
      <c r="T161" s="101"/>
      <c r="U161" s="101"/>
      <c r="V161" s="101"/>
      <c r="W161" s="101"/>
      <c r="X161" s="101"/>
      <c r="Y161" s="101"/>
      <c r="Z161" s="101"/>
      <c r="AA161" s="101"/>
      <c r="AB161" s="101"/>
      <c r="AC161" s="235"/>
    </row>
    <row r="162" spans="2:29">
      <c r="B162" s="231" t="str">
        <f>$B$150&amp;" - "&amp;C162</f>
        <v>Process Loads - Office Perimeter</v>
      </c>
      <c r="C162" s="236" t="s">
        <v>578</v>
      </c>
      <c r="D162" s="16" t="s">
        <v>292</v>
      </c>
      <c r="E162" s="101"/>
      <c r="F162" s="101"/>
      <c r="G162" s="101"/>
      <c r="H162" s="101"/>
      <c r="I162" s="101"/>
      <c r="J162" s="101"/>
      <c r="K162" s="101"/>
      <c r="L162" s="101"/>
      <c r="M162" s="101"/>
      <c r="N162" s="101"/>
      <c r="O162" s="101"/>
      <c r="P162" s="101"/>
      <c r="Q162" s="101"/>
      <c r="R162" s="101"/>
      <c r="S162" s="101"/>
      <c r="T162" s="101"/>
      <c r="U162" s="101"/>
      <c r="V162" s="101"/>
      <c r="W162" s="101"/>
      <c r="X162" s="101"/>
      <c r="Y162" s="101"/>
      <c r="Z162" s="101"/>
      <c r="AA162" s="101"/>
      <c r="AB162" s="101"/>
      <c r="AC162" s="233"/>
    </row>
    <row r="163" spans="2:29">
      <c r="B163" s="231"/>
      <c r="C163" s="237"/>
      <c r="D163" s="16" t="s">
        <v>293</v>
      </c>
      <c r="E163" s="101"/>
      <c r="F163" s="101"/>
      <c r="G163" s="101"/>
      <c r="H163" s="101"/>
      <c r="I163" s="101"/>
      <c r="J163" s="101"/>
      <c r="K163" s="101"/>
      <c r="L163" s="101"/>
      <c r="M163" s="101"/>
      <c r="N163" s="101"/>
      <c r="O163" s="101"/>
      <c r="P163" s="101"/>
      <c r="Q163" s="101"/>
      <c r="R163" s="101"/>
      <c r="S163" s="101"/>
      <c r="T163" s="101"/>
      <c r="U163" s="101"/>
      <c r="V163" s="101"/>
      <c r="W163" s="101"/>
      <c r="X163" s="101"/>
      <c r="Y163" s="101"/>
      <c r="Z163" s="101"/>
      <c r="AA163" s="101"/>
      <c r="AB163" s="101"/>
      <c r="AC163" s="234"/>
    </row>
    <row r="164" spans="2:29">
      <c r="B164" s="231"/>
      <c r="C164" s="238"/>
      <c r="D164" s="16" t="s">
        <v>294</v>
      </c>
      <c r="E164" s="101"/>
      <c r="F164" s="101"/>
      <c r="G164" s="101"/>
      <c r="H164" s="101"/>
      <c r="I164" s="101"/>
      <c r="J164" s="101"/>
      <c r="K164" s="101"/>
      <c r="L164" s="101"/>
      <c r="M164" s="101"/>
      <c r="N164" s="101"/>
      <c r="O164" s="101"/>
      <c r="P164" s="101"/>
      <c r="Q164" s="101"/>
      <c r="R164" s="101"/>
      <c r="S164" s="101"/>
      <c r="T164" s="101"/>
      <c r="U164" s="101"/>
      <c r="V164" s="101"/>
      <c r="W164" s="101"/>
      <c r="X164" s="101"/>
      <c r="Y164" s="101"/>
      <c r="Z164" s="101"/>
      <c r="AA164" s="101"/>
      <c r="AB164" s="101"/>
      <c r="AC164" s="235"/>
    </row>
    <row r="165" spans="2:29">
      <c r="B165" s="231" t="str">
        <f>$B$150&amp;" - "&amp;C165</f>
        <v xml:space="preserve">Process Loads - </v>
      </c>
      <c r="C165" s="232"/>
      <c r="D165" s="16" t="s">
        <v>292</v>
      </c>
      <c r="E165" s="101"/>
      <c r="F165" s="101"/>
      <c r="G165" s="101"/>
      <c r="H165" s="101"/>
      <c r="I165" s="101"/>
      <c r="J165" s="101"/>
      <c r="K165" s="101"/>
      <c r="L165" s="101"/>
      <c r="M165" s="101"/>
      <c r="N165" s="101"/>
      <c r="O165" s="101"/>
      <c r="P165" s="101"/>
      <c r="Q165" s="101"/>
      <c r="R165" s="101"/>
      <c r="S165" s="101"/>
      <c r="T165" s="101"/>
      <c r="U165" s="101"/>
      <c r="V165" s="101"/>
      <c r="W165" s="101"/>
      <c r="X165" s="101"/>
      <c r="Y165" s="101"/>
      <c r="Z165" s="101"/>
      <c r="AA165" s="101"/>
      <c r="AB165" s="101"/>
      <c r="AC165" s="233"/>
    </row>
    <row r="166" spans="2:29">
      <c r="B166" s="231"/>
      <c r="C166" s="232"/>
      <c r="D166" s="16" t="s">
        <v>293</v>
      </c>
      <c r="E166" s="101"/>
      <c r="F166" s="101"/>
      <c r="G166" s="101"/>
      <c r="H166" s="101"/>
      <c r="I166" s="101"/>
      <c r="J166" s="101"/>
      <c r="K166" s="101"/>
      <c r="L166" s="101"/>
      <c r="M166" s="101"/>
      <c r="N166" s="101"/>
      <c r="O166" s="101"/>
      <c r="P166" s="101"/>
      <c r="Q166" s="101"/>
      <c r="R166" s="101"/>
      <c r="S166" s="101"/>
      <c r="T166" s="101"/>
      <c r="U166" s="101"/>
      <c r="V166" s="101"/>
      <c r="W166" s="101"/>
      <c r="X166" s="101"/>
      <c r="Y166" s="101"/>
      <c r="Z166" s="101"/>
      <c r="AA166" s="101"/>
      <c r="AB166" s="101"/>
      <c r="AC166" s="234"/>
    </row>
    <row r="167" spans="2:29">
      <c r="B167" s="231"/>
      <c r="C167" s="232"/>
      <c r="D167" s="16" t="s">
        <v>294</v>
      </c>
      <c r="E167" s="101"/>
      <c r="F167" s="101"/>
      <c r="G167" s="101"/>
      <c r="H167" s="101"/>
      <c r="I167" s="101"/>
      <c r="J167" s="101"/>
      <c r="K167" s="101"/>
      <c r="L167" s="101"/>
      <c r="M167" s="101"/>
      <c r="N167" s="101"/>
      <c r="O167" s="101"/>
      <c r="P167" s="101"/>
      <c r="Q167" s="101"/>
      <c r="R167" s="101"/>
      <c r="S167" s="101"/>
      <c r="T167" s="101"/>
      <c r="U167" s="101"/>
      <c r="V167" s="101"/>
      <c r="W167" s="101"/>
      <c r="X167" s="101"/>
      <c r="Y167" s="101"/>
      <c r="Z167" s="101"/>
      <c r="AA167" s="101"/>
      <c r="AB167" s="101"/>
      <c r="AC167" s="235"/>
    </row>
  </sheetData>
  <mergeCells count="84">
    <mergeCell ref="B162:B164"/>
    <mergeCell ref="C162:C164"/>
    <mergeCell ref="AC162:AC164"/>
    <mergeCell ref="B165:B167"/>
    <mergeCell ref="C165:C167"/>
    <mergeCell ref="AC165:AC167"/>
    <mergeCell ref="B156:B158"/>
    <mergeCell ref="C156:C158"/>
    <mergeCell ref="AC156:AC158"/>
    <mergeCell ref="B159:B161"/>
    <mergeCell ref="C159:C161"/>
    <mergeCell ref="AC159:AC161"/>
    <mergeCell ref="B130:B132"/>
    <mergeCell ref="C130:C132"/>
    <mergeCell ref="AC130:AC132"/>
    <mergeCell ref="B150:AB150"/>
    <mergeCell ref="B153:B155"/>
    <mergeCell ref="C153:C155"/>
    <mergeCell ref="AC153:AC155"/>
    <mergeCell ref="B124:B126"/>
    <mergeCell ref="C124:C126"/>
    <mergeCell ref="AC124:AC126"/>
    <mergeCell ref="B127:B129"/>
    <mergeCell ref="C127:C129"/>
    <mergeCell ref="AC127:AC129"/>
    <mergeCell ref="B115:AB115"/>
    <mergeCell ref="B118:B120"/>
    <mergeCell ref="C118:C120"/>
    <mergeCell ref="AC118:AC120"/>
    <mergeCell ref="B121:B123"/>
    <mergeCell ref="C121:C123"/>
    <mergeCell ref="AC121:AC123"/>
    <mergeCell ref="B92:B94"/>
    <mergeCell ref="C92:C94"/>
    <mergeCell ref="AC92:AC94"/>
    <mergeCell ref="B95:B97"/>
    <mergeCell ref="C95:C97"/>
    <mergeCell ref="AC95:AC97"/>
    <mergeCell ref="B86:B88"/>
    <mergeCell ref="C86:C88"/>
    <mergeCell ref="AC86:AC88"/>
    <mergeCell ref="B89:B91"/>
    <mergeCell ref="C89:C91"/>
    <mergeCell ref="AC89:AC91"/>
    <mergeCell ref="B77:AB77"/>
    <mergeCell ref="B80:B82"/>
    <mergeCell ref="C80:C82"/>
    <mergeCell ref="AC80:AC82"/>
    <mergeCell ref="B83:B85"/>
    <mergeCell ref="C83:C85"/>
    <mergeCell ref="AC83:AC85"/>
    <mergeCell ref="B54:B56"/>
    <mergeCell ref="C54:C56"/>
    <mergeCell ref="AC54:AC56"/>
    <mergeCell ref="B57:B59"/>
    <mergeCell ref="C57:C59"/>
    <mergeCell ref="AC57:AC59"/>
    <mergeCell ref="B48:B50"/>
    <mergeCell ref="C48:C50"/>
    <mergeCell ref="AC48:AC50"/>
    <mergeCell ref="B51:B53"/>
    <mergeCell ref="C51:C53"/>
    <mergeCell ref="AC51:AC53"/>
    <mergeCell ref="B22:B24"/>
    <mergeCell ref="C22:C24"/>
    <mergeCell ref="AC22:AC24"/>
    <mergeCell ref="B42:AB42"/>
    <mergeCell ref="B45:B47"/>
    <mergeCell ref="C45:C47"/>
    <mergeCell ref="AC45:AC47"/>
    <mergeCell ref="B19:B21"/>
    <mergeCell ref="C19:C21"/>
    <mergeCell ref="C2:J4"/>
    <mergeCell ref="AC2:AD2"/>
    <mergeCell ref="AC3:AD3"/>
    <mergeCell ref="B7:AB7"/>
    <mergeCell ref="B10:B12"/>
    <mergeCell ref="C10:C12"/>
    <mergeCell ref="AC10:AC12"/>
    <mergeCell ref="B13:B15"/>
    <mergeCell ref="C13:C15"/>
    <mergeCell ref="B16:B18"/>
    <mergeCell ref="C16:C18"/>
    <mergeCell ref="AC16:AC18"/>
  </mergeCells>
  <conditionalFormatting sqref="C10:C12">
    <cfRule type="containsText" dxfId="211" priority="44" operator="containsText" text="Example:">
      <formula>NOT(ISERROR(SEARCH("Example:",C10)))</formula>
    </cfRule>
  </conditionalFormatting>
  <conditionalFormatting sqref="C16:C18 C22:C24">
    <cfRule type="containsText" dxfId="210" priority="43" operator="containsText" text="Example:">
      <formula>NOT(ISERROR(SEARCH("Example:",C16)))</formula>
    </cfRule>
  </conditionalFormatting>
  <conditionalFormatting sqref="C57:C59">
    <cfRule type="containsText" dxfId="209" priority="42" operator="containsText" text="Example:">
      <formula>NOT(ISERROR(SEARCH("Example:",C57)))</formula>
    </cfRule>
  </conditionalFormatting>
  <conditionalFormatting sqref="C92 C95:C97">
    <cfRule type="containsText" dxfId="208" priority="41" operator="containsText" text="Example:">
      <formula>NOT(ISERROR(SEARCH("Example:",C92)))</formula>
    </cfRule>
  </conditionalFormatting>
  <conditionalFormatting sqref="AC10:AC12">
    <cfRule type="containsText" dxfId="207" priority="40" operator="containsText" text="Example">
      <formula>NOT(ISERROR(SEARCH("Example",AC10)))</formula>
    </cfRule>
  </conditionalFormatting>
  <conditionalFormatting sqref="AC22:AC24">
    <cfRule type="containsText" dxfId="206" priority="39" operator="containsText" text="Example">
      <formula>NOT(ISERROR(SEARCH("Example",AC22)))</formula>
    </cfRule>
  </conditionalFormatting>
  <conditionalFormatting sqref="AC57:AC59">
    <cfRule type="containsText" dxfId="205" priority="38" operator="containsText" text="Example">
      <formula>NOT(ISERROR(SEARCH("Example",AC57)))</formula>
    </cfRule>
  </conditionalFormatting>
  <conditionalFormatting sqref="C130:C132">
    <cfRule type="containsText" dxfId="204" priority="37" operator="containsText" text="Example:">
      <formula>NOT(ISERROR(SEARCH("Example:",C130)))</formula>
    </cfRule>
  </conditionalFormatting>
  <conditionalFormatting sqref="AC159:AC161">
    <cfRule type="containsText" dxfId="203" priority="33" operator="containsText" text="Example">
      <formula>NOT(ISERROR(SEARCH("Example",AC159)))</formula>
    </cfRule>
  </conditionalFormatting>
  <conditionalFormatting sqref="AC130:AC132">
    <cfRule type="containsText" dxfId="202" priority="36" operator="containsText" text="Example">
      <formula>NOT(ISERROR(SEARCH("Example",AC130)))</formula>
    </cfRule>
  </conditionalFormatting>
  <conditionalFormatting sqref="C165:C167">
    <cfRule type="containsText" dxfId="201" priority="35" operator="containsText" text="Example:">
      <formula>NOT(ISERROR(SEARCH("Example:",C165)))</formula>
    </cfRule>
  </conditionalFormatting>
  <conditionalFormatting sqref="AC156:AC158">
    <cfRule type="containsText" dxfId="200" priority="34" operator="containsText" text="Example">
      <formula>NOT(ISERROR(SEARCH("Example",AC156)))</formula>
    </cfRule>
  </conditionalFormatting>
  <conditionalFormatting sqref="AC162:AC164">
    <cfRule type="containsText" dxfId="199" priority="32" operator="containsText" text="Example">
      <formula>NOT(ISERROR(SEARCH("Example",AC162)))</formula>
    </cfRule>
  </conditionalFormatting>
  <conditionalFormatting sqref="AC165:AC167">
    <cfRule type="containsText" dxfId="198" priority="31" operator="containsText" text="Example">
      <formula>NOT(ISERROR(SEARCH("Example",AC165)))</formula>
    </cfRule>
  </conditionalFormatting>
  <conditionalFormatting sqref="C13">
    <cfRule type="containsText" dxfId="197" priority="30" operator="containsText" text="Example:">
      <formula>NOT(ISERROR(SEARCH("Example:",C13)))</formula>
    </cfRule>
  </conditionalFormatting>
  <conditionalFormatting sqref="AC45:AC47">
    <cfRule type="containsText" dxfId="196" priority="26" operator="containsText" text="Example">
      <formula>NOT(ISERROR(SEARCH("Example",AC45)))</formula>
    </cfRule>
  </conditionalFormatting>
  <conditionalFormatting sqref="AC153:AC155">
    <cfRule type="containsText" dxfId="195" priority="29" operator="containsText" text="Example">
      <formula>NOT(ISERROR(SEARCH("Example",AC153)))</formula>
    </cfRule>
  </conditionalFormatting>
  <conditionalFormatting sqref="AC118:AC120">
    <cfRule type="containsText" dxfId="194" priority="22" operator="containsText" text="Example">
      <formula>NOT(ISERROR(SEARCH("Example",AC118)))</formula>
    </cfRule>
  </conditionalFormatting>
  <conditionalFormatting sqref="AC89:AC97">
    <cfRule type="containsText" dxfId="193" priority="28" operator="containsText" text="Example">
      <formula>NOT(ISERROR(SEARCH("Example",AC89)))</formula>
    </cfRule>
  </conditionalFormatting>
  <conditionalFormatting sqref="AC13:AC18">
    <cfRule type="containsText" dxfId="192" priority="27" operator="containsText" text="Example">
      <formula>NOT(ISERROR(SEARCH("Example",AC13)))</formula>
    </cfRule>
  </conditionalFormatting>
  <conditionalFormatting sqref="AC48:AC53">
    <cfRule type="containsText" dxfId="191" priority="25" operator="containsText" text="Example">
      <formula>NOT(ISERROR(SEARCH("Example",AC48)))</formula>
    </cfRule>
  </conditionalFormatting>
  <conditionalFormatting sqref="AC80:AC82">
    <cfRule type="containsText" dxfId="190" priority="24" operator="containsText" text="Example">
      <formula>NOT(ISERROR(SEARCH("Example",AC80)))</formula>
    </cfRule>
  </conditionalFormatting>
  <conditionalFormatting sqref="AC83:AC88">
    <cfRule type="containsText" dxfId="189" priority="23" operator="containsText" text="Example">
      <formula>NOT(ISERROR(SEARCH("Example",AC83)))</formula>
    </cfRule>
  </conditionalFormatting>
  <conditionalFormatting sqref="AC121:AC126">
    <cfRule type="containsText" dxfId="188" priority="21" operator="containsText" text="Example">
      <formula>NOT(ISERROR(SEARCH("Example",AC121)))</formula>
    </cfRule>
  </conditionalFormatting>
  <conditionalFormatting sqref="C19">
    <cfRule type="containsText" dxfId="187" priority="20" operator="containsText" text="Example:">
      <formula>NOT(ISERROR(SEARCH("Example:",C19)))</formula>
    </cfRule>
  </conditionalFormatting>
  <conditionalFormatting sqref="AC19:AC21">
    <cfRule type="containsText" dxfId="186" priority="19" operator="containsText" text="Example">
      <formula>NOT(ISERROR(SEARCH("Example",AC19)))</formula>
    </cfRule>
  </conditionalFormatting>
  <conditionalFormatting sqref="C45:C47">
    <cfRule type="containsText" dxfId="185" priority="18" operator="containsText" text="Example:">
      <formula>NOT(ISERROR(SEARCH("Example:",C45)))</formula>
    </cfRule>
  </conditionalFormatting>
  <conditionalFormatting sqref="C51:C53">
    <cfRule type="containsText" dxfId="184" priority="17" operator="containsText" text="Example:">
      <formula>NOT(ISERROR(SEARCH("Example:",C51)))</formula>
    </cfRule>
  </conditionalFormatting>
  <conditionalFormatting sqref="C48">
    <cfRule type="containsText" dxfId="183" priority="16" operator="containsText" text="Example:">
      <formula>NOT(ISERROR(SEARCH("Example:",C48)))</formula>
    </cfRule>
  </conditionalFormatting>
  <conditionalFormatting sqref="C54">
    <cfRule type="containsText" dxfId="182" priority="15" operator="containsText" text="Example:">
      <formula>NOT(ISERROR(SEARCH("Example:",C54)))</formula>
    </cfRule>
  </conditionalFormatting>
  <conditionalFormatting sqref="C80:C82">
    <cfRule type="containsText" dxfId="181" priority="14" operator="containsText" text="Example:">
      <formula>NOT(ISERROR(SEARCH("Example:",C80)))</formula>
    </cfRule>
  </conditionalFormatting>
  <conditionalFormatting sqref="C86:C88">
    <cfRule type="containsText" dxfId="180" priority="13" operator="containsText" text="Example:">
      <formula>NOT(ISERROR(SEARCH("Example:",C86)))</formula>
    </cfRule>
  </conditionalFormatting>
  <conditionalFormatting sqref="C83">
    <cfRule type="containsText" dxfId="179" priority="12" operator="containsText" text="Example:">
      <formula>NOT(ISERROR(SEARCH("Example:",C83)))</formula>
    </cfRule>
  </conditionalFormatting>
  <conditionalFormatting sqref="C89">
    <cfRule type="containsText" dxfId="178" priority="11" operator="containsText" text="Example:">
      <formula>NOT(ISERROR(SEARCH("Example:",C89)))</formula>
    </cfRule>
  </conditionalFormatting>
  <conditionalFormatting sqref="C118:C120">
    <cfRule type="containsText" dxfId="177" priority="10" operator="containsText" text="Example:">
      <formula>NOT(ISERROR(SEARCH("Example:",C118)))</formula>
    </cfRule>
  </conditionalFormatting>
  <conditionalFormatting sqref="C124:C126">
    <cfRule type="containsText" dxfId="176" priority="9" operator="containsText" text="Example:">
      <formula>NOT(ISERROR(SEARCH("Example:",C124)))</formula>
    </cfRule>
  </conditionalFormatting>
  <conditionalFormatting sqref="C121">
    <cfRule type="containsText" dxfId="175" priority="8" operator="containsText" text="Example:">
      <formula>NOT(ISERROR(SEARCH("Example:",C121)))</formula>
    </cfRule>
  </conditionalFormatting>
  <conditionalFormatting sqref="C127">
    <cfRule type="containsText" dxfId="174" priority="7" operator="containsText" text="Example:">
      <formula>NOT(ISERROR(SEARCH("Example:",C127)))</formula>
    </cfRule>
  </conditionalFormatting>
  <conditionalFormatting sqref="C153:C155">
    <cfRule type="containsText" dxfId="173" priority="6" operator="containsText" text="Example:">
      <formula>NOT(ISERROR(SEARCH("Example:",C153)))</formula>
    </cfRule>
  </conditionalFormatting>
  <conditionalFormatting sqref="C159:C161">
    <cfRule type="containsText" dxfId="172" priority="5" operator="containsText" text="Example:">
      <formula>NOT(ISERROR(SEARCH("Example:",C159)))</formula>
    </cfRule>
  </conditionalFormatting>
  <conditionalFormatting sqref="C156">
    <cfRule type="containsText" dxfId="171" priority="4" operator="containsText" text="Example:">
      <formula>NOT(ISERROR(SEARCH("Example:",C156)))</formula>
    </cfRule>
  </conditionalFormatting>
  <conditionalFormatting sqref="C162">
    <cfRule type="containsText" dxfId="170" priority="3" operator="containsText" text="Example:">
      <formula>NOT(ISERROR(SEARCH("Example:",C162)))</formula>
    </cfRule>
  </conditionalFormatting>
  <conditionalFormatting sqref="AC127:AC129">
    <cfRule type="containsText" dxfId="169" priority="2" operator="containsText" text="Example">
      <formula>NOT(ISERROR(SEARCH("Example",AC127)))</formula>
    </cfRule>
  </conditionalFormatting>
  <conditionalFormatting sqref="AC54:AC56">
    <cfRule type="containsText" dxfId="168" priority="1" operator="containsText" text="Example">
      <formula>NOT(ISERROR(SEARCH("Example",AC54)))</formula>
    </cfRule>
  </conditionalFormatting>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CO_CommunitiesTaxHTField xmlns="232c94ed-ed3c-49c8-92ac-e0a693860585">
      <Terms xmlns="http://schemas.microsoft.com/office/infopath/2007/PartnerControls">
        <TermInfo xmlns="http://schemas.microsoft.com/office/infopath/2007/PartnerControls">
          <TermName xmlns="http://schemas.microsoft.com/office/infopath/2007/PartnerControls">Building Performance and Systems</TermName>
          <TermId xmlns="http://schemas.microsoft.com/office/infopath/2007/PartnerControls">296000fc-9732-4ec8-a954-c52c4294c546</TermId>
        </TermInfo>
        <TermInfo xmlns="http://schemas.microsoft.com/office/infopath/2007/PartnerControls">
          <TermName xmlns="http://schemas.microsoft.com/office/infopath/2007/PartnerControls">Buildings Retrofit</TermName>
          <TermId xmlns="http://schemas.microsoft.com/office/infopath/2007/PartnerControls">2cdc622b-2deb-4906-877f-d8d20d040e0a</TermId>
        </TermInfo>
        <TermInfo xmlns="http://schemas.microsoft.com/office/infopath/2007/PartnerControls">
          <TermName xmlns="http://schemas.microsoft.com/office/infopath/2007/PartnerControls">Energy</TermName>
          <TermId xmlns="http://schemas.microsoft.com/office/infopath/2007/PartnerControls">a75f8f26-baf0-41d1-a5e1-590b2a9f045f</TermId>
        </TermInfo>
        <TermInfo xmlns="http://schemas.microsoft.com/office/infopath/2007/PartnerControls">
          <TermName xmlns="http://schemas.microsoft.com/office/infopath/2007/PartnerControls">Environmental and Building Physics</TermName>
          <TermId xmlns="http://schemas.microsoft.com/office/infopath/2007/PartnerControls">bf2c176f-ebc7-49c4-8b67-8eb48a2f7804</TermId>
        </TermInfo>
        <TermInfo xmlns="http://schemas.microsoft.com/office/infopath/2007/PartnerControls">
          <TermName xmlns="http://schemas.microsoft.com/office/infopath/2007/PartnerControls">Mechanical Services</TermName>
          <TermId xmlns="http://schemas.microsoft.com/office/infopath/2007/PartnerControls">41c616b6-8f1e-437b-865d-3c8d0c6ed35e</TermId>
        </TermInfo>
        <TermInfo xmlns="http://schemas.microsoft.com/office/infopath/2007/PartnerControls">
          <TermName xmlns="http://schemas.microsoft.com/office/infopath/2007/PartnerControls">Sustainability</TermName>
          <TermId xmlns="http://schemas.microsoft.com/office/infopath/2007/PartnerControls">8aa4f484-6113-4a4b-abf7-01783dfb9c33</TermId>
        </TermInfo>
      </Terms>
    </CO_CommunitiesTaxHTField>
    <LikesCount xmlns="http://schemas.microsoft.com/sharepoint/v3" xsi:nil="true"/>
    <Author0 xmlns="0f333701-128c-4d8a-833f-c30df131bb3c">
      <UserInfo>
        <DisplayName>Holly Lattin</DisplayName>
        <AccountId>46</AccountId>
        <AccountType/>
      </UserInfo>
    </Author0>
    <CO_TopicsTaxHTField xmlns="232c94ed-ed3c-49c8-92ac-e0a693860585">
      <Terms xmlns="http://schemas.microsoft.com/office/infopath/2007/PartnerControls">
        <TermInfo xmlns="http://schemas.microsoft.com/office/infopath/2007/PartnerControls">
          <TermName xmlns="http://schemas.microsoft.com/office/infopath/2007/PartnerControls">Analysis</TermName>
          <TermId xmlns="http://schemas.microsoft.com/office/infopath/2007/PartnerControls">50b32a83-cefb-4837-8bbd-6b28af4645d2</TermId>
        </TermInfo>
        <TermInfo xmlns="http://schemas.microsoft.com/office/infopath/2007/PartnerControls">
          <TermName xmlns="http://schemas.microsoft.com/office/infopath/2007/PartnerControls">Applications and Tools</TermName>
          <TermId xmlns="http://schemas.microsoft.com/office/infopath/2007/PartnerControls">a6534761-f585-467f-b0f0-9c77c81b80df</TermId>
        </TermInfo>
        <TermInfo xmlns="http://schemas.microsoft.com/office/infopath/2007/PartnerControls">
          <TermName xmlns="http://schemas.microsoft.com/office/infopath/2007/PartnerControls">Calculations and Tools</TermName>
          <TermId xmlns="http://schemas.microsoft.com/office/infopath/2007/PartnerControls">c694dd68-93f2-439f-8b83-d2a586d8c748</TermId>
        </TermInfo>
        <TermInfo xmlns="http://schemas.microsoft.com/office/infopath/2007/PartnerControls">
          <TermName xmlns="http://schemas.microsoft.com/office/infopath/2007/PartnerControls">Design Data</TermName>
          <TermId xmlns="http://schemas.microsoft.com/office/infopath/2007/PartnerControls">e08be979-d107-48ba-a363-7b9fe8e849ee</TermId>
        </TermInfo>
        <TermInfo xmlns="http://schemas.microsoft.com/office/infopath/2007/PartnerControls">
          <TermName xmlns="http://schemas.microsoft.com/office/infopath/2007/PartnerControls">Design</TermName>
          <TermId xmlns="http://schemas.microsoft.com/office/infopath/2007/PartnerControls">55006302-72e1-4851-a00b-10645b5dca31</TermId>
        </TermInfo>
        <TermInfo xmlns="http://schemas.microsoft.com/office/infopath/2007/PartnerControls">
          <TermName xmlns="http://schemas.microsoft.com/office/infopath/2007/PartnerControls">Investments ＆ Research</TermName>
          <TermId xmlns="http://schemas.microsoft.com/office/infopath/2007/PartnerControls">bbc24355-d92d-4c9e-98f3-1ecf8a785185</TermId>
        </TermInfo>
        <TermInfo xmlns="http://schemas.microsoft.com/office/infopath/2007/PartnerControls">
          <TermName xmlns="http://schemas.microsoft.com/office/infopath/2007/PartnerControls">Mechanical and Electrical</TermName>
          <TermId xmlns="http://schemas.microsoft.com/office/infopath/2007/PartnerControls">739fd1a0-2df6-e411-940e-005056b57334</TermId>
        </TermInfo>
        <TermInfo xmlns="http://schemas.microsoft.com/office/infopath/2007/PartnerControls">
          <TermName xmlns="http://schemas.microsoft.com/office/infopath/2007/PartnerControls">Quality Assurance</TermName>
          <TermId xmlns="http://schemas.microsoft.com/office/infopath/2007/PartnerControls">2c55120e-409d-4666-8599-12f2cb4af91f</TermId>
        </TermInfo>
        <TermInfo xmlns="http://schemas.microsoft.com/office/infopath/2007/PartnerControls">
          <TermName xmlns="http://schemas.microsoft.com/office/infopath/2007/PartnerControls">Thermal Analysis</TermName>
          <TermId xmlns="http://schemas.microsoft.com/office/infopath/2007/PartnerControls">3bd1e04c-262e-476d-925a-740d8715de1d</TermId>
        </TermInfo>
      </Terms>
    </CO_TopicsTaxHTField>
    <Ratings xmlns="http://schemas.microsoft.com/sharepoint/v3" xsi:nil="true"/>
    <LikedBy xmlns="http://schemas.microsoft.com/sharepoint/v3">
      <UserInfo>
        <DisplayName/>
        <AccountId xsi:nil="true"/>
        <AccountType/>
      </UserInfo>
    </LikedBy>
    <Arup_RegionTaxHTField xmlns="232c94ed-ed3c-49c8-92ac-e0a693860585">
      <Terms xmlns="http://schemas.microsoft.com/office/infopath/2007/PartnerControls">
        <TermInfo xmlns="http://schemas.microsoft.com/office/infopath/2007/PartnerControls">
          <TermName xmlns="http://schemas.microsoft.com/office/infopath/2007/PartnerControls">Global</TermName>
          <TermId xmlns="http://schemas.microsoft.com/office/infopath/2007/PartnerControls">a41fcd94-7533-e411-9405-005056b57334</TermId>
        </TermInfo>
      </Terms>
    </Arup_RegionTaxHTField>
    <TaxCatchAll xmlns="232c94ed-ed3c-49c8-92ac-e0a693860585">
      <Value>33</Value>
      <Value>66</Value>
      <Value>65</Value>
      <Value>64</Value>
      <Value>63</Value>
      <Value>62</Value>
      <Value>61</Value>
      <Value>60</Value>
      <Value>59</Value>
      <Value>58</Value>
      <Value>57</Value>
      <Value>56</Value>
      <Value>55</Value>
      <Value>54</Value>
      <Value>53</Value>
      <Value>15</Value>
      <Value>6</Value>
      <Value>3</Value>
    </TaxCatchAll>
    <Arup_TagsTaxHTField xmlns="232c94ed-ed3c-49c8-92ac-e0a693860585">
      <Terms xmlns="http://schemas.microsoft.com/office/infopath/2007/PartnerControls">
        <TermInfo xmlns="http://schemas.microsoft.com/office/infopath/2007/PartnerControls">
          <TermName xmlns="http://schemas.microsoft.com/office/infopath/2007/PartnerControls">Energy Modelling</TermName>
          <TermId xmlns="http://schemas.microsoft.com/office/infopath/2007/PartnerControls">ff9fdce1-85d4-445f-b01c-5bffbd0c9c54</TermId>
        </TermInfo>
      </Terms>
    </Arup_TagsTaxHTField>
    <Arup_TypeOfContentTaxHTField xmlns="232c94ed-ed3c-49c8-92ac-e0a693860585">
      <Terms xmlns="http://schemas.microsoft.com/office/infopath/2007/PartnerControls">
        <TermInfo xmlns="http://schemas.microsoft.com/office/infopath/2007/PartnerControls">
          <TermName xmlns="http://schemas.microsoft.com/office/infopath/2007/PartnerControls">Tool</TermName>
          <TermId xmlns="http://schemas.microsoft.com/office/infopath/2007/PartnerControls">f3cb71c8-7b46-4f95-bc72-2004c0d475b5</TermId>
        </TermInfo>
      </Terms>
    </Arup_TypeOfContentTaxHTField>
    <RatedBy xmlns="http://schemas.microsoft.com/sharepoint/v3">
      <UserInfo>
        <DisplayName/>
        <AccountId xsi:nil="true"/>
        <AccountType/>
      </UserInfo>
    </RatedBy>
  </documentManagement>
</p:properties>
</file>

<file path=customXml/item2.xml><?xml version="1.0" encoding="utf-8"?>
<ct:contentTypeSchema xmlns:ct="http://schemas.microsoft.com/office/2006/metadata/contentType" xmlns:ma="http://schemas.microsoft.com/office/2006/metadata/properties/metaAttributes" ct:_="" ma:_="" ma:contentTypeName="Team Space Document" ma:contentTypeID="0x0101002392094CBAD04C3AB0B65532217FA45A00ABCD7125577B4929BDB219943E64E9990049621725C152694C99098E66C70E9CBB" ma:contentTypeVersion="13" ma:contentTypeDescription="The content type for team space document" ma:contentTypeScope="" ma:versionID="f804b7c87bd7baea56da5b44089f778c">
  <xsd:schema xmlns:xsd="http://www.w3.org/2001/XMLSchema" xmlns:xs="http://www.w3.org/2001/XMLSchema" xmlns:p="http://schemas.microsoft.com/office/2006/metadata/properties" xmlns:ns1="http://schemas.microsoft.com/sharepoint/v3" xmlns:ns2="232c94ed-ed3c-49c8-92ac-e0a693860585" xmlns:ns3="0f333701-128c-4d8a-833f-c30df131bb3c" targetNamespace="http://schemas.microsoft.com/office/2006/metadata/properties" ma:root="true" ma:fieldsID="fe58dc3ed25c622a63ce84c477b77e87" ns1:_="" ns2:_="" ns3:_="">
    <xsd:import namespace="http://schemas.microsoft.com/sharepoint/v3"/>
    <xsd:import namespace="232c94ed-ed3c-49c8-92ac-e0a693860585"/>
    <xsd:import namespace="0f333701-128c-4d8a-833f-c30df131bb3c"/>
    <xsd:element name="properties">
      <xsd:complexType>
        <xsd:sequence>
          <xsd:element name="documentManagement">
            <xsd:complexType>
              <xsd:all>
                <xsd:element ref="ns2:Arup_RegionTaxHTField" minOccurs="0"/>
                <xsd:element ref="ns2:TaxCatchAll" minOccurs="0"/>
                <xsd:element ref="ns2:TaxCatchAllLabel" minOccurs="0"/>
                <xsd:element ref="ns2:CO_CommunitiesTaxHTField" minOccurs="0"/>
                <xsd:element ref="ns2:CO_TopicsTaxHTField" minOccurs="0"/>
                <xsd:element ref="ns2:Arup_TagsTaxHTField" minOccurs="0"/>
                <xsd:element ref="ns2:Arup_TypeOfContentTaxHTField" minOccurs="0"/>
                <xsd:element ref="ns3:Author0"/>
                <xsd:element ref="ns1:AverageRating" minOccurs="0"/>
                <xsd:element ref="ns1:RatingCount" minOccurs="0"/>
                <xsd:element ref="ns1:RatedBy" minOccurs="0"/>
                <xsd:element ref="ns1:Ratings" minOccurs="0"/>
                <xsd:element ref="ns1:LikesCount" minOccurs="0"/>
                <xsd:element ref="ns1:LikedBy"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AverageRating" ma:index="22" nillable="true" ma:displayName="Rating (0-5)" ma:decimals="2" ma:description="Average value of all the ratings that have been submitted" ma:internalName="AverageRating" ma:readOnly="true">
      <xsd:simpleType>
        <xsd:restriction base="dms:Number"/>
      </xsd:simpleType>
    </xsd:element>
    <xsd:element name="RatingCount" ma:index="23" nillable="true" ma:displayName="Number of Ratings" ma:decimals="0" ma:description="Number of ratings submitted" ma:internalName="RatingCount" ma:readOnly="true">
      <xsd:simpleType>
        <xsd:restriction base="dms:Number"/>
      </xsd:simpleType>
    </xsd:element>
    <xsd:element name="RatedBy" ma:index="24" nillable="true" ma:displayName="Rated By" ma:description="Users rated the item." ma:hidden="true" ma:list="UserInfo" ma:internalName="RatedBy">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Ratings" ma:index="25" nillable="true" ma:displayName="User ratings" ma:description="User ratings for the item" ma:hidden="true" ma:internalName="Ratings">
      <xsd:simpleType>
        <xsd:restriction base="dms:Note"/>
      </xsd:simpleType>
    </xsd:element>
    <xsd:element name="LikesCount" ma:index="26" nillable="true" ma:displayName="Number of Likes" ma:internalName="LikesCount">
      <xsd:simpleType>
        <xsd:restriction base="dms:Unknown"/>
      </xsd:simpleType>
    </xsd:element>
    <xsd:element name="LikedBy" ma:index="27" nillable="true" ma:displayName="Liked By" ma:hidden="true" ma:list="UserInfo" ma:internalName="LikedBy">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232c94ed-ed3c-49c8-92ac-e0a693860585" elementFormDefault="qualified">
    <xsd:import namespace="http://schemas.microsoft.com/office/2006/documentManagement/types"/>
    <xsd:import namespace="http://schemas.microsoft.com/office/infopath/2007/PartnerControls"/>
    <xsd:element name="Arup_RegionTaxHTField" ma:index="9" nillable="true" ma:taxonomy="true" ma:internalName="Arup_RegionTaxHTField" ma:taxonomyFieldName="Arup_Region" ma:displayName="Regions" ma:fieldId="{40aa1cf1-652d-41bf-b863-f997eb7597fe}" ma:taxonomyMulti="true" ma:sspId="5f907feb-2135-424b-9e5e-2a3ef7dbb37b" ma:termSetId="9589d6e4-8ec1-446b-a521-f530dd8eee40" ma:anchorId="00000000-0000-0000-0000-000000000000" ma:open="false" ma:isKeyword="false">
      <xsd:complexType>
        <xsd:sequence>
          <xsd:element ref="pc:Terms" minOccurs="0" maxOccurs="1"/>
        </xsd:sequence>
      </xsd:complexType>
    </xsd:element>
    <xsd:element name="TaxCatchAll" ma:index="10" nillable="true" ma:displayName="Taxonomy Catch All Column" ma:description="" ma:hidden="true" ma:list="{afa2930e-fa29-4dda-919a-93911b8a7fe7}" ma:internalName="TaxCatchAll" ma:showField="CatchAllData" ma:web="232c94ed-ed3c-49c8-92ac-e0a693860585">
      <xsd:complexType>
        <xsd:complexContent>
          <xsd:extension base="dms:MultiChoiceLookup">
            <xsd:sequence>
              <xsd:element name="Value" type="dms:Lookup" maxOccurs="unbounded" minOccurs="0" nillable="true"/>
            </xsd:sequence>
          </xsd:extension>
        </xsd:complexContent>
      </xsd:complexType>
    </xsd:element>
    <xsd:element name="TaxCatchAllLabel" ma:index="11" nillable="true" ma:displayName="Taxonomy Catch All Column1" ma:description="" ma:hidden="true" ma:list="{afa2930e-fa29-4dda-919a-93911b8a7fe7}" ma:internalName="TaxCatchAllLabel" ma:readOnly="true" ma:showField="CatchAllDataLabel" ma:web="232c94ed-ed3c-49c8-92ac-e0a693860585">
      <xsd:complexType>
        <xsd:complexContent>
          <xsd:extension base="dms:MultiChoiceLookup">
            <xsd:sequence>
              <xsd:element name="Value" type="dms:Lookup" maxOccurs="unbounded" minOccurs="0" nillable="true"/>
            </xsd:sequence>
          </xsd:extension>
        </xsd:complexContent>
      </xsd:complexType>
    </xsd:element>
    <xsd:element name="CO_CommunitiesTaxHTField" ma:index="13" ma:taxonomy="true" ma:internalName="CO_CommunitiesTaxHTField" ma:taxonomyFieldName="CO_Communities" ma:displayName="Communities" ma:readOnly="false" ma:default="" ma:fieldId="{7c695c5a-eb18-4e52-bf78-fb52672e0b9d}" ma:taxonomyMulti="true" ma:sspId="5f907feb-2135-424b-9e5e-2a3ef7dbb37b" ma:termSetId="16180998-b88e-49f0-9211-b788b3e0ceea" ma:anchorId="00000000-0000-0000-0000-000000000000" ma:open="false" ma:isKeyword="false">
      <xsd:complexType>
        <xsd:sequence>
          <xsd:element ref="pc:Terms" minOccurs="0" maxOccurs="1"/>
        </xsd:sequence>
      </xsd:complexType>
    </xsd:element>
    <xsd:element name="CO_TopicsTaxHTField" ma:index="15" ma:taxonomy="true" ma:internalName="CO_TopicsTaxHTField" ma:taxonomyFieldName="CO_Topics" ma:displayName="Topics" ma:readOnly="false" ma:default="" ma:fieldId="{3a38ea11-58ed-452e-9308-a795972805b9}" ma:taxonomyMulti="true" ma:sspId="5f907feb-2135-424b-9e5e-2a3ef7dbb37b" ma:termSetId="b1b4d4ab-672b-4339-bde0-57185ea695d6" ma:anchorId="00000000-0000-0000-0000-000000000000" ma:open="false" ma:isKeyword="false">
      <xsd:complexType>
        <xsd:sequence>
          <xsd:element ref="pc:Terms" minOccurs="0" maxOccurs="1"/>
        </xsd:sequence>
      </xsd:complexType>
    </xsd:element>
    <xsd:element name="Arup_TagsTaxHTField" ma:index="17" ma:taxonomy="true" ma:internalName="Arup_TagsTaxHTField" ma:taxonomyFieldName="Arup_Tags" ma:displayName="Tags" ma:readOnly="false" ma:default="" ma:fieldId="{6720c857-f922-47b4-b2f0-3df6cb5d2bc9}" ma:taxonomyMulti="true" ma:sspId="5f907feb-2135-424b-9e5e-2a3ef7dbb37b" ma:termSetId="15d3c4c0-8500-40a2-ba39-97270ab062f7" ma:anchorId="00000000-0000-0000-0000-000000000000" ma:open="true" ma:isKeyword="false">
      <xsd:complexType>
        <xsd:sequence>
          <xsd:element ref="pc:Terms" minOccurs="0" maxOccurs="1"/>
        </xsd:sequence>
      </xsd:complexType>
    </xsd:element>
    <xsd:element name="Arup_TypeOfContentTaxHTField" ma:index="19" nillable="true" ma:taxonomy="true" ma:internalName="Arup_TypeOfContentTaxHTField" ma:taxonomyFieldName="Arup_TypeOfContent" ma:displayName="Content Categories" ma:fieldId="{89707bc8-71d6-4286-96dc-7fdce2fc1966}" ma:taxonomyMulti="true" ma:sspId="5f907feb-2135-424b-9e5e-2a3ef7dbb37b" ma:termSetId="f44794f4-b0ed-48b0-a0a4-6f9b75c88e39"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0f333701-128c-4d8a-833f-c30df131bb3c" elementFormDefault="qualified">
    <xsd:import namespace="http://schemas.microsoft.com/office/2006/documentManagement/types"/>
    <xsd:import namespace="http://schemas.microsoft.com/office/infopath/2007/PartnerControls"/>
    <xsd:element name="Author0" ma:index="21" ma:displayName="Author" ma:list="UserInfo" ma:SearchPeopleOnly="false" ma:SharePointGroup="0" ma:internalName="Author0" ma:showField="ImnName">
      <xsd:complexType>
        <xsd:complexContent>
          <xsd:extension base="dms:User">
            <xsd:sequence>
              <xsd:element name="UserInfo" minOccurs="0" maxOccurs="unbounded">
                <xsd:complexType>
                  <xsd:sequence>
                    <xsd:element name="DisplayName" type="xsd:string" minOccurs="0"/>
                    <xsd:element name="AccountId" type="dms:UserId" minOccurs="0"/>
                    <xsd:element name="AccountType" type="xsd:string" minOccurs="0"/>
                  </xsd:sequence>
                </xsd:complexType>
              </xsd:element>
            </xsd:sequence>
          </xsd:extension>
        </xsd:complexContent>
      </xsd:complexType>
    </xsd:element>
    <xsd:element name="MediaServiceMetadata" ma:index="28" nillable="true" ma:displayName="MediaServiceMetadata" ma:description="" ma:hidden="true" ma:internalName="MediaServiceMetadata" ma:readOnly="true">
      <xsd:simpleType>
        <xsd:restriction base="dms:Note"/>
      </xsd:simpleType>
    </xsd:element>
    <xsd:element name="MediaServiceFastMetadata" ma:index="29"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ma:index="8"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2B6A20F-9AF2-4D10-A112-C4815F1885F8}">
  <ds:schemaRefs>
    <ds:schemaRef ds:uri="http://schemas.microsoft.com/office/infopath/2007/PartnerControls"/>
    <ds:schemaRef ds:uri="http://purl.org/dc/elements/1.1/"/>
    <ds:schemaRef ds:uri="http://schemas.microsoft.com/office/2006/metadata/properties"/>
    <ds:schemaRef ds:uri="0f333701-128c-4d8a-833f-c30df131bb3c"/>
    <ds:schemaRef ds:uri="http://schemas.microsoft.com/sharepoint/v3"/>
    <ds:schemaRef ds:uri="http://purl.org/dc/terms/"/>
    <ds:schemaRef ds:uri="http://schemas.openxmlformats.org/package/2006/metadata/core-properties"/>
    <ds:schemaRef ds:uri="http://schemas.microsoft.com/office/2006/documentManagement/types"/>
    <ds:schemaRef ds:uri="232c94ed-ed3c-49c8-92ac-e0a693860585"/>
    <ds:schemaRef ds:uri="http://www.w3.org/XML/1998/namespace"/>
    <ds:schemaRef ds:uri="http://purl.org/dc/dcmitype/"/>
  </ds:schemaRefs>
</ds:datastoreItem>
</file>

<file path=customXml/itemProps2.xml><?xml version="1.0" encoding="utf-8"?>
<ds:datastoreItem xmlns:ds="http://schemas.openxmlformats.org/officeDocument/2006/customXml" ds:itemID="{CAADCC45-471A-4A78-98DF-F7BFBB317AA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232c94ed-ed3c-49c8-92ac-e0a693860585"/>
    <ds:schemaRef ds:uri="0f333701-128c-4d8a-833f-c30df131bb3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20E422D-BD08-42C1-B65B-33E288AD261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20</vt:i4>
      </vt:variant>
    </vt:vector>
  </HeadingPairs>
  <TitlesOfParts>
    <vt:vector size="32" baseType="lpstr">
      <vt:lpstr>Project</vt:lpstr>
      <vt:lpstr>Units</vt:lpstr>
      <vt:lpstr>Input Summary</vt:lpstr>
      <vt:lpstr>Pre-1950 Space Conditioning</vt:lpstr>
      <vt:lpstr>1950-1980 Space Conditioning</vt:lpstr>
      <vt:lpstr>1980-2000 Space Conditioning</vt:lpstr>
      <vt:lpstr>Post-2000 Space Conditioning</vt:lpstr>
      <vt:lpstr>Pre-1950 Schedules</vt:lpstr>
      <vt:lpstr>1950-1980 Schedules</vt:lpstr>
      <vt:lpstr>1980-2000 Schedules</vt:lpstr>
      <vt:lpstr>Post-2000 Schedules</vt:lpstr>
      <vt:lpstr>Review</vt:lpstr>
      <vt:lpstr>Air_Change</vt:lpstr>
      <vt:lpstr>Airflow</vt:lpstr>
      <vt:lpstr>Area</vt:lpstr>
      <vt:lpstr>Area_Ventilation</vt:lpstr>
      <vt:lpstr>Capacity</vt:lpstr>
      <vt:lpstr>DHW_Demand</vt:lpstr>
      <vt:lpstr>Glazing_Conduction</vt:lpstr>
      <vt:lpstr>Glazing_Solar_Heat_Gain</vt:lpstr>
      <vt:lpstr>Infiltration</vt:lpstr>
      <vt:lpstr>Internal_Heat_Gains</vt:lpstr>
      <vt:lpstr>Occupant_Density</vt:lpstr>
      <vt:lpstr>Occupant_Heat_Gain</vt:lpstr>
      <vt:lpstr>Occupant_Ventilation</vt:lpstr>
      <vt:lpstr>Opaque_Construction</vt:lpstr>
      <vt:lpstr>Process_Loads</vt:lpstr>
      <vt:lpstr>Project_Name</vt:lpstr>
      <vt:lpstr>Project_Number</vt:lpstr>
      <vt:lpstr>Slab_on_Grade_Constructions</vt:lpstr>
      <vt:lpstr>Temperature</vt:lpstr>
      <vt:lpstr>Water_flow</vt:lpstr>
    </vt:vector>
  </TitlesOfParts>
  <Manager/>
  <Company>Arup</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Whole Building Energy Modelling Calculation Plan</dc:title>
  <dc:subject/>
  <dc:creator>Molly Curtz</dc:creator>
  <cp:keywords/>
  <dc:description>Added more area inputs for Australian purposes and updated unit options.</dc:description>
  <cp:lastModifiedBy>Rob Best</cp:lastModifiedBy>
  <cp:revision/>
  <dcterms:created xsi:type="dcterms:W3CDTF">2010-09-21T22:22:33Z</dcterms:created>
  <dcterms:modified xsi:type="dcterms:W3CDTF">2018-08-19T23:14:41Z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0x0101002392094CBAD04C3AB0B65532217FA45A00ABCD7125577B4929BDB219943E64E9990049621725C152694C99098E66C70E9CBB</vt:lpwstr>
  </property>
  <property fmtid="{D5CDD505-2E9C-101B-9397-08002B2CF9AE}" pid="3" name="CO_Communities">
    <vt:lpwstr>53;#Building Performance and Systems|296000fc-9732-4ec8-a954-c52c4294c546;#54;#Buildings Retrofit|2cdc622b-2deb-4906-877f-d8d20d040e0a;#55;#Energy|a75f8f26-baf0-41d1-a5e1-590b2a9f045f;#6;#Environmental and Building Physics|bf2c176f-ebc7-49c4-8b67-8eb48a2f</vt:lpwstr>
  </property>
  <property fmtid="{D5CDD505-2E9C-101B-9397-08002B2CF9AE}" pid="4" name="Arup_Tags">
    <vt:lpwstr>15;#Energy Modelling|ff9fdce1-85d4-445f-b01c-5bffbd0c9c54</vt:lpwstr>
  </property>
  <property fmtid="{D5CDD505-2E9C-101B-9397-08002B2CF9AE}" pid="5" name="Arup_Region">
    <vt:lpwstr>33;#Global|a41fcd94-7533-e411-9405-005056b57334</vt:lpwstr>
  </property>
  <property fmtid="{D5CDD505-2E9C-101B-9397-08002B2CF9AE}" pid="6" name="Arup_TypeOfContent">
    <vt:lpwstr>66;#Tool|f3cb71c8-7b46-4f95-bc72-2004c0d475b5</vt:lpwstr>
  </property>
  <property fmtid="{D5CDD505-2E9C-101B-9397-08002B2CF9AE}" pid="7" name="CO_Topics">
    <vt:lpwstr>58;#Analysis|50b32a83-cefb-4837-8bbd-6b28af4645d2;#59;#Applications and Tools|a6534761-f585-467f-b0f0-9c77c81b80df;#60;#Calculations and Tools|c694dd68-93f2-439f-8b83-d2a586d8c748;#61;#Design Data|e08be979-d107-48ba-a363-7b9fe8e849ee;#62;#Design|55006302-</vt:lpwstr>
  </property>
  <property fmtid="{D5CDD505-2E9C-101B-9397-08002B2CF9AE}" pid="8" name="WorkbookGuid">
    <vt:lpwstr>661d0291-cd04-45d6-947d-44fe9d44359d</vt:lpwstr>
  </property>
</Properties>
</file>