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theme/themeOverride25.xml" ContentType="application/vnd.openxmlformats-officedocument.themeOverride+xml"/>
  <Override PartName="/xl/drawings/drawing3.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theme/themeOverride49.xml" ContentType="application/vnd.openxmlformats-officedocument.themeOverrid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theme/themeOverride50.xml" ContentType="application/vnd.openxmlformats-officedocument.themeOverride+xml"/>
  <Override PartName="/xl/drawings/drawing4.xml" ContentType="application/vnd.openxmlformats-officedocument.drawing+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theme/themeOverride73.xml" ContentType="application/vnd.openxmlformats-officedocument.themeOverrid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4.xml" ContentType="application/vnd.openxmlformats-officedocument.themeOverrid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theme/themeOverride75.xml" ContentType="application/vnd.openxmlformats-officedocument.themeOverride+xml"/>
  <Override PartName="/xl/drawings/drawing5.xml" ContentType="application/vnd.openxmlformats-officedocument.drawing+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theme/themeOverride97.xml" ContentType="application/vnd.openxmlformats-officedocument.themeOverrid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98.xml" ContentType="application/vnd.openxmlformats-officedocument.themeOverrid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theme/themeOverride99.xml" ContentType="application/vnd.openxmlformats-officedocument.themeOverride+xml"/>
  <Override PartName="/xl/charts/chart104.xml" ContentType="application/vnd.openxmlformats-officedocument.drawingml.chart+xml"/>
  <Override PartName="/xl/charts/style104.xml" ContentType="application/vnd.ms-office.chartstyle+xml"/>
  <Override PartName="/xl/charts/colors104.xml" ContentType="application/vnd.ms-office.chartcolorstyle+xml"/>
  <Override PartName="/xl/theme/themeOverride100.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20180917 Final Calibration\"/>
    </mc:Choice>
  </mc:AlternateContent>
  <bookViews>
    <workbookView xWindow="-15" yWindow="-15" windowWidth="17715" windowHeight="9840" tabRatio="799" firstSheet="2" activeTab="2"/>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34" r:id="rId8"/>
    <sheet name="1950-1980 Schedules" sheetId="35" r:id="rId9"/>
    <sheet name="1980-2000 Schedules" sheetId="36" r:id="rId10"/>
    <sheet name="Post-2000 Schedules" sheetId="37" r:id="rId11"/>
    <sheet name="Review" sheetId="9" r:id="rId12"/>
  </sheets>
  <externalReferences>
    <externalReference r:id="rId13"/>
    <externalReference r:id="rId14"/>
    <externalReference r:id="rId15"/>
    <externalReference r:id="rId16"/>
  </externalReference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J18" i="18" l="1"/>
  <c r="H18" i="18"/>
  <c r="F18" i="18"/>
  <c r="J16" i="18"/>
  <c r="H16" i="18"/>
  <c r="F16" i="18"/>
  <c r="C13" i="18"/>
  <c r="C12" i="18"/>
  <c r="J50" i="18" l="1"/>
  <c r="H50" i="18"/>
  <c r="F50" i="18"/>
  <c r="D50" i="18"/>
  <c r="J40" i="18"/>
  <c r="H40" i="18"/>
  <c r="F40" i="18"/>
  <c r="D40" i="18"/>
  <c r="J32" i="18"/>
  <c r="H32" i="18"/>
  <c r="F32" i="18"/>
  <c r="D32" i="18"/>
  <c r="B165" i="37" l="1"/>
  <c r="B162" i="37"/>
  <c r="B159" i="37"/>
  <c r="B156" i="37"/>
  <c r="B153" i="37"/>
  <c r="B130" i="37"/>
  <c r="B127" i="37"/>
  <c r="B124" i="37"/>
  <c r="B121" i="37"/>
  <c r="B118" i="37"/>
  <c r="B95" i="37"/>
  <c r="B92" i="37"/>
  <c r="B89" i="37"/>
  <c r="B86" i="37"/>
  <c r="B83" i="37"/>
  <c r="B80" i="37"/>
  <c r="B57" i="37"/>
  <c r="B54" i="37"/>
  <c r="B51" i="37"/>
  <c r="B48" i="37"/>
  <c r="B45" i="37"/>
  <c r="B22" i="37"/>
  <c r="B19" i="37"/>
  <c r="B16" i="37"/>
  <c r="B13" i="37"/>
  <c r="B10" i="37"/>
  <c r="B4" i="37"/>
  <c r="AC3" i="37"/>
  <c r="B3" i="37"/>
  <c r="AC2" i="37"/>
  <c r="B2" i="37"/>
  <c r="B165" i="36"/>
  <c r="B162" i="36"/>
  <c r="B159" i="36"/>
  <c r="B156" i="36"/>
  <c r="B153" i="36"/>
  <c r="B130" i="36"/>
  <c r="B127" i="36"/>
  <c r="B124" i="36"/>
  <c r="B121" i="36"/>
  <c r="B118" i="36"/>
  <c r="B95" i="36"/>
  <c r="B92" i="36"/>
  <c r="B89" i="36"/>
  <c r="B86" i="36"/>
  <c r="B83" i="36"/>
  <c r="B80" i="36"/>
  <c r="B57" i="36"/>
  <c r="B54" i="36"/>
  <c r="B51" i="36"/>
  <c r="B48" i="36"/>
  <c r="B45" i="36"/>
  <c r="B22" i="36"/>
  <c r="B19" i="36"/>
  <c r="B16" i="36"/>
  <c r="B13" i="36"/>
  <c r="B10" i="36"/>
  <c r="B4" i="36"/>
  <c r="AC3" i="36"/>
  <c r="B3" i="36"/>
  <c r="AC2" i="36"/>
  <c r="B2" i="36"/>
  <c r="B165" i="35"/>
  <c r="B162" i="35"/>
  <c r="B159" i="35"/>
  <c r="B156" i="35"/>
  <c r="B153" i="35"/>
  <c r="B130" i="35"/>
  <c r="B127" i="35"/>
  <c r="B124" i="35"/>
  <c r="B121" i="35"/>
  <c r="B118" i="35"/>
  <c r="B95" i="35"/>
  <c r="B92" i="35"/>
  <c r="B89" i="35"/>
  <c r="B86" i="35"/>
  <c r="B83" i="35"/>
  <c r="B80" i="35"/>
  <c r="B57" i="35"/>
  <c r="B54" i="35"/>
  <c r="B51" i="35"/>
  <c r="B48" i="35"/>
  <c r="B45" i="35"/>
  <c r="B22" i="35"/>
  <c r="B19" i="35"/>
  <c r="B16" i="35"/>
  <c r="B13" i="35"/>
  <c r="B10" i="35"/>
  <c r="B4" i="35"/>
  <c r="AC3" i="35"/>
  <c r="B3" i="35"/>
  <c r="AC2" i="35"/>
  <c r="B2" i="35"/>
  <c r="J61" i="18" l="1"/>
  <c r="H61" i="18"/>
  <c r="F61" i="18"/>
  <c r="D61" i="18"/>
  <c r="C26" i="18" l="1"/>
  <c r="C11" i="18" l="1"/>
  <c r="H39" i="18" l="1"/>
  <c r="F39" i="18" s="1"/>
  <c r="D39" i="18" s="1"/>
  <c r="H38" i="18"/>
  <c r="F38" i="18" s="1"/>
  <c r="D38" i="18" s="1"/>
  <c r="D67" i="18" l="1"/>
  <c r="D66" i="18"/>
  <c r="B165" i="34" l="1"/>
  <c r="B162" i="34"/>
  <c r="B159" i="34"/>
  <c r="B156" i="34"/>
  <c r="B153" i="34"/>
  <c r="B130" i="34"/>
  <c r="B127" i="34"/>
  <c r="B124" i="34"/>
  <c r="B121" i="34"/>
  <c r="B118" i="34"/>
  <c r="B95" i="34"/>
  <c r="B92" i="34"/>
  <c r="B89" i="34"/>
  <c r="B86" i="34"/>
  <c r="B83" i="34"/>
  <c r="B80" i="34"/>
  <c r="B57" i="34"/>
  <c r="B54" i="34"/>
  <c r="B51" i="34"/>
  <c r="B48" i="34"/>
  <c r="B45" i="34"/>
  <c r="B22" i="34"/>
  <c r="B19" i="34"/>
  <c r="B16" i="34"/>
  <c r="B13" i="34"/>
  <c r="B10" i="34"/>
  <c r="B4" i="34"/>
  <c r="AC3" i="34"/>
  <c r="B3" i="34"/>
  <c r="AC2" i="34"/>
  <c r="B2" i="34"/>
  <c r="J69" i="18" l="1"/>
  <c r="H69" i="18"/>
  <c r="F69" i="18"/>
  <c r="D69" i="18"/>
  <c r="J67" i="18"/>
  <c r="H67" i="18"/>
  <c r="F67" i="18"/>
  <c r="J66" i="18"/>
  <c r="H66" i="18"/>
  <c r="F66" i="18"/>
  <c r="J65" i="18"/>
  <c r="H65" i="18"/>
  <c r="F65" i="18"/>
  <c r="D65" i="18"/>
  <c r="D54" i="18" l="1"/>
  <c r="F54" i="18"/>
  <c r="H54" i="18"/>
  <c r="J54" i="18"/>
  <c r="B18" i="18" l="1"/>
  <c r="D18" i="18"/>
  <c r="J10" i="18"/>
  <c r="J11" i="18"/>
  <c r="J12" i="18"/>
  <c r="J13" i="18"/>
  <c r="J22" i="18"/>
  <c r="J23" i="18"/>
  <c r="H47" i="18" l="1"/>
  <c r="F47" i="18"/>
  <c r="H37" i="18"/>
  <c r="F37" i="18"/>
  <c r="H29" i="18"/>
  <c r="F29" i="18"/>
  <c r="H26" i="18"/>
  <c r="H23" i="18"/>
  <c r="H22" i="18"/>
  <c r="H13" i="18"/>
  <c r="H12" i="18"/>
  <c r="H11" i="18"/>
  <c r="H10" i="18"/>
  <c r="F26" i="18"/>
  <c r="F23" i="18"/>
  <c r="F22" i="18"/>
  <c r="F13" i="18"/>
  <c r="F12" i="18"/>
  <c r="F11" i="18"/>
  <c r="F10" i="18"/>
  <c r="O9" i="24" l="1"/>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Q3" i="18"/>
  <c r="Q2" i="18"/>
  <c r="B20" i="18"/>
  <c r="F27" i="9"/>
  <c r="F26" i="9"/>
  <c r="F25" i="9"/>
  <c r="F24" i="9"/>
  <c r="F23" i="9"/>
  <c r="F18" i="19"/>
  <c r="F12" i="19"/>
  <c r="F19" i="19"/>
  <c r="F11" i="19"/>
  <c r="J29" i="18"/>
  <c r="D29" i="18"/>
  <c r="N9" i="15"/>
  <c r="M9" i="15"/>
  <c r="L9" i="15"/>
  <c r="K9" i="15"/>
  <c r="H9" i="15"/>
  <c r="G9" i="15"/>
  <c r="F9" i="15"/>
  <c r="E9" i="15"/>
  <c r="D10" i="18"/>
  <c r="G2" i="19"/>
  <c r="G3" i="19"/>
  <c r="J47" i="18"/>
  <c r="J37" i="18"/>
  <c r="J26" i="18"/>
  <c r="D47" i="18"/>
  <c r="D37" i="18"/>
  <c r="D26" i="18"/>
  <c r="D23" i="18"/>
  <c r="D22" i="18"/>
  <c r="D16" i="18"/>
  <c r="D12" i="18"/>
  <c r="D13" i="18"/>
  <c r="D11" i="18"/>
  <c r="G3" i="6"/>
  <c r="B4" i="18"/>
  <c r="B3" i="18"/>
  <c r="B2" i="18"/>
  <c r="B4" i="9"/>
  <c r="B3" i="9"/>
  <c r="B2" i="9"/>
  <c r="B4" i="15"/>
  <c r="B3" i="15"/>
  <c r="B2" i="15"/>
  <c r="G3" i="9"/>
  <c r="G2" i="9"/>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<sst xmlns="http://schemas.openxmlformats.org/spreadsheetml/2006/main" count="2444" uniqueCount="612">
  <si>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</si>
  <si>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</si>
  <si>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</si>
  <si>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</si>
  <si>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</si>
  <si>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</si>
  <si>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</si>
  <si>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</si>
  <si>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</si>
  <si>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</si>
  <si>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</si>
  <si>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</si>
  <si>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</si>
  <si>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</si>
  <si>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</si>
  <si>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</si>
  <si>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</si>
  <si>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</si>
  <si>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</si>
  <si>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</si>
  <si>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</si>
  <si>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</si>
  <si>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</si>
  <si>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</si>
  <si>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</si>
  <si>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</si>
  <si>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</si>
  <si>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</si>
  <si>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</si>
  <si>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</si>
  <si>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</si>
  <si>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</si>
  <si>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</si>
  <si>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</si>
  <si>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</si>
  <si>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</si>
  <si>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</si>
  <si>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</si>
  <si>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</si>
  <si>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</si>
  <si>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</si>
  <si>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</si>
  <si>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</si>
  <si>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</si>
  <si>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</si>
  <si>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</si>
  <si>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</si>
  <si>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</si>
  <si>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</si>
  <si>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</si>
  <si>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</si>
  <si>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</si>
  <si>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</si>
  <si>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</si>
  <si>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</si>
  <si>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</si>
  <si>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</si>
  <si>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</si>
  <si>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</si>
  <si>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</si>
  <si>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</si>
  <si>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</si>
  <si>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</si>
  <si>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</si>
  <si>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</si>
  <si>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</si>
  <si>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</si>
  <si>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</si>
  <si>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</si>
  <si>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</si>
  <si>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</si>
  <si>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</si>
  <si>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</si>
  <si>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</si>
  <si>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</si>
  <si>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</si>
  <si>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</si>
  <si>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</si>
  <si>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</si>
  <si>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</si>
  <si>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</si>
  <si>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</si>
  <si>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</si>
  <si>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</si>
  <si>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</si>
  <si>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</si>
  <si>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</si>
  <si>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</si>
  <si>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</si>
  <si>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</si>
  <si>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</si>
  <si>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</si>
  <si>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</si>
  <si>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</si>
  <si>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</si>
  <si>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</si>
  <si>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</si>
  <si>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</si>
  <si>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</si>
  <si>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</si>
  <si>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</si>
  <si>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</si>
  <si>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</si>
  <si>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</si>
  <si>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</si>
  <si>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</si>
  <si>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</si>
  <si>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</si>
  <si>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</si>
  <si>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</si>
  <si>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</si>
  <si>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</si>
  <si>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</si>
  <si>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</si>
  <si>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</si>
  <si>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</si>
  <si>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</si>
  <si>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</si>
  <si>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</si>
  <si>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</si>
  <si>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</si>
  <si>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</si>
  <si>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</si>
  <si>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</si>
  <si>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</si>
  <si>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</si>
  <si>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</si>
  <si>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</si>
  <si>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</si>
  <si>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</si>
  <si>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</si>
  <si>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</si>
  <si>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</si>
  <si>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</si>
  <si>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</si>
  <si>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</si>
  <si>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</si>
  <si>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</si>
  <si>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</si>
  <si>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</si>
  <si>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</si>
  <si>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</si>
  <si>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</si>
  <si>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</si>
  <si>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</si>
  <si>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</si>
  <si>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</si>
  <si>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</si>
  <si>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</si>
  <si>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</si>
  <si>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</si>
  <si>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</si>
  <si>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</si>
  <si>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</si>
  <si>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</si>
  <si>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</si>
  <si>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</si>
  <si>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</si>
  <si>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</si>
  <si>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</si>
  <si>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</si>
  <si>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</si>
  <si>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</si>
  <si>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</si>
  <si>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</si>
  <si>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</si>
  <si>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</si>
  <si>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</si>
  <si>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</si>
  <si>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</si>
  <si>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</si>
  <si>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</si>
  <si>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</si>
  <si>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</si>
  <si>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</si>
  <si>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</si>
  <si>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</si>
  <si>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</si>
  <si>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</si>
  <si>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</si>
  <si>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</si>
  <si>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</si>
  <si>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</si>
  <si>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</si>
  <si>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</si>
  <si>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</si>
  <si>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</si>
  <si>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</si>
  <si>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</si>
  <si>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</si>
  <si>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</si>
  <si>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</si>
  <si>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</si>
  <si>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</si>
  <si>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</si>
  <si>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</si>
  <si>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</si>
  <si>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</si>
  <si>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</si>
  <si>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</si>
  <si>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</si>
  <si>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</si>
  <si>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</si>
  <si>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</si>
  <si>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</si>
  <si>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</si>
  <si>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</si>
  <si>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</si>
  <si>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</si>
  <si>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</si>
  <si>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</si>
  <si>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</si>
  <si>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</si>
  <si>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</si>
  <si>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</si>
  <si>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</si>
  <si>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</si>
  <si>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</si>
  <si>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</si>
  <si>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</si>
  <si>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</si>
  <si>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</si>
  <si>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</si>
  <si>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Equipment Load</t>
  </si>
  <si>
    <t>Schedules</t>
  </si>
  <si>
    <t>Internal Gain Schedules</t>
  </si>
  <si>
    <t>Schedule</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</si>
  <si>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</si>
  <si>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</si>
  <si>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</si>
  <si>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</si>
  <si>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</si>
  <si>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</si>
  <si>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</si>
  <si>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</si>
  <si>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</si>
  <si>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</si>
  <si>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</si>
  <si>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</si>
  <si>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</si>
  <si>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</si>
  <si>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</si>
  <si>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</si>
  <si>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</si>
  <si>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</si>
  <si>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</si>
  <si>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</si>
  <si>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</si>
  <si>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</si>
  <si>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</si>
  <si>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</si>
  <si>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</si>
  <si>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</si>
  <si>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</si>
  <si>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</si>
  <si>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</si>
  <si>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</si>
  <si>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</si>
  <si>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</si>
  <si>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</si>
  <si>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</si>
  <si>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</si>
  <si>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</si>
  <si>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</si>
  <si>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</si>
  <si>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</si>
  <si>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</si>
  <si>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</si>
  <si>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</si>
  <si>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</si>
  <si>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</si>
  <si>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</si>
  <si>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</si>
  <si>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</si>
  <si>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</si>
  <si>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</si>
  <si>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</si>
  <si>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</si>
  <si>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</si>
  <si>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</si>
  <si>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</si>
  <si>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</si>
  <si>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</si>
  <si>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</si>
  <si>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</si>
  <si>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</si>
  <si>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</si>
  <si>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</si>
  <si>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</si>
  <si>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</si>
  <si>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</si>
  <si>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</si>
  <si>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</si>
  <si>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</si>
  <si>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</si>
  <si>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</si>
  <si>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</si>
  <si>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</si>
  <si>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</si>
  <si>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</si>
  <si>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</si>
  <si>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</si>
  <si>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</si>
  <si>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</si>
  <si>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</si>
  <si>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</si>
  <si>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</si>
  <si>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</si>
  <si>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</si>
  <si>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</si>
  <si>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</si>
  <si>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</si>
  <si>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</si>
  <si>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</si>
  <si>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</si>
  <si>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</si>
  <si>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</si>
  <si>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</si>
  <si>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</si>
  <si>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</si>
  <si>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</si>
  <si>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</si>
  <si>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</si>
  <si>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</si>
  <si>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</si>
  <si>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</si>
  <si>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</si>
  <si>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</si>
  <si>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</si>
  <si>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</si>
  <si>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</si>
  <si>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</si>
  <si>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</si>
  <si>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</si>
  <si>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</si>
  <si>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</si>
  <si>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</si>
  <si>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</si>
  <si>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</si>
  <si>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</si>
  <si>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</si>
  <si>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</si>
  <si>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</si>
  <si>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</si>
  <si>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</si>
  <si>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</si>
  <si>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</si>
  <si>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</si>
  <si>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</si>
  <si>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</si>
  <si>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</si>
  <si>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</si>
  <si>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</si>
  <si>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</si>
  <si>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</si>
  <si>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</si>
  <si>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</si>
  <si>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</si>
  <si>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</si>
  <si>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</si>
  <si>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</si>
  <si>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</si>
  <si>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</si>
  <si>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</si>
  <si>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</si>
  <si>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</si>
  <si>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</si>
  <si>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</si>
  <si>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</si>
  <si>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</si>
  <si>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</si>
  <si>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</si>
  <si>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</si>
  <si>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</si>
  <si>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</si>
  <si>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</si>
  <si>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</si>
  <si>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</si>
  <si>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</si>
  <si>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</si>
  <si>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</si>
  <si>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</si>
  <si>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</si>
  <si>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</si>
  <si>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</si>
  <si>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</si>
  <si>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</si>
  <si>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</si>
  <si>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</si>
  <si>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</si>
  <si>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</si>
  <si>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</si>
  <si>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</si>
  <si>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</si>
  <si>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</si>
  <si>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</si>
  <si>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</si>
  <si>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</si>
  <si>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</si>
  <si>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</si>
  <si>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</si>
  <si>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</si>
  <si>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</si>
  <si>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</si>
  <si>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</si>
  <si>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</si>
  <si>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</si>
  <si>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</si>
  <si>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</si>
  <si>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</si>
  <si>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</si>
  <si>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</si>
  <si>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</si>
  <si>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</si>
  <si>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</si>
  <si>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</si>
  <si>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</si>
  <si>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</si>
  <si>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</si>
  <si>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</si>
  <si>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</si>
  <si>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</si>
  <si>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</si>
  <si>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</si>
  <si>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</si>
  <si>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</si>
  <si>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</si>
  <si>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</si>
  <si>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</si>
  <si>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</si>
  <si>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</si>
  <si>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</si>
  <si>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</si>
  <si>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</si>
  <si>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</si>
  <si>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</si>
  <si>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</si>
  <si>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</si>
  <si>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</si>
  <si>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</si>
  <si>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</si>
  <si>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</si>
  <si>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</si>
  <si>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</si>
  <si>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</si>
  <si>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Mass Wall</t>
  </si>
  <si>
    <t>Exterior Wall R-Value</t>
  </si>
  <si>
    <t>Roof R-Value</t>
  </si>
  <si>
    <t>Floor: Slab-on-grade R-Value / F-Factor</t>
  </si>
  <si>
    <t>Glazing Assembly R-Value</t>
  </si>
  <si>
    <t>Underground Walls R-Value</t>
  </si>
  <si>
    <t>Y</t>
  </si>
  <si>
    <t>N</t>
  </si>
  <si>
    <t>Gas Equipment Power Density</t>
  </si>
  <si>
    <t>Refrigeration</t>
  </si>
  <si>
    <t>Space, Case</t>
  </si>
  <si>
    <t>Condenser</t>
  </si>
  <si>
    <t>Cases</t>
  </si>
  <si>
    <t>Cooling Capacity</t>
  </si>
  <si>
    <t>Condenser Name</t>
  </si>
  <si>
    <t>Exterior Lights</t>
  </si>
  <si>
    <t>None</t>
  </si>
  <si>
    <t>Setpoint active 8 am to 12 am</t>
  </si>
  <si>
    <t>Assume similar to small office building</t>
  </si>
  <si>
    <t>Windows</t>
  </si>
  <si>
    <t>From COMNET Appendix B</t>
  </si>
  <si>
    <t>9 am to 10 pm most days</t>
  </si>
  <si>
    <t>From COMNET Appendix B, Assembly</t>
  </si>
  <si>
    <t>Convention/Assembly</t>
  </si>
  <si>
    <t>Audience Seating Area</t>
  </si>
  <si>
    <t>Atrium</t>
  </si>
  <si>
    <t>Cafeteria Space</t>
  </si>
  <si>
    <t>Conference/Meeting/Multipurpose</t>
  </si>
  <si>
    <t>Walk-In Freezer</t>
  </si>
  <si>
    <t>Self-Contained Display</t>
  </si>
  <si>
    <t>Rack 1</t>
  </si>
  <si>
    <t>Rack 2</t>
  </si>
  <si>
    <t>Based on CBECS for Restaurant</t>
  </si>
  <si>
    <t>ASSEMBLY_SCH</t>
  </si>
  <si>
    <t>REST_SCH</t>
  </si>
  <si>
    <t>From COMNET Appendix B, Restaurant</t>
  </si>
  <si>
    <t>From COMNET Appendix C</t>
  </si>
  <si>
    <t>COMNET Appendix C, Assembly</t>
  </si>
  <si>
    <t>COMNET Appendix C, Restaurant</t>
  </si>
  <si>
    <t>For Further Discussion</t>
  </si>
  <si>
    <t/>
  </si>
  <si>
    <t>Post-1950s - From COMNET Appendix B; Adjusted by same factors for prior buildings as CBECS Small Office
Pre-1950s - CBECS, fluorescent and incandescent bulbs. Assume 30% higher than 1950-1980</t>
  </si>
  <si>
    <t>Post-1950s - From COMNET Appendix B
Pre-1950s - CBECS</t>
  </si>
  <si>
    <t>Should air-cooled or water-cooled chiller be used?</t>
  </si>
  <si>
    <t>Post-1950- Assume similar to DOE warehouse reference model
Pre-1950s- Assume 50% increase compared to 1950-1980.</t>
  </si>
  <si>
    <r>
      <t xml:space="preserve">Post-1950- Assume similar to DOE </t>
    </r>
    <r>
      <rPr>
        <b/>
        <sz val="10"/>
        <color theme="1"/>
        <rFont val="Times New Roman"/>
        <family val="1"/>
      </rPr>
      <t>school</t>
    </r>
    <r>
      <rPr>
        <sz val="10"/>
        <color theme="1"/>
        <rFont val="Times New Roman"/>
        <family val="1"/>
      </rPr>
      <t xml:space="preserve"> reference model
Pre-1950s- assume same as post-1950</t>
    </r>
  </si>
  <si>
    <t>Post-1950- Assume similar to DOE warehouse reference model
Pre-1950s- assume same as post-1950</t>
  </si>
  <si>
    <t>Post-1950- Assume similar to DOE warehouse reference model
Pre-1950s- Assume Wood Framing (R-2.46) with no insulation. Assume 14% insulation upgrade to 1980-2000 standard.(CBECS)</t>
  </si>
  <si>
    <t>Post-1950- Assume similar to DOE warehouse reference model
Pre-1950s- Assume brick wall (R-2.4) with no insulation. No insulation upgrade reported.(CBECS)</t>
  </si>
  <si>
    <t>Post-1950- Assume similar to DOE warehouse reference model
Pre-1950s- assume same as 1950-1980 (based on CBECS statistics)</t>
  </si>
  <si>
    <t>CBECS -1950, sample size: 7</t>
  </si>
  <si>
    <t>CBECS 1950-1980, sample size: 4</t>
  </si>
  <si>
    <t>CBECS 1980-2000, sample size: 8</t>
  </si>
  <si>
    <t>CBECS 2000-, sample size: 11</t>
  </si>
  <si>
    <t>Wall construction material
      29% Brick, stone, or stucco
      71% Aluminum, asbestos, plastic, or wood materials (siding, shingles, tiles, or shakes)
Exterior wall replacement
Insulation upgrade
      14% Yes</t>
  </si>
  <si>
    <t>Wall construction material
      25% Aluminum, asbestos, plastic, or wood materials (siding, shingles, tiles, or shakes)
      50% Brick, stone, or stucco
      25% Concrete block or poured concrete (above grade)
Exterior wall replacement
Insulation upgrade</t>
  </si>
  <si>
    <t>Wall construction material
      12% Concrete block or poured concrete (above grade)
      12% No one major type
      50% Aluminum, asbestos, plastic, or wood materials (siding, shingles, tiles, or shakes)
      25% Sheet metal panels
Exterior wall replacement
      12% Yes
Insulation upgrade</t>
  </si>
  <si>
    <t>Wall construction material
      18% Concrete block or poured concrete (above grade)
      73% Aluminum, asbestos, plastic, or wood materials (siding, shingles, tiles, or shakes)
      9% Brick, stone, or stucco
Exterior wall replacement
Insulation upgrade</t>
  </si>
  <si>
    <t>Roof replacement
      57% Yes
Roof construction material
      14% Built-up (tar, felts, or fiberglass and a ballast, such as stone)
      43% Asphalt, fiberglass, or other shingles
      43% Metal surfacing</t>
  </si>
  <si>
    <t>Roof replacement
      25% Yes
Roof construction material
      25% Plastic, rubber, or synthetic sheeting (single or multiple ply)
      25% Built-up (tar, felts, or fiberglass and a ballast, such as stone)
      25% Asphalt, fiberglass, or other shingles
      25% Metal surfacing</t>
  </si>
  <si>
    <t>Roof replacement
      12% Yes
Roof construction material
      25% Plastic, rubber, or synthetic sheeting (single or multiple ply)
      50% Asphalt, fiberglass, or other shingles
      25% Metal surfacing</t>
  </si>
  <si>
    <t>Roof construction material
      18% Plastic, rubber, or synthetic sheeting (single or multiple ply)
      9% Wood shingles, shakes, or other wooden materials
      45% Asphalt, fiberglass, or other shingles
      27% Metal surfacing
Roof replacement</t>
  </si>
  <si>
    <t>Percent exterior glass
      14% 26 to 50 percent
      29% 11 to 25 percent
      57% 2 to 10 percent</t>
  </si>
  <si>
    <t>Percent exterior glass
      25% 26 to 50 percent
      25% 11 to 25 percent
      50% 2 to 10 percent</t>
  </si>
  <si>
    <t>Percent exterior glass
      50% 1 percent or less
      38% 2 to 10 percent</t>
  </si>
  <si>
    <t>Percent exterior glass
      36% 11 to 25 percent
      27% 26 to 50 percent
      27% 2 to 10 percent
      9% 1 percent or less</t>
  </si>
  <si>
    <t>Window replacement
      29% Yes
Tinted window glass
      14% Yes
Window glass type
      43% Single layer glass
      57% Multi-layer glass</t>
  </si>
  <si>
    <t>Window replacement
Tinted window glass
      50% Yes
Window glass type
      100% Single layer glass</t>
  </si>
  <si>
    <t>Window replacement
Tinted window glass
      12% Yes
Window glass type
      12% Combination of both
      12% Single layer glass
      75% Multi-layer glass</t>
  </si>
  <si>
    <t>Window replacement
Tinted window glass
      27% Yes
Window glass type
      9% Combination of both
      18% Single layer glass
      73% Multi-layer glass</t>
  </si>
  <si>
    <t>External overhangs or awnings
      14% Yes</t>
  </si>
  <si>
    <t>External overhangs or awnings</t>
  </si>
  <si>
    <t>External overhangs or awnings
      12% Yes</t>
  </si>
  <si>
    <t>External overhangs or awnings
      18% Yes</t>
  </si>
  <si>
    <t>Occupancy (Individual Variables)
   Number of employees
      avg: 0.000439453125 per sqft
   Assembly seating capacity
      avg: 0.008554216867469879 per sqft</t>
  </si>
  <si>
    <t>Occupancy (Individual Variables)
   Number of employees
      avg: 0.0005114155251141553 per sqft
   Assembly seating capacity
      avg: 0.0017241379310344827 per sqft</t>
  </si>
  <si>
    <t>Occupancy (Individual Variables)
   Number of employees
      avg: 0.0002954031650339111 per sqft
   Assembly seating capacity
      avg: 3.427071917808219 per sqft</t>
  </si>
  <si>
    <t>Occupancy (Individual Variables)
   Number of employees
      avg: 0.0005914972273567468 per sqft
   Assembly seating capacity
      avg: 0.007695099818511797 per sqft</t>
  </si>
  <si>
    <t>Lighting type
   Incandescent bulbs
      57% Yes
   Fluorescent bulbs
      71% Yes
   Compact fluorescent bulbs
      57% Yes
Lighting upgrade
      57% Yes</t>
  </si>
  <si>
    <t>Lighting type
   Light-emitting diode (LED) bulbs
      25% Yes
   Incandescent bulbs
      50% Yes
   Fluorescent bulbs
      100% Yes
   High intensity discharge (HID) bulbs
      25% Yes
   Halogen bulbs
      75% Yes
   Compact fluorescent bulbs
      75% Yes
Lighting upgrade
      25% Yes</t>
  </si>
  <si>
    <t>Lighting type
   Light-emitting diode (LED) bulbs
      25% Yes
   Incandescent bulbs
      25% Yes
   Fluorescent bulbs
      100% Yes
   High intensity discharge (HID) bulbs
      50% Yes
   Halogen bulbs
      12% Yes
   Compact fluorescent bulbs
      62% Yes
Lighting upgrade
      25% Yes</t>
  </si>
  <si>
    <t>Lighting type
   Light-emitting diode (LED) bulbs
      36% Yes
   Incandescent bulbs
      18% Yes
   Fluorescent bulbs
      82% Yes
   High intensity discharge (HID) bulbs
      18% Yes
   Halogen bulbs
      36% Yes
   Compact fluorescent bulbs
      64% Yes
Lighting upgrade</t>
  </si>
  <si>
    <t>Lighting controls
   Multi-level lighting or dimming
      14% Yes
   Daylight harvesting
      14% Yes
   Occupancy sensors
      14% Yes
   Light scheduling
      14% Yes</t>
  </si>
  <si>
    <t>Lighting controls
   Occupancy sensors
      75% Yes
   Light scheduling
      50% Yes</t>
  </si>
  <si>
    <t>Lighting controls
   Multi-level lighting or dimming
      12% Yes
   Daylight harvesting
      12% Yes
   Occupancy sensors
      38% Yes
   Light scheduling
      25% Yes
   BAS controls lighting
      12% Yes</t>
  </si>
  <si>
    <t>Lighting controls
   Occupancy sensors
      55% Yes
   Light scheduling
      27% Yes</t>
  </si>
  <si>
    <t>Plug loads (Individual Variables)
   Number of closed case refrigeration units
      avg: 0.00015384615384615385 per sqft
   Number of computers
      avg: 0.0010241545893719807 per sqft
   Number of compact refrigerators
      avg: 4e-05 per sqft
   Number of residential refrigerators
      avg: 5.524861878453039e-05 per sqft
Electrical upgrade
      29% Yes</t>
  </si>
  <si>
    <t>Plug loads (Individual Variables)
   Number of closed case refrigeration units
      avg: 9.549071618037135e-05 per sqft
   Number of residential refrigerators
      avg: 0.00022222222222222223 per sqft
   Number of computers
      avg: 0.0008401826484018265 per sqft
   Number of walk-in units
      avg: 2.1220159151193635e-05 per sqft
   Number of open case refrigeration units
      avg: 0.00011956521739130435 per sqft
Electrical upgrade</t>
  </si>
  <si>
    <t>Plug loads (Individual Variables)
   Number of ice makers
      avg: 6.993006993006993e-06 per sqft
   Number of closed case refrigeration units
      avg: 7.692307692307693e-05 per sqft
   Number of refrigerated vending machines
      avg: 3.076923076923077e-05 per sqft
   Number of residential refrigerators
      avg: 0.0001032258064516129 per sqft
   Number of computers
      avg: 0.00011410459587955626 per sqft
   Number of compact refrigerators
      avg: 8.645533141210375e-05 per sqft
Electrical upgrade
      12% Yes</t>
  </si>
  <si>
    <t>Plug loads (Individual Variables)
   Number of closed case refrigeration units
      avg: 0.00023391812865497077 per sqft
   Number of refrigerated vending machines
      avg: 2.4752475247524754e-05 per sqft
   Number of residential refrigerators
      avg: 6.704486848891181e-05 per sqft
   Number of computers
      avg: 0.0004162576084822305 per sqft
   Number of compact refrigerators
      avg: 7.874015748031496e-05 per sqft
   Number of walk-in units
      avg: 5.0632911392405066e-05 per sqft
Electrical upgrade</t>
  </si>
  <si>
    <t>Cooking fuel source
   Propane used for cooking
      29% Yes
   Electricity used for cooking
      14% Yes
Process load (Individual Variables)
   Elevators
      43% Yes
   Number of servers
      avg: 2.5e-05 per sqft
Manufacturing fuel source</t>
  </si>
  <si>
    <t>Cooking fuel source
   Propane used for cooking
      25% Yes
   Natural gas used for cooking
      25% Yes
Process load (Individual Variables)
   Elevators
      50% Yes
   Number of servers
      avg: 2.4630541871921184e-05 per sqft
Manufacturing fuel source</t>
  </si>
  <si>
    <t>Cooking fuel source
   Electricity used for cooking
      12% Yes
Process load (Individual Variables)
   Elevators
      25% Yes
   Number of servers
      avg: 0.00011527377521613833 per sqft
Manufacturing fuel source</t>
  </si>
  <si>
    <t>Cooking fuel source
   Propane used for cooking
      36% Yes
   Electricity used for cooking
      18% Yes
   Natural gas used for cooking
      9% Yes
   Fuel oil used for cooking
      9% Yes
Process load (Individual Variables)
   Elevators
      45% Yes
   Number of servers
      avg: 0.00013278008298755187 per sqft
Manufacturing fuel source</t>
  </si>
  <si>
    <t>Heating ventilation type
   Heating ventilation: None of these
      14% Yes
   Heating ventilation: Central air handling with CAV
      14% Yes
Cooling ventilation type
   Cooling ventilation: Dedicated outside air system
      14% Yes
   Cooling ventilation: Central air-handling unit with CAV
      29% Yes
   Cooling ventilation: Demand controlled ventilation
      14% Yes
   Cooling ventilation: Central air-handling unit with VAV
      14% Yes
Main heating equipment
      29% Individual space heaters (other than heat pumps)
      43% Boilers inside (or adjacent to) the building that produce steam or hot water
      29% Packaged central unit (roof mounted)
HVAC equipment upgrade
      14% Yes</t>
  </si>
  <si>
    <t>Heating ventilation type
   Heating ventilation: Demand controlled ventilation
      25% Yes
   Heating ventilation: Central air handling with CAV
      50% Yes
Cooling ventilation type
   Cooling ventilation: Central air-handling unit with CAV
      50% Yes
   Cooling ventilation: Demand controlled ventilation
      25% Yes
Main heating equipment
      50% Individual space heaters (other than heat pumps)
      50% District steam or hot water piped in from outside the building
HVAC equipment upgrade</t>
  </si>
  <si>
    <t>Heating ventilation type
   Heating ventilation: Central air handling with VAV
      38% Yes
   Heating ventilation: Demand controlled ventilation
      12% Yes
   Heating ventilation: Dedicated outside air system
      25% Yes
   Heating ventilation: Central air handling with CAV
      12% Yes
Cooling ventilation type
   Cooling ventilation: Dedicated outside air system
      12% Yes
   Cooling ventilation: Central air-handling unit with CAV
      25% Yes
   Cooling ventilation: Demand controlled ventilation
      12% Yes
   Cooling ventilation: Central air-handling unit with VAV
      38% Yes
Main heating equipment
      12% District steam or hot water piped in from outside the building
      12% Individual space heaters (other than heat pumps)
      12% Boilers inside (or adjacent to) the building that produce steam or hot water
      38% Packaged central unit (roof mounted)
HVAC equipment upgrade
      25% Yes</t>
  </si>
  <si>
    <t>Heating ventilation type
   Heating ventilation: None of these
      9% Yes
   Heating ventilation: Central air handling with VAV
      18% Yes
   Heating ventilation: Underfloor air distribution
      9% Yes
   Heating ventilation: Demand controlled ventilation
      9% Yes
   Heating ventilation: Central air handling with CAV
      45% Yes
Cooling ventilation type
   Cooling ventilation: Central air-handling unit with CAV
      45% Yes
   Cooling ventilation: Demand controlled ventilation
      9% Yes
   Cooling ventilation: Central air-handling unit with VAV
      18% Yes
Main heating equipment
      18% Individual space heaters (other than heat pumps)
      55% Boilers inside (or adjacent to) the building that produce steam or hot water
      9% Packaged central unit (roof mounted)
      18% Heat pumps (other than components of a packaged unit)
HVAC equipment upgrade</t>
  </si>
  <si>
    <t>How reduce cooling
      29% Manually change thermostat
      14% Manually shut down equipment
      14% Part of the Building Automation System
Economizer cycle
How reduce heating
      57% Manually change thermostat
      29% Programmable thermostat</t>
  </si>
  <si>
    <t>How reduce cooling
      25% Manually change thermostat
      25% Part of the Building Automation System
Economizer cycle
      50% Yes
How reduce heating
      25% Manually change thermostat
      25% Part of the Building Automation System</t>
  </si>
  <si>
    <t>How reduce cooling
      38% Programmable thermostat
Economizer cycle
      25% Yes
How reduce heating
      25% Manually change thermostat
      25% Programmable thermostat
      12% Part of the Building Automation System</t>
  </si>
  <si>
    <t>How reduce cooling
      27% Part of the Building Automation System
      9% Manually change thermostat
      9% Programmable thermostat
Economizer cycle
      27% Yes
How reduce heating
      27% Part of the Building Automation System
      45% Manually change thermostat
      27% Programmable thermostat</t>
  </si>
  <si>
    <t>Main cooling replaced
      29% Yes
Chiller type
   Chiller type: Water cooled
      14% Yes
   Chiller type: Air-cooled
      14% Yes
Cooling fuel source
   Electricity used for cooling
      57% Yes</t>
  </si>
  <si>
    <t>Main cooling replaced
Cooling fuel source
   District chilled water used for cooling
      50% Yes
   Electricity used for cooling
      25% Yes</t>
  </si>
  <si>
    <t>Main cooling replaced
      25% Yes
Cooling fuel source
   Electricity used for cooling
      62% Yes</t>
  </si>
  <si>
    <t>Chiller type
   Chiller type: Water cooled
      9% Yes
   Chiller type: Air-cooled
      9% Yes
Cooling fuel source
   Electricity used for cooling
      64% Yes</t>
  </si>
  <si>
    <t>Heating fuel source
   Fuel oil used for main heating
      57% Yes
   Natural gas used for main heating
      14% Yes
   Propane used for main heating
      14% Yes
   Electricity used for main heating
      14% Yes
Main heating replaced
      43% Yes</t>
  </si>
  <si>
    <t>Heating fuel source
   District steam used for main heating
      50% Yes
   Electricity used for main heating
      25% Yes
   Wood used for main heating
      25% Yes
Main heating replaced</t>
  </si>
  <si>
    <t>Heating fuel source
   District steam used for main heating
      12% Yes
   Propane used for main heating
      12% Yes
   Fuel oil used for main heating
      25% Yes
   Natural gas used for main heating
      25% Yes
Main heating replaced
      12% Yes</t>
  </si>
  <si>
    <t>Heating fuel source
   Fuel oil used for main heating
      27% Yes
   Natural gas used for main heating
      9% Yes
   Propane used for main heating
      36% Yes
   Electricity used for main heating
      18% Yes
   Wood used for main heating
      9% Yes</t>
  </si>
  <si>
    <t>DHW fuel source
   Electricity used for water heating
      29% Yes
   Fuel oil used for water heating
      43% Yes
   Natural gas used for water heating
      14% Yes
Plumbing system upgrade</t>
  </si>
  <si>
    <t>DHW fuel source
   Electricity used for water heating
      25% Yes
   District steam used for water heating
      25% Yes
   Propane used for water heating
      25% Yes
   Fuel oil used for water heating
      25% Yes
Plumbing system upgrade</t>
  </si>
  <si>
    <t>Plumbing system upgrade
      12% Yes
DHW fuel source
   Natural gas used for water heating
      38% Yes
   Electricity used for water heating
      12% Yes
   Fuel oil used for water heating
      12% Yes
   District steam used for water heating
      12% Yes</t>
  </si>
  <si>
    <t>DHW fuel source
   Electricity used for water heating
      55% Yes
   Propane used for water heating
      18% Yes
   Fuel oil used for water heating
      9% Yes
   Natural gas used for water heating
      18% Yes
Plumbing system upgrade</t>
  </si>
  <si>
    <t>Consider reducing WWR (especially for earlier vintages).</t>
  </si>
  <si>
    <t>Add some lighting controls? (CBECS)</t>
  </si>
  <si>
    <t>Should refrigeration be the same for all vintages?</t>
  </si>
  <si>
    <t>Are the post-1950 systems CAV or VAV?</t>
  </si>
  <si>
    <t>Mix of fuels</t>
  </si>
  <si>
    <t>Mix of fuels (CBECS).
Pre-1950: About 50% of the heating systems have been replaced (CBECS). Current assumptions represent the unreplaced systems.</t>
  </si>
  <si>
    <t>Cooling COP</t>
  </si>
  <si>
    <t>Heating Efficiency</t>
  </si>
  <si>
    <t>VAV</t>
  </si>
  <si>
    <t>NaturalGas</t>
  </si>
  <si>
    <t>HotWater</t>
  </si>
  <si>
    <t>Basement</t>
  </si>
  <si>
    <t>DOE warehouse reference model</t>
  </si>
  <si>
    <t>External / Site Lighting Power (W)</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</si>
  <si>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</si>
  <si>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</si>
  <si>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</si>
  <si>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</si>
  <si>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</si>
  <si>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</si>
  <si>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</si>
  <si>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</si>
  <si>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</si>
  <si>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</si>
  <si>
    <t>HotWaterBoiler</t>
  </si>
  <si>
    <t>Multizone VAV</t>
  </si>
  <si>
    <t>Differential Dry Bulb Economizer</t>
  </si>
  <si>
    <t>2 Chillers, COP = 5.11</t>
  </si>
  <si>
    <t>2 Chillers, COP = 5.2</t>
  </si>
  <si>
    <t>2 Chillers, COP = 5.5</t>
  </si>
  <si>
    <t>Variable speed pump, 90% efficient</t>
  </si>
  <si>
    <t>Constant speed pump, 87% efficient</t>
  </si>
  <si>
    <t>2 cooling towers</t>
  </si>
  <si>
    <t>Gas boiler, 76% efficient</t>
  </si>
  <si>
    <t>Gas boiler, 70% efficient</t>
  </si>
  <si>
    <t>Gas boiler, 78% efficient</t>
  </si>
  <si>
    <t>Pre 1950 CBECCS- natural gas heating, 73% heating system replaced</t>
  </si>
  <si>
    <t>Variable speed pump, 87.5% efficient</t>
  </si>
  <si>
    <t>Gas boiler, 78% efficient, 60C setpoint</t>
  </si>
  <si>
    <t>Gas boiler, 80% efficient, 60C setpoint</t>
  </si>
  <si>
    <t>CBECS Large Office Reference Model
Pre 1950 - packaged AHU with AC</t>
  </si>
  <si>
    <t>CBECS Large Office Reference Model
Pre 1950 CBECCS- programmable thermostat</t>
  </si>
  <si>
    <t>CBECS Large Office Reference Model
Pre 1950 CBECCS- packaged AC, main cooling replaced
ASHRAE 90.1 2004- EER = 9.2 for air-cooled AC &gt;760 kBtuh</t>
  </si>
  <si>
    <t>ElectricCentrifugalChiller</t>
  </si>
  <si>
    <t>Fuel-oil fired water heater, 65% efficient</t>
  </si>
  <si>
    <t>Packaged central air handling unit with CAV</t>
  </si>
  <si>
    <t>Temperature controlled by programmable thermostat</t>
  </si>
  <si>
    <t>Direct expansion coils in air handling units, COP = 2.70</t>
  </si>
  <si>
    <t>N/A (packaged system)</t>
  </si>
  <si>
    <t>Natural gas fired  boiler, 78% efficient</t>
  </si>
  <si>
    <t>Steam (no pump)</t>
  </si>
  <si>
    <t>Pre 1950 CBECCS- fuel oil water heating</t>
  </si>
  <si>
    <t>AirCooled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</si>
</sst>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7">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
      <b/>
      <sz val="10"/>
      <color theme="1"/>
      <name val="Times New Roman"/>
      <family val="1"/>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37">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Font="1" applyBorder="1" applyAlignment="1">
      <alignment horizontal="left"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pplyAlignment="1">
      <alignment horizontal="center"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2" fillId="0" borderId="0" xfId="51" applyFill="1">
      <alignment horizontal="left" vertical="center" wrapText="1"/>
    </xf>
    <xf numFmtId="2" fontId="43" fillId="42" borderId="18" xfId="60" applyNumberFormat="1" applyFont="1" applyBorder="1">
      <alignment horizontal="lef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40" borderId="1" xfId="62" applyAlignment="1">
      <alignment horizontal="left" vertical="center" wrapText="1"/>
    </xf>
    <xf numFmtId="165" fontId="43" fillId="42" borderId="1" xfId="60" applyNumberFormat="1" applyFont="1" applyAlignment="1">
      <alignment horizontal="right" vertical="center" wrapText="1"/>
    </xf>
    <xf numFmtId="2" fontId="43" fillId="42" borderId="1" xfId="60" applyNumberFormat="1" applyFont="1" applyBorder="1" applyAlignment="1">
      <alignment horizontal="right" vertical="center" wrapText="1"/>
    </xf>
    <xf numFmtId="0" fontId="42" fillId="40" borderId="1" xfId="62" applyAlignment="1">
      <alignment horizontal="left" vertical="center" wrapText="1"/>
    </xf>
    <xf numFmtId="0" fontId="42" fillId="0" borderId="0" xfId="63" applyAlignment="1">
      <alignment horizontal="left" vertical="center" wrapText="1"/>
    </xf>
    <xf numFmtId="0" fontId="33" fillId="0" borderId="0" xfId="64" applyFont="1" applyAlignment="1">
      <alignment horizontal="left" vertical="top" wrapText="1"/>
    </xf>
    <xf numFmtId="0" fontId="0" fillId="0" borderId="0" xfId="0" applyBorder="1"/>
    <xf numFmtId="1" fontId="43" fillId="42" borderId="1" xfId="60" applyNumberFormat="1" applyFont="1" applyBorder="1">
      <alignment horizontal="left" vertical="center" wrapText="1"/>
    </xf>
    <xf numFmtId="0" fontId="42" fillId="40" borderId="1" xfId="62" applyFont="1" applyBorder="1" applyAlignment="1">
      <alignment horizontal="left" vertical="center" wrapText="1"/>
    </xf>
    <xf numFmtId="0" fontId="43" fillId="42" borderId="1" xfId="60" applyFont="1" applyBorder="1" applyAlignment="1">
      <alignment horizontal="left"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2" fillId="0" borderId="0" xfId="51" applyFont="1" applyAlignment="1">
      <alignment horizontal="left" vertical="center" wrapText="1"/>
    </xf>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26" fillId="38" borderId="0" xfId="58" applyAlignment="1">
      <alignment horizontal="left"/>
    </xf>
    <xf numFmtId="0" fontId="26" fillId="38" borderId="23" xfId="58" applyBorder="1" applyAlignment="1">
      <alignment horizontal="left"/>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17" fontId="43" fillId="42" borderId="13" xfId="60" applyNumberFormat="1" applyBorder="1" applyAlignment="1">
      <alignment horizontal="left" vertical="center" wrapText="1"/>
    </xf>
    <xf numFmtId="0" fontId="27" fillId="0" borderId="0" xfId="48" applyAlignment="1">
      <alignment horizontal="left" vertical="center" indent="2"/>
    </xf>
    <xf numFmtId="0" fontId="26" fillId="38" borderId="0" xfId="58" applyAlignment="1"/>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3" fillId="42" borderId="1" xfId="60" applyFont="1" applyBorder="1" applyAlignment="1">
      <alignment horizontal="left" vertical="center" wrapText="1"/>
    </xf>
    <xf numFmtId="0" fontId="26" fillId="38" borderId="21" xfId="58" applyBorder="1" applyAlignment="1"/>
    <xf numFmtId="0" fontId="26" fillId="38" borderId="0" xfId="58" applyBorder="1" applyAlignment="1"/>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43" fillId="42" borderId="13" xfId="60" applyFont="1" applyBorder="1" applyAlignment="1">
      <alignment horizontal="center" vertical="center" wrapText="1"/>
    </xf>
    <xf numFmtId="0" fontId="43" fillId="42" borderId="14" xfId="60" applyFont="1" applyBorder="1" applyAlignment="1">
      <alignment horizontal="center" vertical="center" wrapText="1"/>
    </xf>
    <xf numFmtId="0" fontId="42" fillId="0" borderId="0" xfId="63" applyAlignment="1">
      <alignment horizontal="left" vertical="center" wrapText="1"/>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0" fontId="42" fillId="0" borderId="0" xfId="51" applyAlignment="1">
      <alignment horizontal="left"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3" fillId="42" borderId="18" xfId="60" applyBorder="1" applyAlignment="1">
      <alignment horizontal="center" vertical="center" wrapText="1"/>
    </xf>
    <xf numFmtId="0" fontId="43" fillId="42" borderId="19" xfId="60" applyBorder="1" applyAlignment="1">
      <alignment horizontal="center" vertical="center" wrapText="1"/>
    </xf>
    <xf numFmtId="0" fontId="43" fillId="42" borderId="12" xfId="60" applyBorder="1" applyAlignment="1">
      <alignment horizontal="center" vertical="center" wrapText="1"/>
    </xf>
    <xf numFmtId="0" fontId="42" fillId="0" borderId="20" xfId="51" applyBorder="1" applyAlignment="1">
      <alignment horizontal="left" vertical="center" wrapText="1"/>
    </xf>
    <xf numFmtId="0" fontId="0" fillId="0" borderId="0" xfId="0" applyAlignment="1"/>
    <xf numFmtId="0" fontId="26" fillId="38" borderId="13" xfId="58" applyBorder="1" applyAlignment="1"/>
    <xf numFmtId="0" fontId="26" fillId="38" borderId="11" xfId="58" applyBorder="1" applyAlignment="1"/>
    <xf numFmtId="0" fontId="26" fillId="38" borderId="14" xfId="58" applyBorder="1" applyAlignment="1"/>
    <xf numFmtId="0" fontId="42" fillId="0" borderId="0" xfId="51" applyAlignment="1">
      <alignmen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26" fillId="38" borderId="1" xfId="58" applyBorder="1" applyAlignment="1"/>
    <xf numFmtId="0" fontId="42" fillId="0" borderId="0"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810">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809"/>
      <tableStyleElement type="headerRow" dxfId="808"/>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3" Type="http://schemas.openxmlformats.org/officeDocument/2006/relationships/themeOverride" Target="../theme/themeOverride97.xml"/><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9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3" Type="http://schemas.openxmlformats.org/officeDocument/2006/relationships/themeOverride" Target="../theme/themeOverride99.xml"/><Relationship Id="rId2" Type="http://schemas.microsoft.com/office/2011/relationships/chartColorStyle" Target="colors103.xml"/><Relationship Id="rId1" Type="http://schemas.microsoft.com/office/2011/relationships/chartStyle" Target="style103.xml"/></Relationships>
</file>

<file path=xl/charts/_rels/chart104.xml.rels><?xml version="1.0" encoding="UTF-8" standalone="yes"?>
<Relationships xmlns="http://schemas.openxmlformats.org/package/2006/relationships"><Relationship Id="rId3" Type="http://schemas.openxmlformats.org/officeDocument/2006/relationships/themeOverride" Target="../theme/themeOverride100.xml"/><Relationship Id="rId2" Type="http://schemas.microsoft.com/office/2011/relationships/chartColorStyle" Target="colors104.xml"/><Relationship Id="rId1" Type="http://schemas.microsoft.com/office/2011/relationships/chartStyle" Target="style104.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895322824"/>
        <c:axId val="895329488"/>
      </c:lineChart>
      <c:catAx>
        <c:axId val="895322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9488"/>
        <c:crosses val="autoZero"/>
        <c:auto val="1"/>
        <c:lblAlgn val="ctr"/>
        <c:lblOffset val="100"/>
        <c:noMultiLvlLbl val="0"/>
      </c:catAx>
      <c:valAx>
        <c:axId val="895329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2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95212280"/>
        <c:axId val="895212672"/>
      </c:lineChart>
      <c:catAx>
        <c:axId val="895212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2672"/>
        <c:crosses val="autoZero"/>
        <c:auto val="1"/>
        <c:lblAlgn val="ctr"/>
        <c:lblOffset val="100"/>
        <c:noMultiLvlLbl val="0"/>
      </c:catAx>
      <c:valAx>
        <c:axId val="895212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2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ADBB-41BD-9CD6-3282BCC3D407}"/>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ADBB-41BD-9CD6-3282BCC3D407}"/>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ADBB-41BD-9CD6-3282BCC3D407}"/>
            </c:ext>
          </c:extLst>
        </c:ser>
        <c:dLbls>
          <c:showLegendKey val="0"/>
          <c:showVal val="0"/>
          <c:showCatName val="0"/>
          <c:showSerName val="0"/>
          <c:showPercent val="0"/>
          <c:showBubbleSize val="0"/>
        </c:dLbls>
        <c:smooth val="0"/>
        <c:axId val="942512664"/>
        <c:axId val="942513840"/>
      </c:lineChart>
      <c:catAx>
        <c:axId val="942512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42513840"/>
        <c:crosses val="autoZero"/>
        <c:auto val="1"/>
        <c:lblAlgn val="ctr"/>
        <c:lblOffset val="100"/>
        <c:noMultiLvlLbl val="0"/>
      </c:catAx>
      <c:valAx>
        <c:axId val="942513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42512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45FF-43D3-AC23-B3914628A91B}"/>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45FF-43D3-AC23-B3914628A91B}"/>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45FF-43D3-AC23-B3914628A91B}"/>
            </c:ext>
          </c:extLst>
        </c:ser>
        <c:dLbls>
          <c:showLegendKey val="0"/>
          <c:showVal val="0"/>
          <c:showCatName val="0"/>
          <c:showSerName val="0"/>
          <c:showPercent val="0"/>
          <c:showBubbleSize val="0"/>
        </c:dLbls>
        <c:smooth val="0"/>
        <c:axId val="631007272"/>
        <c:axId val="631086456"/>
      </c:lineChart>
      <c:catAx>
        <c:axId val="6310072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6456"/>
        <c:crosses val="autoZero"/>
        <c:auto val="1"/>
        <c:lblAlgn val="ctr"/>
        <c:lblOffset val="100"/>
        <c:noMultiLvlLbl val="0"/>
      </c:catAx>
      <c:valAx>
        <c:axId val="631086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72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9EC6-40E7-A2EF-8029168A5E34}"/>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9EC6-40E7-A2EF-8029168A5E34}"/>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9EC6-40E7-A2EF-8029168A5E34}"/>
            </c:ext>
          </c:extLst>
        </c:ser>
        <c:dLbls>
          <c:showLegendKey val="0"/>
          <c:showVal val="0"/>
          <c:showCatName val="0"/>
          <c:showSerName val="0"/>
          <c:showPercent val="0"/>
          <c:showBubbleSize val="0"/>
        </c:dLbls>
        <c:smooth val="0"/>
        <c:axId val="884511528"/>
        <c:axId val="884515056"/>
      </c:lineChart>
      <c:catAx>
        <c:axId val="884511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4515056"/>
        <c:crosses val="autoZero"/>
        <c:auto val="1"/>
        <c:lblAlgn val="ctr"/>
        <c:lblOffset val="100"/>
        <c:noMultiLvlLbl val="0"/>
      </c:catAx>
      <c:valAx>
        <c:axId val="884515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4511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Schedules'!$D$165</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C0DF-4DEB-9A73-6AF8153541F4}"/>
            </c:ext>
          </c:extLst>
        </c:ser>
        <c:ser>
          <c:idx val="1"/>
          <c:order val="1"/>
          <c:tx>
            <c:strRef>
              <c:f>'Post-2000 Schedules'!$D$166</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C0DF-4DEB-9A73-6AF8153541F4}"/>
            </c:ext>
          </c:extLst>
        </c:ser>
        <c:ser>
          <c:idx val="2"/>
          <c:order val="2"/>
          <c:tx>
            <c:strRef>
              <c:f>'Post-2000 Schedules'!$D$167</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C0DF-4DEB-9A73-6AF8153541F4}"/>
            </c:ext>
          </c:extLst>
        </c:ser>
        <c:dLbls>
          <c:showLegendKey val="0"/>
          <c:showVal val="0"/>
          <c:showCatName val="0"/>
          <c:showSerName val="0"/>
          <c:showPercent val="0"/>
          <c:showBubbleSize val="0"/>
        </c:dLbls>
        <c:smooth val="0"/>
        <c:axId val="884509568"/>
        <c:axId val="884511920"/>
      </c:lineChart>
      <c:catAx>
        <c:axId val="884509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4511920"/>
        <c:crosses val="autoZero"/>
        <c:auto val="1"/>
        <c:lblAlgn val="ctr"/>
        <c:lblOffset val="100"/>
        <c:noMultiLvlLbl val="0"/>
      </c:catAx>
      <c:valAx>
        <c:axId val="884511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4509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1CD0-488A-B39B-BE4277162832}"/>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1CD0-488A-B39B-BE4277162832}"/>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1CD0-488A-B39B-BE4277162832}"/>
            </c:ext>
          </c:extLst>
        </c:ser>
        <c:dLbls>
          <c:showLegendKey val="0"/>
          <c:showVal val="0"/>
          <c:showCatName val="0"/>
          <c:showSerName val="0"/>
          <c:showPercent val="0"/>
          <c:showBubbleSize val="0"/>
        </c:dLbls>
        <c:smooth val="0"/>
        <c:axId val="884510744"/>
        <c:axId val="884509960"/>
      </c:lineChart>
      <c:catAx>
        <c:axId val="8845107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4509960"/>
        <c:crosses val="autoZero"/>
        <c:auto val="1"/>
        <c:lblAlgn val="ctr"/>
        <c:lblOffset val="100"/>
        <c:noMultiLvlLbl val="0"/>
      </c:catAx>
      <c:valAx>
        <c:axId val="884509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45107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95209144"/>
        <c:axId val="895209536"/>
      </c:lineChart>
      <c:catAx>
        <c:axId val="8952091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9536"/>
        <c:crosses val="autoZero"/>
        <c:auto val="1"/>
        <c:lblAlgn val="ctr"/>
        <c:lblOffset val="100"/>
        <c:noMultiLvlLbl val="0"/>
      </c:catAx>
      <c:valAx>
        <c:axId val="895209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91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95214240"/>
        <c:axId val="895219728"/>
      </c:lineChart>
      <c:catAx>
        <c:axId val="895214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9728"/>
        <c:crosses val="autoZero"/>
        <c:auto val="1"/>
        <c:lblAlgn val="ctr"/>
        <c:lblOffset val="100"/>
        <c:noMultiLvlLbl val="0"/>
      </c:catAx>
      <c:valAx>
        <c:axId val="895219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4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895223256"/>
        <c:axId val="895225216"/>
      </c:lineChart>
      <c:catAx>
        <c:axId val="895223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5216"/>
        <c:crosses val="autoZero"/>
        <c:auto val="1"/>
        <c:lblAlgn val="ctr"/>
        <c:lblOffset val="100"/>
        <c:noMultiLvlLbl val="0"/>
      </c:catAx>
      <c:valAx>
        <c:axId val="895225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3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895229136"/>
        <c:axId val="895218552"/>
      </c:lineChart>
      <c:catAx>
        <c:axId val="895229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8552"/>
        <c:crosses val="autoZero"/>
        <c:auto val="1"/>
        <c:lblAlgn val="ctr"/>
        <c:lblOffset val="100"/>
        <c:noMultiLvlLbl val="0"/>
      </c:catAx>
      <c:valAx>
        <c:axId val="895218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9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Schedules'!$D$95</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Schedules'!$D$96</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Schedules'!$D$97</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95226392"/>
        <c:axId val="895220512"/>
      </c:lineChart>
      <c:catAx>
        <c:axId val="895226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0512"/>
        <c:crosses val="autoZero"/>
        <c:auto val="1"/>
        <c:lblAlgn val="ctr"/>
        <c:lblOffset val="100"/>
        <c:noMultiLvlLbl val="0"/>
      </c:catAx>
      <c:valAx>
        <c:axId val="895220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6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895223648"/>
        <c:axId val="895224432"/>
      </c:lineChart>
      <c:catAx>
        <c:axId val="895223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4432"/>
        <c:crosses val="autoZero"/>
        <c:auto val="1"/>
        <c:lblAlgn val="ctr"/>
        <c:lblOffset val="100"/>
        <c:noMultiLvlLbl val="0"/>
      </c:catAx>
      <c:valAx>
        <c:axId val="895224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23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pt idx="0">
                  <c:v>0.2</c:v>
                </c:pt>
                <c:pt idx="1">
                  <c:v>0.15</c:v>
                </c:pt>
                <c:pt idx="2">
                  <c:v>0.15</c:v>
                </c:pt>
                <c:pt idx="3">
                  <c:v>0</c:v>
                </c:pt>
                <c:pt idx="4">
                  <c:v>0</c:v>
                </c:pt>
                <c:pt idx="5">
                  <c:v>0</c:v>
                </c:pt>
                <c:pt idx="6">
                  <c:v>0</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pt idx="0">
                  <c:v>0.2</c:v>
                </c:pt>
                <c:pt idx="1">
                  <c:v>0.15</c:v>
                </c:pt>
                <c:pt idx="2">
                  <c:v>0.15</c:v>
                </c:pt>
                <c:pt idx="3">
                  <c:v>0</c:v>
                </c:pt>
                <c:pt idx="4">
                  <c:v>0</c:v>
                </c:pt>
                <c:pt idx="5">
                  <c:v>0</c:v>
                </c:pt>
                <c:pt idx="6">
                  <c:v>0</c:v>
                </c:pt>
                <c:pt idx="7">
                  <c:v>0</c:v>
                </c:pt>
                <c:pt idx="8">
                  <c:v>0</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pt idx="0">
                  <c:v>0.25</c:v>
                </c:pt>
                <c:pt idx="1">
                  <c:v>0.2</c:v>
                </c:pt>
                <c:pt idx="2">
                  <c:v>0.2</c:v>
                </c:pt>
                <c:pt idx="3">
                  <c:v>0</c:v>
                </c:pt>
                <c:pt idx="4">
                  <c:v>0</c:v>
                </c:pt>
                <c:pt idx="5">
                  <c:v>0</c:v>
                </c:pt>
                <c:pt idx="6">
                  <c:v>0</c:v>
                </c:pt>
                <c:pt idx="7">
                  <c:v>0</c:v>
                </c:pt>
                <c:pt idx="8">
                  <c:v>0</c:v>
                </c:pt>
                <c:pt idx="9">
                  <c:v>0</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95218160"/>
        <c:axId val="895232272"/>
      </c:lineChart>
      <c:catAx>
        <c:axId val="895218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2272"/>
        <c:crosses val="autoZero"/>
        <c:auto val="1"/>
        <c:lblAlgn val="ctr"/>
        <c:lblOffset val="100"/>
        <c:noMultiLvlLbl val="0"/>
      </c:catAx>
      <c:valAx>
        <c:axId val="895232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8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895236584"/>
        <c:axId val="895240112"/>
      </c:lineChart>
      <c:catAx>
        <c:axId val="895236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0112"/>
        <c:crosses val="autoZero"/>
        <c:auto val="1"/>
        <c:lblAlgn val="ctr"/>
        <c:lblOffset val="100"/>
        <c:noMultiLvlLbl val="0"/>
      </c:catAx>
      <c:valAx>
        <c:axId val="895240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6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95238152"/>
        <c:axId val="895235800"/>
      </c:lineChart>
      <c:catAx>
        <c:axId val="8952381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5800"/>
        <c:crosses val="autoZero"/>
        <c:auto val="1"/>
        <c:lblAlgn val="ctr"/>
        <c:lblOffset val="100"/>
        <c:noMultiLvlLbl val="0"/>
      </c:catAx>
      <c:valAx>
        <c:axId val="895235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81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pt idx="0">
                  <c:v>0.1</c:v>
                </c:pt>
                <c:pt idx="1">
                  <c:v>0.1</c:v>
                </c:pt>
                <c:pt idx="2">
                  <c:v>0.1</c:v>
                </c:pt>
                <c:pt idx="3">
                  <c:v>0.1</c:v>
                </c:pt>
                <c:pt idx="4">
                  <c:v>0.1</c:v>
                </c:pt>
                <c:pt idx="5">
                  <c:v>0.1</c:v>
                </c:pt>
                <c:pt idx="6">
                  <c:v>0.1</c:v>
                </c:pt>
                <c:pt idx="7">
                  <c:v>0.4</c:v>
                </c:pt>
                <c:pt idx="8">
                  <c:v>0.4</c:v>
                </c:pt>
                <c:pt idx="9">
                  <c:v>0.4</c:v>
                </c:pt>
                <c:pt idx="10">
                  <c:v>0.2</c:v>
                </c:pt>
                <c:pt idx="11">
                  <c:v>0.5</c:v>
                </c:pt>
                <c:pt idx="12">
                  <c:v>0.8</c:v>
                </c:pt>
                <c:pt idx="13">
                  <c:v>0.7</c:v>
                </c:pt>
                <c:pt idx="14">
                  <c:v>0.4</c:v>
                </c:pt>
                <c:pt idx="15">
                  <c:v>0.2</c:v>
                </c:pt>
                <c:pt idx="16">
                  <c:v>0.25</c:v>
                </c:pt>
                <c:pt idx="17">
                  <c:v>0.5</c:v>
                </c:pt>
                <c:pt idx="18">
                  <c:v>0.8</c:v>
                </c:pt>
                <c:pt idx="19">
                  <c:v>0.8</c:v>
                </c:pt>
                <c:pt idx="20">
                  <c:v>0.8</c:v>
                </c:pt>
                <c:pt idx="21">
                  <c:v>0.5</c:v>
                </c:pt>
                <c:pt idx="22">
                  <c:v>0.35</c:v>
                </c:pt>
                <c:pt idx="23">
                  <c:v>0.2</c:v>
                </c:pt>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pt idx="0">
                  <c:v>0.1</c:v>
                </c:pt>
                <c:pt idx="1">
                  <c:v>0.1</c:v>
                </c:pt>
                <c:pt idx="2">
                  <c:v>0.1</c:v>
                </c:pt>
                <c:pt idx="3">
                  <c:v>0.1</c:v>
                </c:pt>
                <c:pt idx="4">
                  <c:v>0.1</c:v>
                </c:pt>
                <c:pt idx="5">
                  <c:v>0.1</c:v>
                </c:pt>
                <c:pt idx="6">
                  <c:v>0.1</c:v>
                </c:pt>
                <c:pt idx="7">
                  <c:v>0.5</c:v>
                </c:pt>
                <c:pt idx="8">
                  <c:v>0.5</c:v>
                </c:pt>
                <c:pt idx="9">
                  <c:v>0.4</c:v>
                </c:pt>
                <c:pt idx="10">
                  <c:v>0.2</c:v>
                </c:pt>
                <c:pt idx="11">
                  <c:v>0.45</c:v>
                </c:pt>
                <c:pt idx="12">
                  <c:v>0.5</c:v>
                </c:pt>
                <c:pt idx="13">
                  <c:v>0.5</c:v>
                </c:pt>
                <c:pt idx="14">
                  <c:v>0.35</c:v>
                </c:pt>
                <c:pt idx="15">
                  <c:v>0.3</c:v>
                </c:pt>
                <c:pt idx="16">
                  <c:v>0.3</c:v>
                </c:pt>
                <c:pt idx="17">
                  <c:v>0.3</c:v>
                </c:pt>
                <c:pt idx="18">
                  <c:v>0.7</c:v>
                </c:pt>
                <c:pt idx="19">
                  <c:v>0.9</c:v>
                </c:pt>
                <c:pt idx="20">
                  <c:v>0.7</c:v>
                </c:pt>
                <c:pt idx="21">
                  <c:v>0.65</c:v>
                </c:pt>
                <c:pt idx="22">
                  <c:v>0.55000000000000004</c:v>
                </c:pt>
                <c:pt idx="23">
                  <c:v>0.35</c:v>
                </c:pt>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pt idx="0">
                  <c:v>0.1</c:v>
                </c:pt>
                <c:pt idx="1">
                  <c:v>0.1</c:v>
                </c:pt>
                <c:pt idx="2">
                  <c:v>0.1</c:v>
                </c:pt>
                <c:pt idx="3">
                  <c:v>0.1</c:v>
                </c:pt>
                <c:pt idx="4">
                  <c:v>0.1</c:v>
                </c:pt>
                <c:pt idx="5">
                  <c:v>0.1</c:v>
                </c:pt>
                <c:pt idx="6">
                  <c:v>0.1</c:v>
                </c:pt>
                <c:pt idx="7">
                  <c:v>0.5</c:v>
                </c:pt>
                <c:pt idx="8">
                  <c:v>0.5</c:v>
                </c:pt>
                <c:pt idx="9">
                  <c:v>0.2</c:v>
                </c:pt>
                <c:pt idx="10">
                  <c:v>0.2</c:v>
                </c:pt>
                <c:pt idx="11">
                  <c:v>0.3</c:v>
                </c:pt>
                <c:pt idx="12">
                  <c:v>0.5</c:v>
                </c:pt>
                <c:pt idx="13">
                  <c:v>0.5</c:v>
                </c:pt>
                <c:pt idx="14">
                  <c:v>0.3</c:v>
                </c:pt>
                <c:pt idx="15">
                  <c:v>0.2</c:v>
                </c:pt>
                <c:pt idx="16">
                  <c:v>0.25</c:v>
                </c:pt>
                <c:pt idx="17">
                  <c:v>0.35</c:v>
                </c:pt>
                <c:pt idx="18">
                  <c:v>0.55000000000000004</c:v>
                </c:pt>
                <c:pt idx="19">
                  <c:v>0.65</c:v>
                </c:pt>
                <c:pt idx="20">
                  <c:v>0.7</c:v>
                </c:pt>
                <c:pt idx="21">
                  <c:v>0.35</c:v>
                </c:pt>
                <c:pt idx="22">
                  <c:v>0.2</c:v>
                </c:pt>
                <c:pt idx="23">
                  <c:v>0.2</c:v>
                </c:pt>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895321648"/>
        <c:axId val="895330272"/>
      </c:lineChart>
      <c:catAx>
        <c:axId val="895321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0272"/>
        <c:crosses val="autoZero"/>
        <c:auto val="1"/>
        <c:lblAlgn val="ctr"/>
        <c:lblOffset val="100"/>
        <c:noMultiLvlLbl val="0"/>
      </c:catAx>
      <c:valAx>
        <c:axId val="895330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1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Schedules'!$D$130</c:f>
              <c:strCache>
                <c:ptCount val="1"/>
                <c:pt idx="0">
                  <c:v>Weekday</c:v>
                </c:pt>
              </c:strCache>
            </c:strRef>
          </c:tx>
          <c:spPr>
            <a:ln w="28575" cap="rnd">
              <a:solidFill>
                <a:srgbClr val="A5A8D2"/>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Schedules'!$D$131</c:f>
              <c:strCache>
                <c:ptCount val="1"/>
                <c:pt idx="0">
                  <c:v>Sat</c:v>
                </c:pt>
              </c:strCache>
            </c:strRef>
          </c:tx>
          <c:spPr>
            <a:ln w="28575" cap="rnd">
              <a:solidFill>
                <a:srgbClr val="696EB4"/>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Schedules'!$D$132</c:f>
              <c:strCache>
                <c:ptCount val="1"/>
                <c:pt idx="0">
                  <c:v>Sun/Holiday</c:v>
                </c:pt>
              </c:strCache>
            </c:strRef>
          </c:tx>
          <c:spPr>
            <a:ln w="28575" cap="rnd">
              <a:solidFill>
                <a:srgbClr val="474C8E"/>
              </a:solidFill>
              <a:round/>
            </a:ln>
            <a:effectLst/>
          </c:spPr>
          <c:marker>
            <c:symbol val="none"/>
          </c:marker>
          <c:cat>
            <c:strRef>
              <c:f>'Pre-1950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895239720"/>
        <c:axId val="895230704"/>
      </c:lineChart>
      <c:catAx>
        <c:axId val="895239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0704"/>
        <c:crosses val="autoZero"/>
        <c:auto val="1"/>
        <c:lblAlgn val="ctr"/>
        <c:lblOffset val="100"/>
        <c:noMultiLvlLbl val="0"/>
      </c:catAx>
      <c:valAx>
        <c:axId val="895230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9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895233840"/>
        <c:axId val="895234232"/>
      </c:lineChart>
      <c:catAx>
        <c:axId val="895233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4232"/>
        <c:crosses val="autoZero"/>
        <c:auto val="1"/>
        <c:lblAlgn val="ctr"/>
        <c:lblOffset val="100"/>
        <c:noMultiLvlLbl val="0"/>
      </c:catAx>
      <c:valAx>
        <c:axId val="895234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33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895244032"/>
        <c:axId val="895253832"/>
      </c:lineChart>
      <c:catAx>
        <c:axId val="8952440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3832"/>
        <c:crosses val="autoZero"/>
        <c:auto val="1"/>
        <c:lblAlgn val="ctr"/>
        <c:lblOffset val="100"/>
        <c:noMultiLvlLbl val="0"/>
      </c:catAx>
      <c:valAx>
        <c:axId val="895253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40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95243248"/>
        <c:axId val="895244424"/>
      </c:lineChart>
      <c:catAx>
        <c:axId val="895243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4424"/>
        <c:crosses val="autoZero"/>
        <c:auto val="1"/>
        <c:lblAlgn val="ctr"/>
        <c:lblOffset val="100"/>
        <c:noMultiLvlLbl val="0"/>
      </c:catAx>
      <c:valAx>
        <c:axId val="895244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43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895266768"/>
        <c:axId val="895267160"/>
      </c:lineChart>
      <c:catAx>
        <c:axId val="895266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7160"/>
        <c:crosses val="autoZero"/>
        <c:auto val="1"/>
        <c:lblAlgn val="ctr"/>
        <c:lblOffset val="100"/>
        <c:noMultiLvlLbl val="0"/>
      </c:catAx>
      <c:valAx>
        <c:axId val="895267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6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Schedules'!$D$165</c:f>
              <c:strCache>
                <c:ptCount val="1"/>
                <c:pt idx="0">
                  <c:v>Weekday</c:v>
                </c:pt>
              </c:strCache>
            </c:strRef>
          </c:tx>
          <c:spPr>
            <a:ln w="28575" cap="rnd">
              <a:solidFill>
                <a:srgbClr val="A5A8D2"/>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Schedules'!$D$166</c:f>
              <c:strCache>
                <c:ptCount val="1"/>
                <c:pt idx="0">
                  <c:v>Sat</c:v>
                </c:pt>
              </c:strCache>
            </c:strRef>
          </c:tx>
          <c:spPr>
            <a:ln w="28575" cap="rnd">
              <a:solidFill>
                <a:srgbClr val="696EB4"/>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Schedules'!$D$167</c:f>
              <c:strCache>
                <c:ptCount val="1"/>
                <c:pt idx="0">
                  <c:v>Sun/Holiday</c:v>
                </c:pt>
              </c:strCache>
            </c:strRef>
          </c:tx>
          <c:spPr>
            <a:ln w="28575" cap="rnd">
              <a:solidFill>
                <a:srgbClr val="474C8E"/>
              </a:solidFill>
              <a:round/>
            </a:ln>
            <a:effectLst/>
          </c:spPr>
          <c:marker>
            <c:symbol val="none"/>
          </c:marker>
          <c:cat>
            <c:strRef>
              <c:f>'Pre-1950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895257360"/>
        <c:axId val="895262456"/>
      </c:lineChart>
      <c:catAx>
        <c:axId val="895257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2456"/>
        <c:crosses val="autoZero"/>
        <c:auto val="1"/>
        <c:lblAlgn val="ctr"/>
        <c:lblOffset val="100"/>
        <c:noMultiLvlLbl val="0"/>
      </c:catAx>
      <c:valAx>
        <c:axId val="895262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7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'Pre-1950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'Pre-1950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95266376"/>
        <c:axId val="895265984"/>
      </c:lineChart>
      <c:catAx>
        <c:axId val="895266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5984"/>
        <c:crosses val="autoZero"/>
        <c:auto val="1"/>
        <c:lblAlgn val="ctr"/>
        <c:lblOffset val="100"/>
        <c:noMultiLvlLbl val="0"/>
      </c:catAx>
      <c:valAx>
        <c:axId val="895265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6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2127-44DC-BDDB-F58C37695C39}"/>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2127-44DC-BDDB-F58C37695C39}"/>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2127-44DC-BDDB-F58C37695C39}"/>
            </c:ext>
          </c:extLst>
        </c:ser>
        <c:dLbls>
          <c:showLegendKey val="0"/>
          <c:showVal val="0"/>
          <c:showCatName val="0"/>
          <c:showSerName val="0"/>
          <c:showPercent val="0"/>
          <c:showBubbleSize val="0"/>
        </c:dLbls>
        <c:smooth val="0"/>
        <c:axId val="895255792"/>
        <c:axId val="895256184"/>
      </c:lineChart>
      <c:catAx>
        <c:axId val="895255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6184"/>
        <c:crosses val="autoZero"/>
        <c:auto val="1"/>
        <c:lblAlgn val="ctr"/>
        <c:lblOffset val="100"/>
        <c:noMultiLvlLbl val="0"/>
      </c:catAx>
      <c:valAx>
        <c:axId val="895256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55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pt idx="0">
                  <c:v>0.1</c:v>
                </c:pt>
                <c:pt idx="1">
                  <c:v>0.1</c:v>
                </c:pt>
                <c:pt idx="2">
                  <c:v>0.1</c:v>
                </c:pt>
                <c:pt idx="3">
                  <c:v>0.1</c:v>
                </c:pt>
                <c:pt idx="4">
                  <c:v>0.1</c:v>
                </c:pt>
                <c:pt idx="5">
                  <c:v>0.1</c:v>
                </c:pt>
                <c:pt idx="6">
                  <c:v>0.1</c:v>
                </c:pt>
                <c:pt idx="7">
                  <c:v>0.4</c:v>
                </c:pt>
                <c:pt idx="8">
                  <c:v>0.4</c:v>
                </c:pt>
                <c:pt idx="9">
                  <c:v>0.4</c:v>
                </c:pt>
                <c:pt idx="10">
                  <c:v>0.2</c:v>
                </c:pt>
                <c:pt idx="11">
                  <c:v>0.5</c:v>
                </c:pt>
                <c:pt idx="12">
                  <c:v>0.8</c:v>
                </c:pt>
                <c:pt idx="13">
                  <c:v>0.7</c:v>
                </c:pt>
                <c:pt idx="14">
                  <c:v>0.4</c:v>
                </c:pt>
                <c:pt idx="15">
                  <c:v>0.2</c:v>
                </c:pt>
                <c:pt idx="16">
                  <c:v>0.25</c:v>
                </c:pt>
                <c:pt idx="17">
                  <c:v>0.5</c:v>
                </c:pt>
                <c:pt idx="18">
                  <c:v>0.8</c:v>
                </c:pt>
                <c:pt idx="19">
                  <c:v>0.8</c:v>
                </c:pt>
                <c:pt idx="20">
                  <c:v>0.8</c:v>
                </c:pt>
                <c:pt idx="21">
                  <c:v>0.5</c:v>
                </c:pt>
                <c:pt idx="22">
                  <c:v>0.35</c:v>
                </c:pt>
                <c:pt idx="23">
                  <c:v>0.2</c:v>
                </c:pt>
              </c:numCache>
            </c:numRef>
          </c:val>
          <c:smooth val="0"/>
          <c:extLst xmlns:c16r2="http://schemas.microsoft.com/office/drawing/2015/06/chart">
            <c:ext xmlns:c16="http://schemas.microsoft.com/office/drawing/2014/chart" uri="{C3380CC4-5D6E-409C-BE32-E72D297353CC}">
              <c16:uniqueId val="{00000000-92EE-4355-8842-A739511F744B}"/>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pt idx="0">
                  <c:v>0.1</c:v>
                </c:pt>
                <c:pt idx="1">
                  <c:v>0.1</c:v>
                </c:pt>
                <c:pt idx="2">
                  <c:v>0.1</c:v>
                </c:pt>
                <c:pt idx="3">
                  <c:v>0.1</c:v>
                </c:pt>
                <c:pt idx="4">
                  <c:v>0.1</c:v>
                </c:pt>
                <c:pt idx="5">
                  <c:v>0.1</c:v>
                </c:pt>
                <c:pt idx="6">
                  <c:v>0.1</c:v>
                </c:pt>
                <c:pt idx="7">
                  <c:v>0.5</c:v>
                </c:pt>
                <c:pt idx="8">
                  <c:v>0.5</c:v>
                </c:pt>
                <c:pt idx="9">
                  <c:v>0.4</c:v>
                </c:pt>
                <c:pt idx="10">
                  <c:v>0.2</c:v>
                </c:pt>
                <c:pt idx="11">
                  <c:v>0.45</c:v>
                </c:pt>
                <c:pt idx="12">
                  <c:v>0.5</c:v>
                </c:pt>
                <c:pt idx="13">
                  <c:v>0.5</c:v>
                </c:pt>
                <c:pt idx="14">
                  <c:v>0.35</c:v>
                </c:pt>
                <c:pt idx="15">
                  <c:v>0.3</c:v>
                </c:pt>
                <c:pt idx="16">
                  <c:v>0.3</c:v>
                </c:pt>
                <c:pt idx="17">
                  <c:v>0.3</c:v>
                </c:pt>
                <c:pt idx="18">
                  <c:v>0.7</c:v>
                </c:pt>
                <c:pt idx="19">
                  <c:v>0.9</c:v>
                </c:pt>
                <c:pt idx="20">
                  <c:v>0.7</c:v>
                </c:pt>
                <c:pt idx="21">
                  <c:v>0.65</c:v>
                </c:pt>
                <c:pt idx="22">
                  <c:v>0.55000000000000004</c:v>
                </c:pt>
                <c:pt idx="23">
                  <c:v>0.35</c:v>
                </c:pt>
              </c:numCache>
            </c:numRef>
          </c:val>
          <c:smooth val="0"/>
          <c:extLst xmlns:c16r2="http://schemas.microsoft.com/office/drawing/2015/06/chart">
            <c:ext xmlns:c16="http://schemas.microsoft.com/office/drawing/2014/chart" uri="{C3380CC4-5D6E-409C-BE32-E72D297353CC}">
              <c16:uniqueId val="{00000001-92EE-4355-8842-A739511F744B}"/>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pt idx="0">
                  <c:v>0.1</c:v>
                </c:pt>
                <c:pt idx="1">
                  <c:v>0.1</c:v>
                </c:pt>
                <c:pt idx="2">
                  <c:v>0.1</c:v>
                </c:pt>
                <c:pt idx="3">
                  <c:v>0.1</c:v>
                </c:pt>
                <c:pt idx="4">
                  <c:v>0.1</c:v>
                </c:pt>
                <c:pt idx="5">
                  <c:v>0.1</c:v>
                </c:pt>
                <c:pt idx="6">
                  <c:v>0.1</c:v>
                </c:pt>
                <c:pt idx="7">
                  <c:v>0.5</c:v>
                </c:pt>
                <c:pt idx="8">
                  <c:v>0.5</c:v>
                </c:pt>
                <c:pt idx="9">
                  <c:v>0.2</c:v>
                </c:pt>
                <c:pt idx="10">
                  <c:v>0.2</c:v>
                </c:pt>
                <c:pt idx="11">
                  <c:v>0.3</c:v>
                </c:pt>
                <c:pt idx="12">
                  <c:v>0.5</c:v>
                </c:pt>
                <c:pt idx="13">
                  <c:v>0.5</c:v>
                </c:pt>
                <c:pt idx="14">
                  <c:v>0.3</c:v>
                </c:pt>
                <c:pt idx="15">
                  <c:v>0.2</c:v>
                </c:pt>
                <c:pt idx="16">
                  <c:v>0.25</c:v>
                </c:pt>
                <c:pt idx="17">
                  <c:v>0.35</c:v>
                </c:pt>
                <c:pt idx="18">
                  <c:v>0.55000000000000004</c:v>
                </c:pt>
                <c:pt idx="19">
                  <c:v>0.65</c:v>
                </c:pt>
                <c:pt idx="20">
                  <c:v>0.7</c:v>
                </c:pt>
                <c:pt idx="21">
                  <c:v>0.35</c:v>
                </c:pt>
                <c:pt idx="22">
                  <c:v>0.2</c:v>
                </c:pt>
                <c:pt idx="23">
                  <c:v>0.2</c:v>
                </c:pt>
              </c:numCache>
            </c:numRef>
          </c:val>
          <c:smooth val="0"/>
          <c:extLst xmlns:c16r2="http://schemas.microsoft.com/office/drawing/2015/06/chart">
            <c:ext xmlns:c16="http://schemas.microsoft.com/office/drawing/2014/chart" uri="{C3380CC4-5D6E-409C-BE32-E72D297353CC}">
              <c16:uniqueId val="{00000002-92EE-4355-8842-A739511F744B}"/>
            </c:ext>
          </c:extLst>
        </c:ser>
        <c:dLbls>
          <c:showLegendKey val="0"/>
          <c:showVal val="0"/>
          <c:showCatName val="0"/>
          <c:showSerName val="0"/>
          <c:showPercent val="0"/>
          <c:showBubbleSize val="0"/>
        </c:dLbls>
        <c:smooth val="0"/>
        <c:axId val="895260888"/>
        <c:axId val="895262848"/>
      </c:lineChart>
      <c:catAx>
        <c:axId val="895260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2848"/>
        <c:crosses val="autoZero"/>
        <c:auto val="1"/>
        <c:lblAlgn val="ctr"/>
        <c:lblOffset val="100"/>
        <c:noMultiLvlLbl val="0"/>
      </c:catAx>
      <c:valAx>
        <c:axId val="895262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08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048F-4DFD-B6B3-08F032D9433F}"/>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048F-4DFD-B6B3-08F032D9433F}"/>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048F-4DFD-B6B3-08F032D9433F}"/>
            </c:ext>
          </c:extLst>
        </c:ser>
        <c:dLbls>
          <c:showLegendKey val="0"/>
          <c:showVal val="0"/>
          <c:showCatName val="0"/>
          <c:showSerName val="0"/>
          <c:showPercent val="0"/>
          <c:showBubbleSize val="0"/>
        </c:dLbls>
        <c:smooth val="0"/>
        <c:axId val="895270296"/>
        <c:axId val="895276568"/>
      </c:lineChart>
      <c:catAx>
        <c:axId val="895270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76568"/>
        <c:crosses val="autoZero"/>
        <c:auto val="1"/>
        <c:lblAlgn val="ctr"/>
        <c:lblOffset val="100"/>
        <c:noMultiLvlLbl val="0"/>
      </c:catAx>
      <c:valAx>
        <c:axId val="895276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70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95321256"/>
        <c:axId val="895324000"/>
      </c:lineChart>
      <c:catAx>
        <c:axId val="895321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4000"/>
        <c:crosses val="autoZero"/>
        <c:auto val="1"/>
        <c:lblAlgn val="ctr"/>
        <c:lblOffset val="100"/>
        <c:noMultiLvlLbl val="0"/>
      </c:catAx>
      <c:valAx>
        <c:axId val="895324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1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EC04-4CDD-91EF-FE7D014ABBBC}"/>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EC04-4CDD-91EF-FE7D014ABBBC}"/>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EC04-4CDD-91EF-FE7D014ABBBC}"/>
            </c:ext>
          </c:extLst>
        </c:ser>
        <c:dLbls>
          <c:showLegendKey val="0"/>
          <c:showVal val="0"/>
          <c:showCatName val="0"/>
          <c:showSerName val="0"/>
          <c:showPercent val="0"/>
          <c:showBubbleSize val="0"/>
        </c:dLbls>
        <c:smooth val="0"/>
        <c:axId val="895272648"/>
        <c:axId val="895278528"/>
      </c:lineChart>
      <c:catAx>
        <c:axId val="895272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78528"/>
        <c:crosses val="autoZero"/>
        <c:auto val="1"/>
        <c:lblAlgn val="ctr"/>
        <c:lblOffset val="100"/>
        <c:noMultiLvlLbl val="0"/>
      </c:catAx>
      <c:valAx>
        <c:axId val="895278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72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3C55-4FD7-B016-03E3D5A5583D}"/>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3C55-4FD7-B016-03E3D5A5583D}"/>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3C55-4FD7-B016-03E3D5A5583D}"/>
            </c:ext>
          </c:extLst>
        </c:ser>
        <c:dLbls>
          <c:showLegendKey val="0"/>
          <c:showVal val="0"/>
          <c:showCatName val="0"/>
          <c:showSerName val="0"/>
          <c:showPercent val="0"/>
          <c:showBubbleSize val="0"/>
        </c:dLbls>
        <c:smooth val="0"/>
        <c:axId val="895276960"/>
        <c:axId val="895273432"/>
      </c:lineChart>
      <c:catAx>
        <c:axId val="895276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73432"/>
        <c:crosses val="autoZero"/>
        <c:auto val="1"/>
        <c:lblAlgn val="ctr"/>
        <c:lblOffset val="100"/>
        <c:noMultiLvlLbl val="0"/>
      </c:catAx>
      <c:valAx>
        <c:axId val="895273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76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20DF-4C63-9F15-F7630D595148}"/>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20DF-4C63-9F15-F7630D595148}"/>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20DF-4C63-9F15-F7630D595148}"/>
            </c:ext>
          </c:extLst>
        </c:ser>
        <c:dLbls>
          <c:showLegendKey val="0"/>
          <c:showVal val="0"/>
          <c:showCatName val="0"/>
          <c:showSerName val="0"/>
          <c:showPercent val="0"/>
          <c:showBubbleSize val="0"/>
        </c:dLbls>
        <c:smooth val="0"/>
        <c:axId val="895280096"/>
        <c:axId val="895275784"/>
      </c:lineChart>
      <c:catAx>
        <c:axId val="895280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75784"/>
        <c:crosses val="autoZero"/>
        <c:auto val="1"/>
        <c:lblAlgn val="ctr"/>
        <c:lblOffset val="100"/>
        <c:noMultiLvlLbl val="0"/>
      </c:catAx>
      <c:valAx>
        <c:axId val="895275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0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pt idx="0">
                  <c:v>0.15</c:v>
                </c:pt>
                <c:pt idx="1">
                  <c:v>0.15</c:v>
                </c:pt>
                <c:pt idx="2">
                  <c:v>0.15</c:v>
                </c:pt>
                <c:pt idx="3">
                  <c:v>0.15</c:v>
                </c:pt>
                <c:pt idx="4">
                  <c:v>0.15</c:v>
                </c:pt>
                <c:pt idx="5">
                  <c:v>0.2</c:v>
                </c:pt>
                <c:pt idx="6">
                  <c:v>0.4</c:v>
                </c:pt>
                <c:pt idx="7">
                  <c:v>0.4</c:v>
                </c:pt>
                <c:pt idx="8">
                  <c:v>0.6</c:v>
                </c:pt>
                <c:pt idx="9">
                  <c:v>0.6</c:v>
                </c:pt>
                <c:pt idx="10">
                  <c:v>0.9</c:v>
                </c:pt>
                <c:pt idx="11">
                  <c:v>0.9</c:v>
                </c:pt>
                <c:pt idx="12">
                  <c:v>0.9</c:v>
                </c:pt>
                <c:pt idx="13">
                  <c:v>0.9</c:v>
                </c:pt>
                <c:pt idx="14">
                  <c:v>0.9</c:v>
                </c:pt>
                <c:pt idx="15">
                  <c:v>0.9</c:v>
                </c:pt>
                <c:pt idx="16">
                  <c:v>0.9</c:v>
                </c:pt>
                <c:pt idx="17">
                  <c:v>0.9</c:v>
                </c:pt>
                <c:pt idx="18">
                  <c:v>0.9</c:v>
                </c:pt>
                <c:pt idx="19">
                  <c:v>0.9</c:v>
                </c:pt>
                <c:pt idx="20">
                  <c:v>0.9</c:v>
                </c:pt>
                <c:pt idx="21">
                  <c:v>0.9</c:v>
                </c:pt>
                <c:pt idx="22">
                  <c:v>0.5</c:v>
                </c:pt>
                <c:pt idx="23">
                  <c:v>0.3</c:v>
                </c:pt>
              </c:numCache>
            </c:numRef>
          </c:val>
          <c:smooth val="0"/>
          <c:extLst xmlns:c16r2="http://schemas.microsoft.com/office/drawing/2015/06/chart">
            <c:ext xmlns:c16="http://schemas.microsoft.com/office/drawing/2014/chart" uri="{C3380CC4-5D6E-409C-BE32-E72D297353CC}">
              <c16:uniqueId val="{00000000-2ECB-4DAF-AB6B-9BEF57212C50}"/>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pt idx="0">
                  <c:v>0.2</c:v>
                </c:pt>
                <c:pt idx="1">
                  <c:v>0.15</c:v>
                </c:pt>
                <c:pt idx="2">
                  <c:v>0.15</c:v>
                </c:pt>
                <c:pt idx="3">
                  <c:v>0.15</c:v>
                </c:pt>
                <c:pt idx="4">
                  <c:v>0.15</c:v>
                </c:pt>
                <c:pt idx="5">
                  <c:v>0.15</c:v>
                </c:pt>
                <c:pt idx="6">
                  <c:v>0.3</c:v>
                </c:pt>
                <c:pt idx="7">
                  <c:v>0.3</c:v>
                </c:pt>
                <c:pt idx="8">
                  <c:v>0.6</c:v>
                </c:pt>
                <c:pt idx="9">
                  <c:v>0.6</c:v>
                </c:pt>
                <c:pt idx="10">
                  <c:v>0.8</c:v>
                </c:pt>
                <c:pt idx="11">
                  <c:v>0.8</c:v>
                </c:pt>
                <c:pt idx="12">
                  <c:v>0.8</c:v>
                </c:pt>
                <c:pt idx="13">
                  <c:v>0.8</c:v>
                </c:pt>
                <c:pt idx="14">
                  <c:v>0.8</c:v>
                </c:pt>
                <c:pt idx="15">
                  <c:v>0.8</c:v>
                </c:pt>
                <c:pt idx="16">
                  <c:v>0.8</c:v>
                </c:pt>
                <c:pt idx="17">
                  <c:v>0.9</c:v>
                </c:pt>
                <c:pt idx="18">
                  <c:v>0.9</c:v>
                </c:pt>
                <c:pt idx="19">
                  <c:v>0.9</c:v>
                </c:pt>
                <c:pt idx="20">
                  <c:v>0.9</c:v>
                </c:pt>
                <c:pt idx="21">
                  <c:v>0.9</c:v>
                </c:pt>
                <c:pt idx="22">
                  <c:v>0.5</c:v>
                </c:pt>
                <c:pt idx="23">
                  <c:v>0.3</c:v>
                </c:pt>
              </c:numCache>
            </c:numRef>
          </c:val>
          <c:smooth val="0"/>
          <c:extLst xmlns:c16r2="http://schemas.microsoft.com/office/drawing/2015/06/chart">
            <c:ext xmlns:c16="http://schemas.microsoft.com/office/drawing/2014/chart" uri="{C3380CC4-5D6E-409C-BE32-E72D297353CC}">
              <c16:uniqueId val="{00000001-2ECB-4DAF-AB6B-9BEF57212C50}"/>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pt idx="0">
                  <c:v>0.2</c:v>
                </c:pt>
                <c:pt idx="1">
                  <c:v>0.15</c:v>
                </c:pt>
                <c:pt idx="2">
                  <c:v>0.15</c:v>
                </c:pt>
                <c:pt idx="3">
                  <c:v>0.15</c:v>
                </c:pt>
                <c:pt idx="4">
                  <c:v>0.15</c:v>
                </c:pt>
                <c:pt idx="5">
                  <c:v>0.15</c:v>
                </c:pt>
                <c:pt idx="6">
                  <c:v>0.3</c:v>
                </c:pt>
                <c:pt idx="7">
                  <c:v>0.3</c:v>
                </c:pt>
                <c:pt idx="8">
                  <c:v>0.5</c:v>
                </c:pt>
                <c:pt idx="9">
                  <c:v>0.5</c:v>
                </c:pt>
                <c:pt idx="10">
                  <c:v>0.7</c:v>
                </c:pt>
                <c:pt idx="11">
                  <c:v>0.7</c:v>
                </c:pt>
                <c:pt idx="12">
                  <c:v>0.7</c:v>
                </c:pt>
                <c:pt idx="13">
                  <c:v>0.7</c:v>
                </c:pt>
                <c:pt idx="14">
                  <c:v>0.7</c:v>
                </c:pt>
                <c:pt idx="15">
                  <c:v>0.7</c:v>
                </c:pt>
                <c:pt idx="16">
                  <c:v>0.6</c:v>
                </c:pt>
                <c:pt idx="17">
                  <c:v>0.6</c:v>
                </c:pt>
                <c:pt idx="18">
                  <c:v>0.6</c:v>
                </c:pt>
                <c:pt idx="19">
                  <c:v>0.6</c:v>
                </c:pt>
                <c:pt idx="20">
                  <c:v>0.6</c:v>
                </c:pt>
                <c:pt idx="21">
                  <c:v>0.6</c:v>
                </c:pt>
                <c:pt idx="22">
                  <c:v>0.5</c:v>
                </c:pt>
                <c:pt idx="23">
                  <c:v>0.3</c:v>
                </c:pt>
              </c:numCache>
            </c:numRef>
          </c:val>
          <c:smooth val="0"/>
          <c:extLst xmlns:c16r2="http://schemas.microsoft.com/office/drawing/2015/06/chart">
            <c:ext xmlns:c16="http://schemas.microsoft.com/office/drawing/2014/chart" uri="{C3380CC4-5D6E-409C-BE32-E72D297353CC}">
              <c16:uniqueId val="{00000002-2ECB-4DAF-AB6B-9BEF57212C50}"/>
            </c:ext>
          </c:extLst>
        </c:ser>
        <c:dLbls>
          <c:showLegendKey val="0"/>
          <c:showVal val="0"/>
          <c:showCatName val="0"/>
          <c:showSerName val="0"/>
          <c:showPercent val="0"/>
          <c:showBubbleSize val="0"/>
        </c:dLbls>
        <c:smooth val="0"/>
        <c:axId val="895277744"/>
        <c:axId val="895268336"/>
      </c:lineChart>
      <c:catAx>
        <c:axId val="8952777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68336"/>
        <c:crosses val="autoZero"/>
        <c:auto val="1"/>
        <c:lblAlgn val="ctr"/>
        <c:lblOffset val="100"/>
        <c:noMultiLvlLbl val="0"/>
      </c:catAx>
      <c:valAx>
        <c:axId val="895268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777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136E-480C-85B9-25AE4F4EB069}"/>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136E-480C-85B9-25AE4F4EB069}"/>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136E-480C-85B9-25AE4F4EB069}"/>
            </c:ext>
          </c:extLst>
        </c:ser>
        <c:dLbls>
          <c:showLegendKey val="0"/>
          <c:showVal val="0"/>
          <c:showCatName val="0"/>
          <c:showSerName val="0"/>
          <c:showPercent val="0"/>
          <c:showBubbleSize val="0"/>
        </c:dLbls>
        <c:smooth val="0"/>
        <c:axId val="895285192"/>
        <c:axId val="895292640"/>
      </c:lineChart>
      <c:catAx>
        <c:axId val="895285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2640"/>
        <c:crosses val="autoZero"/>
        <c:auto val="1"/>
        <c:lblAlgn val="ctr"/>
        <c:lblOffset val="100"/>
        <c:noMultiLvlLbl val="0"/>
      </c:catAx>
      <c:valAx>
        <c:axId val="895292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5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E86-4A69-9866-CEB67E1E4012}"/>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3E86-4A69-9866-CEB67E1E4012}"/>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3E86-4A69-9866-CEB67E1E4012}"/>
            </c:ext>
          </c:extLst>
        </c:ser>
        <c:dLbls>
          <c:showLegendKey val="0"/>
          <c:showVal val="0"/>
          <c:showCatName val="0"/>
          <c:showSerName val="0"/>
          <c:showPercent val="0"/>
          <c:showBubbleSize val="0"/>
        </c:dLbls>
        <c:smooth val="0"/>
        <c:axId val="895289504"/>
        <c:axId val="895285976"/>
      </c:lineChart>
      <c:catAx>
        <c:axId val="8952895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5976"/>
        <c:crosses val="autoZero"/>
        <c:auto val="1"/>
        <c:lblAlgn val="ctr"/>
        <c:lblOffset val="100"/>
        <c:noMultiLvlLbl val="0"/>
      </c:catAx>
      <c:valAx>
        <c:axId val="895285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95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CDD3-473B-A6CB-D6CC55A687CB}"/>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CDD3-473B-A6CB-D6CC55A687CB}"/>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CDD3-473B-A6CB-D6CC55A687CB}"/>
            </c:ext>
          </c:extLst>
        </c:ser>
        <c:dLbls>
          <c:showLegendKey val="0"/>
          <c:showVal val="0"/>
          <c:showCatName val="0"/>
          <c:showSerName val="0"/>
          <c:showPercent val="0"/>
          <c:showBubbleSize val="0"/>
        </c:dLbls>
        <c:smooth val="0"/>
        <c:axId val="895289112"/>
        <c:axId val="895285584"/>
      </c:lineChart>
      <c:catAx>
        <c:axId val="895289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5584"/>
        <c:crosses val="autoZero"/>
        <c:auto val="1"/>
        <c:lblAlgn val="ctr"/>
        <c:lblOffset val="100"/>
        <c:noMultiLvlLbl val="0"/>
      </c:catAx>
      <c:valAx>
        <c:axId val="895285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9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707F-4CDD-B0A5-3A5E72D8F21A}"/>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707F-4CDD-B0A5-3A5E72D8F21A}"/>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707F-4CDD-B0A5-3A5E72D8F21A}"/>
            </c:ext>
          </c:extLst>
        </c:ser>
        <c:dLbls>
          <c:showLegendKey val="0"/>
          <c:showVal val="0"/>
          <c:showCatName val="0"/>
          <c:showSerName val="0"/>
          <c:showPercent val="0"/>
          <c:showBubbleSize val="0"/>
        </c:dLbls>
        <c:smooth val="0"/>
        <c:axId val="895292248"/>
        <c:axId val="895283624"/>
      </c:lineChart>
      <c:catAx>
        <c:axId val="895292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3624"/>
        <c:crosses val="autoZero"/>
        <c:auto val="1"/>
        <c:lblAlgn val="ctr"/>
        <c:lblOffset val="100"/>
        <c:noMultiLvlLbl val="0"/>
      </c:catAx>
      <c:valAx>
        <c:axId val="895283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2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0-2EA2-4AF2-8DB9-29E55BDAADD3}"/>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1-2EA2-4AF2-8DB9-29E55BDAADD3}"/>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2-2EA2-4AF2-8DB9-29E55BDAADD3}"/>
            </c:ext>
          </c:extLst>
        </c:ser>
        <c:dLbls>
          <c:showLegendKey val="0"/>
          <c:showVal val="0"/>
          <c:showCatName val="0"/>
          <c:showSerName val="0"/>
          <c:showPercent val="0"/>
          <c:showBubbleSize val="0"/>
        </c:dLbls>
        <c:smooth val="0"/>
        <c:axId val="895282056"/>
        <c:axId val="895284016"/>
      </c:lineChart>
      <c:catAx>
        <c:axId val="895282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4016"/>
        <c:crosses val="autoZero"/>
        <c:auto val="1"/>
        <c:lblAlgn val="ctr"/>
        <c:lblOffset val="100"/>
        <c:noMultiLvlLbl val="0"/>
      </c:catAx>
      <c:valAx>
        <c:axId val="895284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82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586D-4F21-805E-E74EC4492DE9}"/>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586D-4F21-805E-E74EC4492DE9}"/>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586D-4F21-805E-E74EC4492DE9}"/>
            </c:ext>
          </c:extLst>
        </c:ser>
        <c:dLbls>
          <c:showLegendKey val="0"/>
          <c:showVal val="0"/>
          <c:showCatName val="0"/>
          <c:showSerName val="0"/>
          <c:showPercent val="0"/>
          <c:showBubbleSize val="0"/>
        </c:dLbls>
        <c:smooth val="0"/>
        <c:axId val="895294600"/>
        <c:axId val="895300872"/>
      </c:lineChart>
      <c:catAx>
        <c:axId val="895294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0872"/>
        <c:crosses val="autoZero"/>
        <c:auto val="1"/>
        <c:lblAlgn val="ctr"/>
        <c:lblOffset val="100"/>
        <c:noMultiLvlLbl val="0"/>
      </c:catAx>
      <c:valAx>
        <c:axId val="895300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4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95325960"/>
        <c:axId val="895328704"/>
      </c:lineChart>
      <c:catAx>
        <c:axId val="895325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8704"/>
        <c:crosses val="autoZero"/>
        <c:auto val="1"/>
        <c:lblAlgn val="ctr"/>
        <c:lblOffset val="100"/>
        <c:noMultiLvlLbl val="0"/>
      </c:catAx>
      <c:valAx>
        <c:axId val="895328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25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3474-4527-ABBA-631CBC164E72}"/>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3474-4527-ABBA-631CBC164E72}"/>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3474-4527-ABBA-631CBC164E72}"/>
            </c:ext>
          </c:extLst>
        </c:ser>
        <c:dLbls>
          <c:showLegendKey val="0"/>
          <c:showVal val="0"/>
          <c:showCatName val="0"/>
          <c:showSerName val="0"/>
          <c:showPercent val="0"/>
          <c:showBubbleSize val="0"/>
        </c:dLbls>
        <c:smooth val="0"/>
        <c:axId val="895298520"/>
        <c:axId val="895293424"/>
      </c:lineChart>
      <c:catAx>
        <c:axId val="895298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3424"/>
        <c:crosses val="autoZero"/>
        <c:auto val="1"/>
        <c:lblAlgn val="ctr"/>
        <c:lblOffset val="100"/>
        <c:noMultiLvlLbl val="0"/>
      </c:catAx>
      <c:valAx>
        <c:axId val="895293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8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Schedules'!$D$95</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C33B-42B7-94B9-CD408CDA0002}"/>
            </c:ext>
          </c:extLst>
        </c:ser>
        <c:ser>
          <c:idx val="1"/>
          <c:order val="1"/>
          <c:tx>
            <c:strRef>
              <c:f>'1950-1980 Schedules'!$D$96</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C33B-42B7-94B9-CD408CDA0002}"/>
            </c:ext>
          </c:extLst>
        </c:ser>
        <c:ser>
          <c:idx val="2"/>
          <c:order val="2"/>
          <c:tx>
            <c:strRef>
              <c:f>'1950-1980 Schedules'!$D$97</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C33B-42B7-94B9-CD408CDA0002}"/>
            </c:ext>
          </c:extLst>
        </c:ser>
        <c:dLbls>
          <c:showLegendKey val="0"/>
          <c:showVal val="0"/>
          <c:showCatName val="0"/>
          <c:showSerName val="0"/>
          <c:showPercent val="0"/>
          <c:showBubbleSize val="0"/>
        </c:dLbls>
        <c:smooth val="0"/>
        <c:axId val="895297736"/>
        <c:axId val="895301656"/>
      </c:lineChart>
      <c:catAx>
        <c:axId val="895297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1656"/>
        <c:crosses val="autoZero"/>
        <c:auto val="1"/>
        <c:lblAlgn val="ctr"/>
        <c:lblOffset val="100"/>
        <c:noMultiLvlLbl val="0"/>
      </c:catAx>
      <c:valAx>
        <c:axId val="895301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7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9C4C-47F0-926D-BF44BF1B0807}"/>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9C4C-47F0-926D-BF44BF1B0807}"/>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9C4C-47F0-926D-BF44BF1B0807}"/>
            </c:ext>
          </c:extLst>
        </c:ser>
        <c:dLbls>
          <c:showLegendKey val="0"/>
          <c:showVal val="0"/>
          <c:showCatName val="0"/>
          <c:showSerName val="0"/>
          <c:showPercent val="0"/>
          <c:showBubbleSize val="0"/>
        </c:dLbls>
        <c:smooth val="0"/>
        <c:axId val="895303616"/>
        <c:axId val="895294992"/>
      </c:lineChart>
      <c:catAx>
        <c:axId val="895303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4992"/>
        <c:crosses val="autoZero"/>
        <c:auto val="1"/>
        <c:lblAlgn val="ctr"/>
        <c:lblOffset val="100"/>
        <c:noMultiLvlLbl val="0"/>
      </c:catAx>
      <c:valAx>
        <c:axId val="895294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3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pt idx="0">
                  <c:v>0.2</c:v>
                </c:pt>
                <c:pt idx="1">
                  <c:v>0.15</c:v>
                </c:pt>
                <c:pt idx="2">
                  <c:v>0.15</c:v>
                </c:pt>
                <c:pt idx="3">
                  <c:v>0</c:v>
                </c:pt>
                <c:pt idx="4">
                  <c:v>0</c:v>
                </c:pt>
                <c:pt idx="5">
                  <c:v>0</c:v>
                </c:pt>
                <c:pt idx="6">
                  <c:v>0</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8317-4D8E-B422-90B9521A9D7D}"/>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pt idx="0">
                  <c:v>0.2</c:v>
                </c:pt>
                <c:pt idx="1">
                  <c:v>0.15</c:v>
                </c:pt>
                <c:pt idx="2">
                  <c:v>0.15</c:v>
                </c:pt>
                <c:pt idx="3">
                  <c:v>0</c:v>
                </c:pt>
                <c:pt idx="4">
                  <c:v>0</c:v>
                </c:pt>
                <c:pt idx="5">
                  <c:v>0</c:v>
                </c:pt>
                <c:pt idx="6">
                  <c:v>0</c:v>
                </c:pt>
                <c:pt idx="7">
                  <c:v>0</c:v>
                </c:pt>
                <c:pt idx="8">
                  <c:v>0</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8317-4D8E-B422-90B9521A9D7D}"/>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pt idx="0">
                  <c:v>0.25</c:v>
                </c:pt>
                <c:pt idx="1">
                  <c:v>0.2</c:v>
                </c:pt>
                <c:pt idx="2">
                  <c:v>0.2</c:v>
                </c:pt>
                <c:pt idx="3">
                  <c:v>0</c:v>
                </c:pt>
                <c:pt idx="4">
                  <c:v>0</c:v>
                </c:pt>
                <c:pt idx="5">
                  <c:v>0</c:v>
                </c:pt>
                <c:pt idx="6">
                  <c:v>0</c:v>
                </c:pt>
                <c:pt idx="7">
                  <c:v>0</c:v>
                </c:pt>
                <c:pt idx="8">
                  <c:v>0</c:v>
                </c:pt>
                <c:pt idx="9">
                  <c:v>0</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8317-4D8E-B422-90B9521A9D7D}"/>
            </c:ext>
          </c:extLst>
        </c:ser>
        <c:dLbls>
          <c:showLegendKey val="0"/>
          <c:showVal val="0"/>
          <c:showCatName val="0"/>
          <c:showSerName val="0"/>
          <c:showPercent val="0"/>
          <c:showBubbleSize val="0"/>
        </c:dLbls>
        <c:smooth val="0"/>
        <c:axId val="895305576"/>
        <c:axId val="895296560"/>
      </c:lineChart>
      <c:catAx>
        <c:axId val="895305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96560"/>
        <c:crosses val="autoZero"/>
        <c:auto val="1"/>
        <c:lblAlgn val="ctr"/>
        <c:lblOffset val="100"/>
        <c:noMultiLvlLbl val="0"/>
      </c:catAx>
      <c:valAx>
        <c:axId val="895296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5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C93D-45FD-B56C-A79B3D132B83}"/>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C93D-45FD-B56C-A79B3D132B83}"/>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C93D-45FD-B56C-A79B3D132B83}"/>
            </c:ext>
          </c:extLst>
        </c:ser>
        <c:dLbls>
          <c:showLegendKey val="0"/>
          <c:showVal val="0"/>
          <c:showCatName val="0"/>
          <c:showSerName val="0"/>
          <c:showPercent val="0"/>
          <c:showBubbleSize val="0"/>
        </c:dLbls>
        <c:smooth val="0"/>
        <c:axId val="895316944"/>
        <c:axId val="895316552"/>
      </c:lineChart>
      <c:catAx>
        <c:axId val="8953169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6552"/>
        <c:crosses val="autoZero"/>
        <c:auto val="1"/>
        <c:lblAlgn val="ctr"/>
        <c:lblOffset val="100"/>
        <c:noMultiLvlLbl val="0"/>
      </c:catAx>
      <c:valAx>
        <c:axId val="895316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69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12B9-4949-9B5F-EF8C5238100E}"/>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12B9-4949-9B5F-EF8C5238100E}"/>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12B9-4949-9B5F-EF8C5238100E}"/>
            </c:ext>
          </c:extLst>
        </c:ser>
        <c:dLbls>
          <c:showLegendKey val="0"/>
          <c:showVal val="0"/>
          <c:showCatName val="0"/>
          <c:showSerName val="0"/>
          <c:showPercent val="0"/>
          <c:showBubbleSize val="0"/>
        </c:dLbls>
        <c:smooth val="0"/>
        <c:axId val="895317336"/>
        <c:axId val="895315768"/>
      </c:lineChart>
      <c:catAx>
        <c:axId val="895317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5768"/>
        <c:crosses val="autoZero"/>
        <c:auto val="1"/>
        <c:lblAlgn val="ctr"/>
        <c:lblOffset val="100"/>
        <c:noMultiLvlLbl val="0"/>
      </c:catAx>
      <c:valAx>
        <c:axId val="895315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7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Schedules'!$D$130</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BFF8-478A-9E4D-2D1F5C72DA51}"/>
            </c:ext>
          </c:extLst>
        </c:ser>
        <c:ser>
          <c:idx val="1"/>
          <c:order val="1"/>
          <c:tx>
            <c:strRef>
              <c:f>'1950-1980 Schedules'!$D$131</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BFF8-478A-9E4D-2D1F5C72DA51}"/>
            </c:ext>
          </c:extLst>
        </c:ser>
        <c:ser>
          <c:idx val="2"/>
          <c:order val="2"/>
          <c:tx>
            <c:strRef>
              <c:f>'1950-1980 Schedules'!$D$132</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BFF8-478A-9E4D-2D1F5C72DA51}"/>
            </c:ext>
          </c:extLst>
        </c:ser>
        <c:dLbls>
          <c:showLegendKey val="0"/>
          <c:showVal val="0"/>
          <c:showCatName val="0"/>
          <c:showSerName val="0"/>
          <c:showPercent val="0"/>
          <c:showBubbleSize val="0"/>
        </c:dLbls>
        <c:smooth val="0"/>
        <c:axId val="895308320"/>
        <c:axId val="895313024"/>
      </c:lineChart>
      <c:catAx>
        <c:axId val="895308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3024"/>
        <c:crosses val="autoZero"/>
        <c:auto val="1"/>
        <c:lblAlgn val="ctr"/>
        <c:lblOffset val="100"/>
        <c:noMultiLvlLbl val="0"/>
      </c:catAx>
      <c:valAx>
        <c:axId val="895313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8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E2B0-482A-A0B5-749E357FAC4C}"/>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E2B0-482A-A0B5-749E357FAC4C}"/>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E2B0-482A-A0B5-749E357FAC4C}"/>
            </c:ext>
          </c:extLst>
        </c:ser>
        <c:dLbls>
          <c:showLegendKey val="0"/>
          <c:showVal val="0"/>
          <c:showCatName val="0"/>
          <c:showSerName val="0"/>
          <c:showPercent val="0"/>
          <c:showBubbleSize val="0"/>
        </c:dLbls>
        <c:smooth val="0"/>
        <c:axId val="895308712"/>
        <c:axId val="895318120"/>
      </c:lineChart>
      <c:catAx>
        <c:axId val="895308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8120"/>
        <c:crosses val="autoZero"/>
        <c:auto val="1"/>
        <c:lblAlgn val="ctr"/>
        <c:lblOffset val="100"/>
        <c:noMultiLvlLbl val="0"/>
      </c:catAx>
      <c:valAx>
        <c:axId val="895318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08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E207-428C-B0D9-BCA9D89A27B3}"/>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E207-428C-B0D9-BCA9D89A27B3}"/>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E207-428C-B0D9-BCA9D89A27B3}"/>
            </c:ext>
          </c:extLst>
        </c:ser>
        <c:dLbls>
          <c:showLegendKey val="0"/>
          <c:showVal val="0"/>
          <c:showCatName val="0"/>
          <c:showSerName val="0"/>
          <c:showPercent val="0"/>
          <c:showBubbleSize val="0"/>
        </c:dLbls>
        <c:smooth val="0"/>
        <c:axId val="630979048"/>
        <c:axId val="630975912"/>
      </c:lineChart>
      <c:catAx>
        <c:axId val="630979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5912"/>
        <c:crosses val="autoZero"/>
        <c:auto val="1"/>
        <c:lblAlgn val="ctr"/>
        <c:lblOffset val="100"/>
        <c:noMultiLvlLbl val="0"/>
      </c:catAx>
      <c:valAx>
        <c:axId val="630975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9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9A66-4013-BB5C-8853C0C87200}"/>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9A66-4013-BB5C-8853C0C87200}"/>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9A66-4013-BB5C-8853C0C87200}"/>
            </c:ext>
          </c:extLst>
        </c:ser>
        <c:dLbls>
          <c:showLegendKey val="0"/>
          <c:showVal val="0"/>
          <c:showCatName val="0"/>
          <c:showSerName val="0"/>
          <c:showPercent val="0"/>
          <c:showBubbleSize val="0"/>
        </c:dLbls>
        <c:smooth val="0"/>
        <c:axId val="630979832"/>
        <c:axId val="630974344"/>
      </c:lineChart>
      <c:catAx>
        <c:axId val="630979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4344"/>
        <c:crosses val="autoZero"/>
        <c:auto val="1"/>
        <c:lblAlgn val="ctr"/>
        <c:lblOffset val="100"/>
        <c:noMultiLvlLbl val="0"/>
      </c:catAx>
      <c:valAx>
        <c:axId val="630974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9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895319296"/>
        <c:axId val="895333016"/>
      </c:lineChart>
      <c:catAx>
        <c:axId val="895319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3016"/>
        <c:crosses val="autoZero"/>
        <c:auto val="1"/>
        <c:lblAlgn val="ctr"/>
        <c:lblOffset val="100"/>
        <c:noMultiLvlLbl val="0"/>
      </c:catAx>
      <c:valAx>
        <c:axId val="895333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19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936E-4547-8869-D90B4D1F2D45}"/>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936E-4547-8869-D90B4D1F2D45}"/>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936E-4547-8869-D90B4D1F2D45}"/>
            </c:ext>
          </c:extLst>
        </c:ser>
        <c:dLbls>
          <c:showLegendKey val="0"/>
          <c:showVal val="0"/>
          <c:showCatName val="0"/>
          <c:showSerName val="0"/>
          <c:showPercent val="0"/>
          <c:showBubbleSize val="0"/>
        </c:dLbls>
        <c:smooth val="0"/>
        <c:axId val="630982968"/>
        <c:axId val="630972384"/>
      </c:lineChart>
      <c:catAx>
        <c:axId val="6309829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2384"/>
        <c:crosses val="autoZero"/>
        <c:auto val="1"/>
        <c:lblAlgn val="ctr"/>
        <c:lblOffset val="100"/>
        <c:noMultiLvlLbl val="0"/>
      </c:catAx>
      <c:valAx>
        <c:axId val="630972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29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Schedules'!$D$165</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5EAF-473D-9794-28DC5EA26149}"/>
            </c:ext>
          </c:extLst>
        </c:ser>
        <c:ser>
          <c:idx val="1"/>
          <c:order val="1"/>
          <c:tx>
            <c:strRef>
              <c:f>'1950-1980 Schedules'!$D$166</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5EAF-473D-9794-28DC5EA26149}"/>
            </c:ext>
          </c:extLst>
        </c:ser>
        <c:ser>
          <c:idx val="2"/>
          <c:order val="2"/>
          <c:tx>
            <c:strRef>
              <c:f>'1950-1980 Schedules'!$D$167</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5EAF-473D-9794-28DC5EA26149}"/>
            </c:ext>
          </c:extLst>
        </c:ser>
        <c:dLbls>
          <c:showLegendKey val="0"/>
          <c:showVal val="0"/>
          <c:showCatName val="0"/>
          <c:showSerName val="0"/>
          <c:showPercent val="0"/>
          <c:showBubbleSize val="0"/>
        </c:dLbls>
        <c:smooth val="0"/>
        <c:axId val="630973952"/>
        <c:axId val="630974736"/>
      </c:lineChart>
      <c:catAx>
        <c:axId val="630973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4736"/>
        <c:crosses val="autoZero"/>
        <c:auto val="1"/>
        <c:lblAlgn val="ctr"/>
        <c:lblOffset val="100"/>
        <c:noMultiLvlLbl val="0"/>
      </c:catAx>
      <c:valAx>
        <c:axId val="630974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3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D396-4329-82F6-0736501ABF62}"/>
            </c:ext>
          </c:extLst>
        </c:ser>
        <c:ser>
          <c:idx val="1"/>
          <c:order val="1"/>
          <c:spPr>
            <a:ln w="28575" cap="rnd">
              <a:solidFill>
                <a:srgbClr val="696EB4"/>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D396-4329-82F6-0736501ABF62}"/>
            </c:ext>
          </c:extLst>
        </c:ser>
        <c:ser>
          <c:idx val="2"/>
          <c:order val="2"/>
          <c:spPr>
            <a:ln w="28575" cap="rnd">
              <a:solidFill>
                <a:srgbClr val="474C8E"/>
              </a:solidFill>
              <a:round/>
            </a:ln>
            <a:effectLst/>
          </c:spPr>
          <c:marker>
            <c:symbol val="none"/>
          </c:marker>
          <c:cat>
            <c:strRef>
              <c:f>'1950-1980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'1950-1980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D396-4329-82F6-0736501ABF62}"/>
            </c:ext>
          </c:extLst>
        </c:ser>
        <c:dLbls>
          <c:showLegendKey val="0"/>
          <c:showVal val="0"/>
          <c:showCatName val="0"/>
          <c:showSerName val="0"/>
          <c:showPercent val="0"/>
          <c:showBubbleSize val="0"/>
        </c:dLbls>
        <c:smooth val="0"/>
        <c:axId val="630970816"/>
        <c:axId val="630980224"/>
      </c:lineChart>
      <c:catAx>
        <c:axId val="630970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0224"/>
        <c:crosses val="autoZero"/>
        <c:auto val="1"/>
        <c:lblAlgn val="ctr"/>
        <c:lblOffset val="100"/>
        <c:noMultiLvlLbl val="0"/>
      </c:catAx>
      <c:valAx>
        <c:axId val="630980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0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9488-454D-B5D5-CFA686A3159B}"/>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9488-454D-B5D5-CFA686A3159B}"/>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9488-454D-B5D5-CFA686A3159B}"/>
            </c:ext>
          </c:extLst>
        </c:ser>
        <c:dLbls>
          <c:showLegendKey val="0"/>
          <c:showVal val="0"/>
          <c:showCatName val="0"/>
          <c:showSerName val="0"/>
          <c:showPercent val="0"/>
          <c:showBubbleSize val="0"/>
        </c:dLbls>
        <c:smooth val="0"/>
        <c:axId val="630986104"/>
        <c:axId val="630994728"/>
      </c:lineChart>
      <c:catAx>
        <c:axId val="630986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4728"/>
        <c:crosses val="autoZero"/>
        <c:auto val="1"/>
        <c:lblAlgn val="ctr"/>
        <c:lblOffset val="100"/>
        <c:noMultiLvlLbl val="0"/>
      </c:catAx>
      <c:valAx>
        <c:axId val="630994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6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pt idx="0">
                  <c:v>0.1</c:v>
                </c:pt>
                <c:pt idx="1">
                  <c:v>0.1</c:v>
                </c:pt>
                <c:pt idx="2">
                  <c:v>0.1</c:v>
                </c:pt>
                <c:pt idx="3">
                  <c:v>0.1</c:v>
                </c:pt>
                <c:pt idx="4">
                  <c:v>0.1</c:v>
                </c:pt>
                <c:pt idx="5">
                  <c:v>0.1</c:v>
                </c:pt>
                <c:pt idx="6">
                  <c:v>0.1</c:v>
                </c:pt>
                <c:pt idx="7">
                  <c:v>0.4</c:v>
                </c:pt>
                <c:pt idx="8">
                  <c:v>0.4</c:v>
                </c:pt>
                <c:pt idx="9">
                  <c:v>0.4</c:v>
                </c:pt>
                <c:pt idx="10">
                  <c:v>0.2</c:v>
                </c:pt>
                <c:pt idx="11">
                  <c:v>0.5</c:v>
                </c:pt>
                <c:pt idx="12">
                  <c:v>0.8</c:v>
                </c:pt>
                <c:pt idx="13">
                  <c:v>0.7</c:v>
                </c:pt>
                <c:pt idx="14">
                  <c:v>0.4</c:v>
                </c:pt>
                <c:pt idx="15">
                  <c:v>0.2</c:v>
                </c:pt>
                <c:pt idx="16">
                  <c:v>0.25</c:v>
                </c:pt>
                <c:pt idx="17">
                  <c:v>0.5</c:v>
                </c:pt>
                <c:pt idx="18">
                  <c:v>0.8</c:v>
                </c:pt>
                <c:pt idx="19">
                  <c:v>0.8</c:v>
                </c:pt>
                <c:pt idx="20">
                  <c:v>0.8</c:v>
                </c:pt>
                <c:pt idx="21">
                  <c:v>0.5</c:v>
                </c:pt>
                <c:pt idx="22">
                  <c:v>0.35</c:v>
                </c:pt>
                <c:pt idx="23">
                  <c:v>0.2</c:v>
                </c:pt>
              </c:numCache>
            </c:numRef>
          </c:val>
          <c:smooth val="0"/>
          <c:extLst xmlns:c16r2="http://schemas.microsoft.com/office/drawing/2015/06/chart">
            <c:ext xmlns:c16="http://schemas.microsoft.com/office/drawing/2014/chart" uri="{C3380CC4-5D6E-409C-BE32-E72D297353CC}">
              <c16:uniqueId val="{00000000-DC3C-4250-9D77-81F35303AB97}"/>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pt idx="0">
                  <c:v>0.1</c:v>
                </c:pt>
                <c:pt idx="1">
                  <c:v>0.1</c:v>
                </c:pt>
                <c:pt idx="2">
                  <c:v>0.1</c:v>
                </c:pt>
                <c:pt idx="3">
                  <c:v>0.1</c:v>
                </c:pt>
                <c:pt idx="4">
                  <c:v>0.1</c:v>
                </c:pt>
                <c:pt idx="5">
                  <c:v>0.1</c:v>
                </c:pt>
                <c:pt idx="6">
                  <c:v>0.1</c:v>
                </c:pt>
                <c:pt idx="7">
                  <c:v>0.5</c:v>
                </c:pt>
                <c:pt idx="8">
                  <c:v>0.5</c:v>
                </c:pt>
                <c:pt idx="9">
                  <c:v>0.4</c:v>
                </c:pt>
                <c:pt idx="10">
                  <c:v>0.2</c:v>
                </c:pt>
                <c:pt idx="11">
                  <c:v>0.45</c:v>
                </c:pt>
                <c:pt idx="12">
                  <c:v>0.5</c:v>
                </c:pt>
                <c:pt idx="13">
                  <c:v>0.5</c:v>
                </c:pt>
                <c:pt idx="14">
                  <c:v>0.35</c:v>
                </c:pt>
                <c:pt idx="15">
                  <c:v>0.3</c:v>
                </c:pt>
                <c:pt idx="16">
                  <c:v>0.3</c:v>
                </c:pt>
                <c:pt idx="17">
                  <c:v>0.3</c:v>
                </c:pt>
                <c:pt idx="18">
                  <c:v>0.7</c:v>
                </c:pt>
                <c:pt idx="19">
                  <c:v>0.9</c:v>
                </c:pt>
                <c:pt idx="20">
                  <c:v>0.7</c:v>
                </c:pt>
                <c:pt idx="21">
                  <c:v>0.65</c:v>
                </c:pt>
                <c:pt idx="22">
                  <c:v>0.55000000000000004</c:v>
                </c:pt>
                <c:pt idx="23">
                  <c:v>0.35</c:v>
                </c:pt>
              </c:numCache>
            </c:numRef>
          </c:val>
          <c:smooth val="0"/>
          <c:extLst xmlns:c16r2="http://schemas.microsoft.com/office/drawing/2015/06/chart">
            <c:ext xmlns:c16="http://schemas.microsoft.com/office/drawing/2014/chart" uri="{C3380CC4-5D6E-409C-BE32-E72D297353CC}">
              <c16:uniqueId val="{00000001-DC3C-4250-9D77-81F35303AB97}"/>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pt idx="0">
                  <c:v>0.1</c:v>
                </c:pt>
                <c:pt idx="1">
                  <c:v>0.1</c:v>
                </c:pt>
                <c:pt idx="2">
                  <c:v>0.1</c:v>
                </c:pt>
                <c:pt idx="3">
                  <c:v>0.1</c:v>
                </c:pt>
                <c:pt idx="4">
                  <c:v>0.1</c:v>
                </c:pt>
                <c:pt idx="5">
                  <c:v>0.1</c:v>
                </c:pt>
                <c:pt idx="6">
                  <c:v>0.1</c:v>
                </c:pt>
                <c:pt idx="7">
                  <c:v>0.5</c:v>
                </c:pt>
                <c:pt idx="8">
                  <c:v>0.5</c:v>
                </c:pt>
                <c:pt idx="9">
                  <c:v>0.2</c:v>
                </c:pt>
                <c:pt idx="10">
                  <c:v>0.2</c:v>
                </c:pt>
                <c:pt idx="11">
                  <c:v>0.3</c:v>
                </c:pt>
                <c:pt idx="12">
                  <c:v>0.5</c:v>
                </c:pt>
                <c:pt idx="13">
                  <c:v>0.5</c:v>
                </c:pt>
                <c:pt idx="14">
                  <c:v>0.3</c:v>
                </c:pt>
                <c:pt idx="15">
                  <c:v>0.2</c:v>
                </c:pt>
                <c:pt idx="16">
                  <c:v>0.25</c:v>
                </c:pt>
                <c:pt idx="17">
                  <c:v>0.35</c:v>
                </c:pt>
                <c:pt idx="18">
                  <c:v>0.55000000000000004</c:v>
                </c:pt>
                <c:pt idx="19">
                  <c:v>0.65</c:v>
                </c:pt>
                <c:pt idx="20">
                  <c:v>0.7</c:v>
                </c:pt>
                <c:pt idx="21">
                  <c:v>0.35</c:v>
                </c:pt>
                <c:pt idx="22">
                  <c:v>0.2</c:v>
                </c:pt>
                <c:pt idx="23">
                  <c:v>0.2</c:v>
                </c:pt>
              </c:numCache>
            </c:numRef>
          </c:val>
          <c:smooth val="0"/>
          <c:extLst xmlns:c16r2="http://schemas.microsoft.com/office/drawing/2015/06/chart">
            <c:ext xmlns:c16="http://schemas.microsoft.com/office/drawing/2014/chart" uri="{C3380CC4-5D6E-409C-BE32-E72D297353CC}">
              <c16:uniqueId val="{00000002-DC3C-4250-9D77-81F35303AB97}"/>
            </c:ext>
          </c:extLst>
        </c:ser>
        <c:dLbls>
          <c:showLegendKey val="0"/>
          <c:showVal val="0"/>
          <c:showCatName val="0"/>
          <c:showSerName val="0"/>
          <c:showPercent val="0"/>
          <c:showBubbleSize val="0"/>
        </c:dLbls>
        <c:smooth val="0"/>
        <c:axId val="630984144"/>
        <c:axId val="630986496"/>
      </c:lineChart>
      <c:catAx>
        <c:axId val="6309841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6496"/>
        <c:crosses val="autoZero"/>
        <c:auto val="1"/>
        <c:lblAlgn val="ctr"/>
        <c:lblOffset val="100"/>
        <c:noMultiLvlLbl val="0"/>
      </c:catAx>
      <c:valAx>
        <c:axId val="630986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41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05E9-4E9E-BFFB-DEA1F9129A34}"/>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05E9-4E9E-BFFB-DEA1F9129A34}"/>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05E9-4E9E-BFFB-DEA1F9129A34}"/>
            </c:ext>
          </c:extLst>
        </c:ser>
        <c:dLbls>
          <c:showLegendKey val="0"/>
          <c:showVal val="0"/>
          <c:showCatName val="0"/>
          <c:showSerName val="0"/>
          <c:showPercent val="0"/>
          <c:showBubbleSize val="0"/>
        </c:dLbls>
        <c:smooth val="0"/>
        <c:axId val="630994336"/>
        <c:axId val="630991984"/>
      </c:lineChart>
      <c:catAx>
        <c:axId val="630994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1984"/>
        <c:crosses val="autoZero"/>
        <c:auto val="1"/>
        <c:lblAlgn val="ctr"/>
        <c:lblOffset val="100"/>
        <c:noMultiLvlLbl val="0"/>
      </c:catAx>
      <c:valAx>
        <c:axId val="630991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4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F2D3-4418-82CC-6426E5669C5A}"/>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F2D3-4418-82CC-6426E5669C5A}"/>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F2D3-4418-82CC-6426E5669C5A}"/>
            </c:ext>
          </c:extLst>
        </c:ser>
        <c:dLbls>
          <c:showLegendKey val="0"/>
          <c:showVal val="0"/>
          <c:showCatName val="0"/>
          <c:showSerName val="0"/>
          <c:showPercent val="0"/>
          <c:showBubbleSize val="0"/>
        </c:dLbls>
        <c:smooth val="0"/>
        <c:axId val="630983360"/>
        <c:axId val="630990416"/>
      </c:lineChart>
      <c:catAx>
        <c:axId val="630983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0416"/>
        <c:crosses val="autoZero"/>
        <c:auto val="1"/>
        <c:lblAlgn val="ctr"/>
        <c:lblOffset val="100"/>
        <c:noMultiLvlLbl val="0"/>
      </c:catAx>
      <c:valAx>
        <c:axId val="630990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3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3706-43E0-80B1-17C3A4FA5B44}"/>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3706-43E0-80B1-17C3A4FA5B44}"/>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3706-43E0-80B1-17C3A4FA5B44}"/>
            </c:ext>
          </c:extLst>
        </c:ser>
        <c:dLbls>
          <c:showLegendKey val="0"/>
          <c:showVal val="0"/>
          <c:showCatName val="0"/>
          <c:showSerName val="0"/>
          <c:showPercent val="0"/>
          <c:showBubbleSize val="0"/>
        </c:dLbls>
        <c:smooth val="0"/>
        <c:axId val="630992376"/>
        <c:axId val="630993552"/>
      </c:lineChart>
      <c:catAx>
        <c:axId val="630992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3552"/>
        <c:crosses val="autoZero"/>
        <c:auto val="1"/>
        <c:lblAlgn val="ctr"/>
        <c:lblOffset val="100"/>
        <c:noMultiLvlLbl val="0"/>
      </c:catAx>
      <c:valAx>
        <c:axId val="630993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2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F036-4BC1-9C61-8B285EDD6955}"/>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F036-4BC1-9C61-8B285EDD6955}"/>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F036-4BC1-9C61-8B285EDD6955}"/>
            </c:ext>
          </c:extLst>
        </c:ser>
        <c:dLbls>
          <c:showLegendKey val="0"/>
          <c:showVal val="0"/>
          <c:showCatName val="0"/>
          <c:showSerName val="0"/>
          <c:showPercent val="0"/>
          <c:showBubbleSize val="0"/>
        </c:dLbls>
        <c:smooth val="0"/>
        <c:axId val="630999040"/>
        <c:axId val="631002568"/>
      </c:lineChart>
      <c:catAx>
        <c:axId val="630999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2568"/>
        <c:crosses val="autoZero"/>
        <c:auto val="1"/>
        <c:lblAlgn val="ctr"/>
        <c:lblOffset val="100"/>
        <c:noMultiLvlLbl val="0"/>
      </c:catAx>
      <c:valAx>
        <c:axId val="631002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9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pt idx="0">
                  <c:v>0.15</c:v>
                </c:pt>
                <c:pt idx="1">
                  <c:v>0.15</c:v>
                </c:pt>
                <c:pt idx="2">
                  <c:v>0.15</c:v>
                </c:pt>
                <c:pt idx="3">
                  <c:v>0.15</c:v>
                </c:pt>
                <c:pt idx="4">
                  <c:v>0.15</c:v>
                </c:pt>
                <c:pt idx="5">
                  <c:v>0.2</c:v>
                </c:pt>
                <c:pt idx="6">
                  <c:v>0.4</c:v>
                </c:pt>
                <c:pt idx="7">
                  <c:v>0.4</c:v>
                </c:pt>
                <c:pt idx="8">
                  <c:v>0.6</c:v>
                </c:pt>
                <c:pt idx="9">
                  <c:v>0.6</c:v>
                </c:pt>
                <c:pt idx="10">
                  <c:v>0.9</c:v>
                </c:pt>
                <c:pt idx="11">
                  <c:v>0.9</c:v>
                </c:pt>
                <c:pt idx="12">
                  <c:v>0.9</c:v>
                </c:pt>
                <c:pt idx="13">
                  <c:v>0.9</c:v>
                </c:pt>
                <c:pt idx="14">
                  <c:v>0.9</c:v>
                </c:pt>
                <c:pt idx="15">
                  <c:v>0.9</c:v>
                </c:pt>
                <c:pt idx="16">
                  <c:v>0.9</c:v>
                </c:pt>
                <c:pt idx="17">
                  <c:v>0.9</c:v>
                </c:pt>
                <c:pt idx="18">
                  <c:v>0.9</c:v>
                </c:pt>
                <c:pt idx="19">
                  <c:v>0.9</c:v>
                </c:pt>
                <c:pt idx="20">
                  <c:v>0.9</c:v>
                </c:pt>
                <c:pt idx="21">
                  <c:v>0.9</c:v>
                </c:pt>
                <c:pt idx="22">
                  <c:v>0.5</c:v>
                </c:pt>
                <c:pt idx="23">
                  <c:v>0.3</c:v>
                </c:pt>
              </c:numCache>
            </c:numRef>
          </c:val>
          <c:smooth val="0"/>
          <c:extLst xmlns:c16r2="http://schemas.microsoft.com/office/drawing/2015/06/chart">
            <c:ext xmlns:c16="http://schemas.microsoft.com/office/drawing/2014/chart" uri="{C3380CC4-5D6E-409C-BE32-E72D297353CC}">
              <c16:uniqueId val="{00000000-57C6-4641-B7A0-785675F354D2}"/>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pt idx="0">
                  <c:v>0.2</c:v>
                </c:pt>
                <c:pt idx="1">
                  <c:v>0.15</c:v>
                </c:pt>
                <c:pt idx="2">
                  <c:v>0.15</c:v>
                </c:pt>
                <c:pt idx="3">
                  <c:v>0.15</c:v>
                </c:pt>
                <c:pt idx="4">
                  <c:v>0.15</c:v>
                </c:pt>
                <c:pt idx="5">
                  <c:v>0.15</c:v>
                </c:pt>
                <c:pt idx="6">
                  <c:v>0.3</c:v>
                </c:pt>
                <c:pt idx="7">
                  <c:v>0.3</c:v>
                </c:pt>
                <c:pt idx="8">
                  <c:v>0.6</c:v>
                </c:pt>
                <c:pt idx="9">
                  <c:v>0.6</c:v>
                </c:pt>
                <c:pt idx="10">
                  <c:v>0.8</c:v>
                </c:pt>
                <c:pt idx="11">
                  <c:v>0.8</c:v>
                </c:pt>
                <c:pt idx="12">
                  <c:v>0.8</c:v>
                </c:pt>
                <c:pt idx="13">
                  <c:v>0.8</c:v>
                </c:pt>
                <c:pt idx="14">
                  <c:v>0.8</c:v>
                </c:pt>
                <c:pt idx="15">
                  <c:v>0.8</c:v>
                </c:pt>
                <c:pt idx="16">
                  <c:v>0.8</c:v>
                </c:pt>
                <c:pt idx="17">
                  <c:v>0.9</c:v>
                </c:pt>
                <c:pt idx="18">
                  <c:v>0.9</c:v>
                </c:pt>
                <c:pt idx="19">
                  <c:v>0.9</c:v>
                </c:pt>
                <c:pt idx="20">
                  <c:v>0.9</c:v>
                </c:pt>
                <c:pt idx="21">
                  <c:v>0.9</c:v>
                </c:pt>
                <c:pt idx="22">
                  <c:v>0.5</c:v>
                </c:pt>
                <c:pt idx="23">
                  <c:v>0.3</c:v>
                </c:pt>
              </c:numCache>
            </c:numRef>
          </c:val>
          <c:smooth val="0"/>
          <c:extLst xmlns:c16r2="http://schemas.microsoft.com/office/drawing/2015/06/chart">
            <c:ext xmlns:c16="http://schemas.microsoft.com/office/drawing/2014/chart" uri="{C3380CC4-5D6E-409C-BE32-E72D297353CC}">
              <c16:uniqueId val="{00000001-57C6-4641-B7A0-785675F354D2}"/>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pt idx="0">
                  <c:v>0.2</c:v>
                </c:pt>
                <c:pt idx="1">
                  <c:v>0.15</c:v>
                </c:pt>
                <c:pt idx="2">
                  <c:v>0.15</c:v>
                </c:pt>
                <c:pt idx="3">
                  <c:v>0.15</c:v>
                </c:pt>
                <c:pt idx="4">
                  <c:v>0.15</c:v>
                </c:pt>
                <c:pt idx="5">
                  <c:v>0.15</c:v>
                </c:pt>
                <c:pt idx="6">
                  <c:v>0.3</c:v>
                </c:pt>
                <c:pt idx="7">
                  <c:v>0.3</c:v>
                </c:pt>
                <c:pt idx="8">
                  <c:v>0.5</c:v>
                </c:pt>
                <c:pt idx="9">
                  <c:v>0.5</c:v>
                </c:pt>
                <c:pt idx="10">
                  <c:v>0.7</c:v>
                </c:pt>
                <c:pt idx="11">
                  <c:v>0.7</c:v>
                </c:pt>
                <c:pt idx="12">
                  <c:v>0.7</c:v>
                </c:pt>
                <c:pt idx="13">
                  <c:v>0.7</c:v>
                </c:pt>
                <c:pt idx="14">
                  <c:v>0.7</c:v>
                </c:pt>
                <c:pt idx="15">
                  <c:v>0.7</c:v>
                </c:pt>
                <c:pt idx="16">
                  <c:v>0.6</c:v>
                </c:pt>
                <c:pt idx="17">
                  <c:v>0.6</c:v>
                </c:pt>
                <c:pt idx="18">
                  <c:v>0.6</c:v>
                </c:pt>
                <c:pt idx="19">
                  <c:v>0.6</c:v>
                </c:pt>
                <c:pt idx="20">
                  <c:v>0.6</c:v>
                </c:pt>
                <c:pt idx="21">
                  <c:v>0.6</c:v>
                </c:pt>
                <c:pt idx="22">
                  <c:v>0.5</c:v>
                </c:pt>
                <c:pt idx="23">
                  <c:v>0.3</c:v>
                </c:pt>
              </c:numCache>
            </c:numRef>
          </c:val>
          <c:smooth val="0"/>
          <c:extLst xmlns:c16r2="http://schemas.microsoft.com/office/drawing/2015/06/chart">
            <c:ext xmlns:c16="http://schemas.microsoft.com/office/drawing/2014/chart" uri="{C3380CC4-5D6E-409C-BE32-E72D297353CC}">
              <c16:uniqueId val="{00000002-57C6-4641-B7A0-785675F354D2}"/>
            </c:ext>
          </c:extLst>
        </c:ser>
        <c:dLbls>
          <c:showLegendKey val="0"/>
          <c:showVal val="0"/>
          <c:showCatName val="0"/>
          <c:showSerName val="0"/>
          <c:showPercent val="0"/>
          <c:showBubbleSize val="0"/>
        </c:dLbls>
        <c:smooth val="0"/>
        <c:axId val="630998648"/>
        <c:axId val="631006488"/>
      </c:lineChart>
      <c:catAx>
        <c:axId val="630998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6488"/>
        <c:crosses val="autoZero"/>
        <c:auto val="1"/>
        <c:lblAlgn val="ctr"/>
        <c:lblOffset val="100"/>
        <c:noMultiLvlLbl val="0"/>
      </c:catAx>
      <c:valAx>
        <c:axId val="631006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8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895331840"/>
        <c:axId val="895335368"/>
      </c:lineChart>
      <c:catAx>
        <c:axId val="895331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5368"/>
        <c:crosses val="autoZero"/>
        <c:auto val="1"/>
        <c:lblAlgn val="ctr"/>
        <c:lblOffset val="100"/>
        <c:noMultiLvlLbl val="0"/>
      </c:catAx>
      <c:valAx>
        <c:axId val="895335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1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B323-4F20-876E-3AA5EE32910D}"/>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B323-4F20-876E-3AA5EE32910D}"/>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B323-4F20-876E-3AA5EE32910D}"/>
            </c:ext>
          </c:extLst>
        </c:ser>
        <c:dLbls>
          <c:showLegendKey val="0"/>
          <c:showVal val="0"/>
          <c:showCatName val="0"/>
          <c:showSerName val="0"/>
          <c:showPercent val="0"/>
          <c:showBubbleSize val="0"/>
        </c:dLbls>
        <c:smooth val="0"/>
        <c:axId val="631008056"/>
        <c:axId val="630998256"/>
      </c:lineChart>
      <c:catAx>
        <c:axId val="631008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8256"/>
        <c:crosses val="autoZero"/>
        <c:auto val="1"/>
        <c:lblAlgn val="ctr"/>
        <c:lblOffset val="100"/>
        <c:noMultiLvlLbl val="0"/>
      </c:catAx>
      <c:valAx>
        <c:axId val="630998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8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59A7-45E6-97B2-0333C24756EF}"/>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59A7-45E6-97B2-0333C24756EF}"/>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59A7-45E6-97B2-0333C24756EF}"/>
            </c:ext>
          </c:extLst>
        </c:ser>
        <c:dLbls>
          <c:showLegendKey val="0"/>
          <c:showVal val="0"/>
          <c:showCatName val="0"/>
          <c:showSerName val="0"/>
          <c:showPercent val="0"/>
          <c:showBubbleSize val="0"/>
        </c:dLbls>
        <c:smooth val="0"/>
        <c:axId val="631004920"/>
        <c:axId val="631002176"/>
      </c:lineChart>
      <c:catAx>
        <c:axId val="6310049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2176"/>
        <c:crosses val="autoZero"/>
        <c:auto val="1"/>
        <c:lblAlgn val="ctr"/>
        <c:lblOffset val="100"/>
        <c:noMultiLvlLbl val="0"/>
      </c:catAx>
      <c:valAx>
        <c:axId val="631002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49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7FC7-42AA-B9BC-316257014DFA}"/>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7FC7-42AA-B9BC-316257014DFA}"/>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7FC7-42AA-B9BC-316257014DFA}"/>
            </c:ext>
          </c:extLst>
        </c:ser>
        <c:dLbls>
          <c:showLegendKey val="0"/>
          <c:showVal val="0"/>
          <c:showCatName val="0"/>
          <c:showSerName val="0"/>
          <c:showPercent val="0"/>
          <c:showBubbleSize val="0"/>
        </c:dLbls>
        <c:smooth val="0"/>
        <c:axId val="631004528"/>
        <c:axId val="631005312"/>
      </c:lineChart>
      <c:catAx>
        <c:axId val="631004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5312"/>
        <c:crosses val="autoZero"/>
        <c:auto val="1"/>
        <c:lblAlgn val="ctr"/>
        <c:lblOffset val="100"/>
        <c:noMultiLvlLbl val="0"/>
      </c:catAx>
      <c:valAx>
        <c:axId val="631005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4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B338-46DC-AA32-3C4C92CF31E4}"/>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B338-46DC-AA32-3C4C92CF31E4}"/>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B338-46DC-AA32-3C4C92CF31E4}"/>
            </c:ext>
          </c:extLst>
        </c:ser>
        <c:dLbls>
          <c:showLegendKey val="0"/>
          <c:showVal val="0"/>
          <c:showCatName val="0"/>
          <c:showSerName val="0"/>
          <c:showPercent val="0"/>
          <c:showBubbleSize val="0"/>
        </c:dLbls>
        <c:smooth val="0"/>
        <c:axId val="631011584"/>
        <c:axId val="631012760"/>
      </c:lineChart>
      <c:catAx>
        <c:axId val="631011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2760"/>
        <c:crosses val="autoZero"/>
        <c:auto val="1"/>
        <c:lblAlgn val="ctr"/>
        <c:lblOffset val="100"/>
        <c:noMultiLvlLbl val="0"/>
      </c:catAx>
      <c:valAx>
        <c:axId val="631012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1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0-3036-45EF-9EDF-397F442DB1DA}"/>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1-3036-45EF-9EDF-397F442DB1DA}"/>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2-3036-45EF-9EDF-397F442DB1DA}"/>
            </c:ext>
          </c:extLst>
        </c:ser>
        <c:dLbls>
          <c:showLegendKey val="0"/>
          <c:showVal val="0"/>
          <c:showCatName val="0"/>
          <c:showSerName val="0"/>
          <c:showPercent val="0"/>
          <c:showBubbleSize val="0"/>
        </c:dLbls>
        <c:smooth val="0"/>
        <c:axId val="631009232"/>
        <c:axId val="631019424"/>
      </c:lineChart>
      <c:catAx>
        <c:axId val="631009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9424"/>
        <c:crosses val="autoZero"/>
        <c:auto val="1"/>
        <c:lblAlgn val="ctr"/>
        <c:lblOffset val="100"/>
        <c:noMultiLvlLbl val="0"/>
      </c:catAx>
      <c:valAx>
        <c:axId val="631019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9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77FF-42C5-B694-09503AA146E3}"/>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77FF-42C5-B694-09503AA146E3}"/>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77FF-42C5-B694-09503AA146E3}"/>
            </c:ext>
          </c:extLst>
        </c:ser>
        <c:dLbls>
          <c:showLegendKey val="0"/>
          <c:showVal val="0"/>
          <c:showCatName val="0"/>
          <c:showSerName val="0"/>
          <c:showPercent val="0"/>
          <c:showBubbleSize val="0"/>
        </c:dLbls>
        <c:smooth val="0"/>
        <c:axId val="631011976"/>
        <c:axId val="631015112"/>
      </c:lineChart>
      <c:catAx>
        <c:axId val="6310119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5112"/>
        <c:crosses val="autoZero"/>
        <c:auto val="1"/>
        <c:lblAlgn val="ctr"/>
        <c:lblOffset val="100"/>
        <c:noMultiLvlLbl val="0"/>
      </c:catAx>
      <c:valAx>
        <c:axId val="631015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19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2B95-44C7-9051-CAC862C1C28C}"/>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2B95-44C7-9051-CAC862C1C28C}"/>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2B95-44C7-9051-CAC862C1C28C}"/>
            </c:ext>
          </c:extLst>
        </c:ser>
        <c:dLbls>
          <c:showLegendKey val="0"/>
          <c:showVal val="0"/>
          <c:showCatName val="0"/>
          <c:showSerName val="0"/>
          <c:showPercent val="0"/>
          <c:showBubbleSize val="0"/>
        </c:dLbls>
        <c:smooth val="0"/>
        <c:axId val="631016680"/>
        <c:axId val="631017072"/>
      </c:lineChart>
      <c:catAx>
        <c:axId val="6310166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7072"/>
        <c:crosses val="autoZero"/>
        <c:auto val="1"/>
        <c:lblAlgn val="ctr"/>
        <c:lblOffset val="100"/>
        <c:noMultiLvlLbl val="0"/>
      </c:catAx>
      <c:valAx>
        <c:axId val="631017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66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Schedules'!$D$95</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EFB0-46F6-BCAB-B004B2849D5F}"/>
            </c:ext>
          </c:extLst>
        </c:ser>
        <c:ser>
          <c:idx val="1"/>
          <c:order val="1"/>
          <c:tx>
            <c:strRef>
              <c:f>'1980-2000 Schedules'!$D$96</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EFB0-46F6-BCAB-B004B2849D5F}"/>
            </c:ext>
          </c:extLst>
        </c:ser>
        <c:ser>
          <c:idx val="2"/>
          <c:order val="2"/>
          <c:tx>
            <c:strRef>
              <c:f>'1980-2000 Schedules'!$D$97</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EFB0-46F6-BCAB-B004B2849D5F}"/>
            </c:ext>
          </c:extLst>
        </c:ser>
        <c:dLbls>
          <c:showLegendKey val="0"/>
          <c:showVal val="0"/>
          <c:showCatName val="0"/>
          <c:showSerName val="0"/>
          <c:showPercent val="0"/>
          <c:showBubbleSize val="0"/>
        </c:dLbls>
        <c:smooth val="0"/>
        <c:axId val="631018640"/>
        <c:axId val="631019816"/>
      </c:lineChart>
      <c:catAx>
        <c:axId val="6310186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9816"/>
        <c:crosses val="autoZero"/>
        <c:auto val="1"/>
        <c:lblAlgn val="ctr"/>
        <c:lblOffset val="100"/>
        <c:noMultiLvlLbl val="0"/>
      </c:catAx>
      <c:valAx>
        <c:axId val="631019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86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8346-4F8F-AB90-D96F35CA665A}"/>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8346-4F8F-AB90-D96F35CA665A}"/>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8346-4F8F-AB90-D96F35CA665A}"/>
            </c:ext>
          </c:extLst>
        </c:ser>
        <c:dLbls>
          <c:showLegendKey val="0"/>
          <c:showVal val="0"/>
          <c:showCatName val="0"/>
          <c:showSerName val="0"/>
          <c:showPercent val="0"/>
          <c:showBubbleSize val="0"/>
        </c:dLbls>
        <c:smooth val="0"/>
        <c:axId val="631030400"/>
        <c:axId val="631027656"/>
      </c:lineChart>
      <c:catAx>
        <c:axId val="631030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7656"/>
        <c:crosses val="autoZero"/>
        <c:auto val="1"/>
        <c:lblAlgn val="ctr"/>
        <c:lblOffset val="100"/>
        <c:noMultiLvlLbl val="0"/>
      </c:catAx>
      <c:valAx>
        <c:axId val="631027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0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pt idx="0">
                  <c:v>0.2</c:v>
                </c:pt>
                <c:pt idx="1">
                  <c:v>0.15</c:v>
                </c:pt>
                <c:pt idx="2">
                  <c:v>0.15</c:v>
                </c:pt>
                <c:pt idx="3">
                  <c:v>0</c:v>
                </c:pt>
                <c:pt idx="4">
                  <c:v>0</c:v>
                </c:pt>
                <c:pt idx="5">
                  <c:v>0</c:v>
                </c:pt>
                <c:pt idx="6">
                  <c:v>0</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F387-4476-A08F-07670BA76884}"/>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pt idx="0">
                  <c:v>0.2</c:v>
                </c:pt>
                <c:pt idx="1">
                  <c:v>0.15</c:v>
                </c:pt>
                <c:pt idx="2">
                  <c:v>0.15</c:v>
                </c:pt>
                <c:pt idx="3">
                  <c:v>0</c:v>
                </c:pt>
                <c:pt idx="4">
                  <c:v>0</c:v>
                </c:pt>
                <c:pt idx="5">
                  <c:v>0</c:v>
                </c:pt>
                <c:pt idx="6">
                  <c:v>0</c:v>
                </c:pt>
                <c:pt idx="7">
                  <c:v>0</c:v>
                </c:pt>
                <c:pt idx="8">
                  <c:v>0</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F387-4476-A08F-07670BA76884}"/>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pt idx="0">
                  <c:v>0.25</c:v>
                </c:pt>
                <c:pt idx="1">
                  <c:v>0.2</c:v>
                </c:pt>
                <c:pt idx="2">
                  <c:v>0.2</c:v>
                </c:pt>
                <c:pt idx="3">
                  <c:v>0</c:v>
                </c:pt>
                <c:pt idx="4">
                  <c:v>0</c:v>
                </c:pt>
                <c:pt idx="5">
                  <c:v>0</c:v>
                </c:pt>
                <c:pt idx="6">
                  <c:v>0</c:v>
                </c:pt>
                <c:pt idx="7">
                  <c:v>0</c:v>
                </c:pt>
                <c:pt idx="8">
                  <c:v>0</c:v>
                </c:pt>
                <c:pt idx="9">
                  <c:v>0</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F387-4476-A08F-07670BA76884}"/>
            </c:ext>
          </c:extLst>
        </c:ser>
        <c:dLbls>
          <c:showLegendKey val="0"/>
          <c:showVal val="0"/>
          <c:showCatName val="0"/>
          <c:showSerName val="0"/>
          <c:showPercent val="0"/>
          <c:showBubbleSize val="0"/>
        </c:dLbls>
        <c:smooth val="0"/>
        <c:axId val="631028440"/>
        <c:axId val="631021776"/>
      </c:lineChart>
      <c:catAx>
        <c:axId val="631028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1776"/>
        <c:crosses val="autoZero"/>
        <c:auto val="1"/>
        <c:lblAlgn val="ctr"/>
        <c:lblOffset val="100"/>
        <c:noMultiLvlLbl val="0"/>
      </c:catAx>
      <c:valAx>
        <c:axId val="631021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8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pt idx="0">
                  <c:v>0.15</c:v>
                </c:pt>
                <c:pt idx="1">
                  <c:v>0.15</c:v>
                </c:pt>
                <c:pt idx="2">
                  <c:v>0.15</c:v>
                </c:pt>
                <c:pt idx="3">
                  <c:v>0.15</c:v>
                </c:pt>
                <c:pt idx="4">
                  <c:v>0.15</c:v>
                </c:pt>
                <c:pt idx="5">
                  <c:v>0.2</c:v>
                </c:pt>
                <c:pt idx="6">
                  <c:v>0.4</c:v>
                </c:pt>
                <c:pt idx="7">
                  <c:v>0.4</c:v>
                </c:pt>
                <c:pt idx="8">
                  <c:v>0.6</c:v>
                </c:pt>
                <c:pt idx="9">
                  <c:v>0.6</c:v>
                </c:pt>
                <c:pt idx="10">
                  <c:v>0.9</c:v>
                </c:pt>
                <c:pt idx="11">
                  <c:v>0.9</c:v>
                </c:pt>
                <c:pt idx="12">
                  <c:v>0.9</c:v>
                </c:pt>
                <c:pt idx="13">
                  <c:v>0.9</c:v>
                </c:pt>
                <c:pt idx="14">
                  <c:v>0.9</c:v>
                </c:pt>
                <c:pt idx="15">
                  <c:v>0.9</c:v>
                </c:pt>
                <c:pt idx="16">
                  <c:v>0.9</c:v>
                </c:pt>
                <c:pt idx="17">
                  <c:v>0.9</c:v>
                </c:pt>
                <c:pt idx="18">
                  <c:v>0.9</c:v>
                </c:pt>
                <c:pt idx="19">
                  <c:v>0.9</c:v>
                </c:pt>
                <c:pt idx="20">
                  <c:v>0.9</c:v>
                </c:pt>
                <c:pt idx="21">
                  <c:v>0.9</c:v>
                </c:pt>
                <c:pt idx="22">
                  <c:v>0.5</c:v>
                </c:pt>
                <c:pt idx="23">
                  <c:v>0.3</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pt idx="0">
                  <c:v>0.2</c:v>
                </c:pt>
                <c:pt idx="1">
                  <c:v>0.15</c:v>
                </c:pt>
                <c:pt idx="2">
                  <c:v>0.15</c:v>
                </c:pt>
                <c:pt idx="3">
                  <c:v>0.15</c:v>
                </c:pt>
                <c:pt idx="4">
                  <c:v>0.15</c:v>
                </c:pt>
                <c:pt idx="5">
                  <c:v>0.15</c:v>
                </c:pt>
                <c:pt idx="6">
                  <c:v>0.3</c:v>
                </c:pt>
                <c:pt idx="7">
                  <c:v>0.3</c:v>
                </c:pt>
                <c:pt idx="8">
                  <c:v>0.6</c:v>
                </c:pt>
                <c:pt idx="9">
                  <c:v>0.6</c:v>
                </c:pt>
                <c:pt idx="10">
                  <c:v>0.8</c:v>
                </c:pt>
                <c:pt idx="11">
                  <c:v>0.8</c:v>
                </c:pt>
                <c:pt idx="12">
                  <c:v>0.8</c:v>
                </c:pt>
                <c:pt idx="13">
                  <c:v>0.8</c:v>
                </c:pt>
                <c:pt idx="14">
                  <c:v>0.8</c:v>
                </c:pt>
                <c:pt idx="15">
                  <c:v>0.8</c:v>
                </c:pt>
                <c:pt idx="16">
                  <c:v>0.8</c:v>
                </c:pt>
                <c:pt idx="17">
                  <c:v>0.9</c:v>
                </c:pt>
                <c:pt idx="18">
                  <c:v>0.9</c:v>
                </c:pt>
                <c:pt idx="19">
                  <c:v>0.9</c:v>
                </c:pt>
                <c:pt idx="20">
                  <c:v>0.9</c:v>
                </c:pt>
                <c:pt idx="21">
                  <c:v>0.9</c:v>
                </c:pt>
                <c:pt idx="22">
                  <c:v>0.5</c:v>
                </c:pt>
                <c:pt idx="23">
                  <c:v>0.3</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pt idx="0">
                  <c:v>0.2</c:v>
                </c:pt>
                <c:pt idx="1">
                  <c:v>0.15</c:v>
                </c:pt>
                <c:pt idx="2">
                  <c:v>0.15</c:v>
                </c:pt>
                <c:pt idx="3">
                  <c:v>0.15</c:v>
                </c:pt>
                <c:pt idx="4">
                  <c:v>0.15</c:v>
                </c:pt>
                <c:pt idx="5">
                  <c:v>0.15</c:v>
                </c:pt>
                <c:pt idx="6">
                  <c:v>0.3</c:v>
                </c:pt>
                <c:pt idx="7">
                  <c:v>0.3</c:v>
                </c:pt>
                <c:pt idx="8">
                  <c:v>0.5</c:v>
                </c:pt>
                <c:pt idx="9">
                  <c:v>0.5</c:v>
                </c:pt>
                <c:pt idx="10">
                  <c:v>0.7</c:v>
                </c:pt>
                <c:pt idx="11">
                  <c:v>0.7</c:v>
                </c:pt>
                <c:pt idx="12">
                  <c:v>0.7</c:v>
                </c:pt>
                <c:pt idx="13">
                  <c:v>0.7</c:v>
                </c:pt>
                <c:pt idx="14">
                  <c:v>0.7</c:v>
                </c:pt>
                <c:pt idx="15">
                  <c:v>0.7</c:v>
                </c:pt>
                <c:pt idx="16">
                  <c:v>0.6</c:v>
                </c:pt>
                <c:pt idx="17">
                  <c:v>0.6</c:v>
                </c:pt>
                <c:pt idx="18">
                  <c:v>0.6</c:v>
                </c:pt>
                <c:pt idx="19">
                  <c:v>0.6</c:v>
                </c:pt>
                <c:pt idx="20">
                  <c:v>0.6</c:v>
                </c:pt>
                <c:pt idx="21">
                  <c:v>0.6</c:v>
                </c:pt>
                <c:pt idx="22">
                  <c:v>0.5</c:v>
                </c:pt>
                <c:pt idx="23">
                  <c:v>0.3</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95331056"/>
        <c:axId val="895211496"/>
      </c:lineChart>
      <c:catAx>
        <c:axId val="895331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1496"/>
        <c:crosses val="autoZero"/>
        <c:auto val="1"/>
        <c:lblAlgn val="ctr"/>
        <c:lblOffset val="100"/>
        <c:noMultiLvlLbl val="0"/>
      </c:catAx>
      <c:valAx>
        <c:axId val="895211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331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C093-4B90-8699-B6927F4EA23D}"/>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C093-4B90-8699-B6927F4EA23D}"/>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C093-4B90-8699-B6927F4EA23D}"/>
            </c:ext>
          </c:extLst>
        </c:ser>
        <c:dLbls>
          <c:showLegendKey val="0"/>
          <c:showVal val="0"/>
          <c:showCatName val="0"/>
          <c:showSerName val="0"/>
          <c:showPercent val="0"/>
          <c:showBubbleSize val="0"/>
        </c:dLbls>
        <c:smooth val="0"/>
        <c:axId val="631031184"/>
        <c:axId val="631022168"/>
      </c:lineChart>
      <c:catAx>
        <c:axId val="631031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2168"/>
        <c:crosses val="autoZero"/>
        <c:auto val="1"/>
        <c:lblAlgn val="ctr"/>
        <c:lblOffset val="100"/>
        <c:noMultiLvlLbl val="0"/>
      </c:catAx>
      <c:valAx>
        <c:axId val="631022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1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B207-4755-A99A-9E6F3DBBB4C7}"/>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B207-4755-A99A-9E6F3DBBB4C7}"/>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B207-4755-A99A-9E6F3DBBB4C7}"/>
            </c:ext>
          </c:extLst>
        </c:ser>
        <c:dLbls>
          <c:showLegendKey val="0"/>
          <c:showVal val="0"/>
          <c:showCatName val="0"/>
          <c:showSerName val="0"/>
          <c:showPercent val="0"/>
          <c:showBubbleSize val="0"/>
        </c:dLbls>
        <c:smooth val="0"/>
        <c:axId val="631031576"/>
        <c:axId val="631030008"/>
      </c:lineChart>
      <c:catAx>
        <c:axId val="631031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0008"/>
        <c:crosses val="autoZero"/>
        <c:auto val="1"/>
        <c:lblAlgn val="ctr"/>
        <c:lblOffset val="100"/>
        <c:noMultiLvlLbl val="0"/>
      </c:catAx>
      <c:valAx>
        <c:axId val="631030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1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Schedules'!$D$130</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56BC-4DB1-A8F7-2D72D7CA9D49}"/>
            </c:ext>
          </c:extLst>
        </c:ser>
        <c:ser>
          <c:idx val="1"/>
          <c:order val="1"/>
          <c:tx>
            <c:strRef>
              <c:f>'1980-2000 Schedules'!$D$131</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56BC-4DB1-A8F7-2D72D7CA9D49}"/>
            </c:ext>
          </c:extLst>
        </c:ser>
        <c:ser>
          <c:idx val="2"/>
          <c:order val="2"/>
          <c:tx>
            <c:strRef>
              <c:f>'1980-2000 Schedules'!$D$132</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56BC-4DB1-A8F7-2D72D7CA9D49}"/>
            </c:ext>
          </c:extLst>
        </c:ser>
        <c:dLbls>
          <c:showLegendKey val="0"/>
          <c:showVal val="0"/>
          <c:showCatName val="0"/>
          <c:showSerName val="0"/>
          <c:showPercent val="0"/>
          <c:showBubbleSize val="0"/>
        </c:dLbls>
        <c:smooth val="0"/>
        <c:axId val="631029224"/>
        <c:axId val="631043728"/>
      </c:lineChart>
      <c:catAx>
        <c:axId val="631029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3728"/>
        <c:crosses val="autoZero"/>
        <c:auto val="1"/>
        <c:lblAlgn val="ctr"/>
        <c:lblOffset val="100"/>
        <c:noMultiLvlLbl val="0"/>
      </c:catAx>
      <c:valAx>
        <c:axId val="631043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9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077C-4891-801C-E2A518065F5E}"/>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077C-4891-801C-E2A518065F5E}"/>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077C-4891-801C-E2A518065F5E}"/>
            </c:ext>
          </c:extLst>
        </c:ser>
        <c:dLbls>
          <c:showLegendKey val="0"/>
          <c:showVal val="0"/>
          <c:showCatName val="0"/>
          <c:showSerName val="0"/>
          <c:showPercent val="0"/>
          <c:showBubbleSize val="0"/>
        </c:dLbls>
        <c:smooth val="0"/>
        <c:axId val="631035888"/>
        <c:axId val="631037848"/>
      </c:lineChart>
      <c:catAx>
        <c:axId val="631035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7848"/>
        <c:crosses val="autoZero"/>
        <c:auto val="1"/>
        <c:lblAlgn val="ctr"/>
        <c:lblOffset val="100"/>
        <c:noMultiLvlLbl val="0"/>
      </c:catAx>
      <c:valAx>
        <c:axId val="631037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58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05D5-4E0A-A57D-43CA092AD94A}"/>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05D5-4E0A-A57D-43CA092AD94A}"/>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05D5-4E0A-A57D-43CA092AD94A}"/>
            </c:ext>
          </c:extLst>
        </c:ser>
        <c:dLbls>
          <c:showLegendKey val="0"/>
          <c:showVal val="0"/>
          <c:showCatName val="0"/>
          <c:showSerName val="0"/>
          <c:showPercent val="0"/>
          <c:showBubbleSize val="0"/>
        </c:dLbls>
        <c:smooth val="0"/>
        <c:axId val="631056272"/>
        <c:axId val="631047648"/>
      </c:lineChart>
      <c:catAx>
        <c:axId val="6310562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7648"/>
        <c:crosses val="autoZero"/>
        <c:auto val="1"/>
        <c:lblAlgn val="ctr"/>
        <c:lblOffset val="100"/>
        <c:noMultiLvlLbl val="0"/>
      </c:catAx>
      <c:valAx>
        <c:axId val="631047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62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76B7-443B-BCB5-E21A73EF271C}"/>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76B7-443B-BCB5-E21A73EF271C}"/>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76B7-443B-BCB5-E21A73EF271C}"/>
            </c:ext>
          </c:extLst>
        </c:ser>
        <c:dLbls>
          <c:showLegendKey val="0"/>
          <c:showVal val="0"/>
          <c:showCatName val="0"/>
          <c:showSerName val="0"/>
          <c:showPercent val="0"/>
          <c:showBubbleSize val="0"/>
        </c:dLbls>
        <c:smooth val="0"/>
        <c:axId val="631046864"/>
        <c:axId val="631051568"/>
      </c:lineChart>
      <c:catAx>
        <c:axId val="6310468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1568"/>
        <c:crosses val="autoZero"/>
        <c:auto val="1"/>
        <c:lblAlgn val="ctr"/>
        <c:lblOffset val="100"/>
        <c:noMultiLvlLbl val="0"/>
      </c:catAx>
      <c:valAx>
        <c:axId val="631051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68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A073-4C6E-ABAE-894B971DC04A}"/>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A073-4C6E-ABAE-894B971DC04A}"/>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A073-4C6E-ABAE-894B971DC04A}"/>
            </c:ext>
          </c:extLst>
        </c:ser>
        <c:dLbls>
          <c:showLegendKey val="0"/>
          <c:showVal val="0"/>
          <c:showCatName val="0"/>
          <c:showSerName val="0"/>
          <c:showPercent val="0"/>
          <c:showBubbleSize val="0"/>
        </c:dLbls>
        <c:smooth val="0"/>
        <c:axId val="631051960"/>
        <c:axId val="631052352"/>
      </c:lineChart>
      <c:catAx>
        <c:axId val="631051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2352"/>
        <c:crosses val="autoZero"/>
        <c:auto val="1"/>
        <c:lblAlgn val="ctr"/>
        <c:lblOffset val="100"/>
        <c:noMultiLvlLbl val="0"/>
      </c:catAx>
      <c:valAx>
        <c:axId val="631052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1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Schedules'!$D$165</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183A-45E4-A756-9A5C4A4D3240}"/>
            </c:ext>
          </c:extLst>
        </c:ser>
        <c:ser>
          <c:idx val="1"/>
          <c:order val="1"/>
          <c:tx>
            <c:strRef>
              <c:f>'1980-2000 Schedules'!$D$166</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183A-45E4-A756-9A5C4A4D3240}"/>
            </c:ext>
          </c:extLst>
        </c:ser>
        <c:ser>
          <c:idx val="2"/>
          <c:order val="2"/>
          <c:tx>
            <c:strRef>
              <c:f>'1980-2000 Schedules'!$D$167</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183A-45E4-A756-9A5C4A4D3240}"/>
            </c:ext>
          </c:extLst>
        </c:ser>
        <c:dLbls>
          <c:showLegendKey val="0"/>
          <c:showVal val="0"/>
          <c:showCatName val="0"/>
          <c:showSerName val="0"/>
          <c:showPercent val="0"/>
          <c:showBubbleSize val="0"/>
        </c:dLbls>
        <c:smooth val="0"/>
        <c:axId val="631055096"/>
        <c:axId val="631055880"/>
      </c:lineChart>
      <c:catAx>
        <c:axId val="631055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5880"/>
        <c:crosses val="autoZero"/>
        <c:auto val="1"/>
        <c:lblAlgn val="ctr"/>
        <c:lblOffset val="100"/>
        <c:noMultiLvlLbl val="0"/>
      </c:catAx>
      <c:valAx>
        <c:axId val="631055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5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CBEF-405F-AE59-FC31063D6A1B}"/>
            </c:ext>
          </c:extLst>
        </c:ser>
        <c:ser>
          <c:idx val="1"/>
          <c:order val="1"/>
          <c:spPr>
            <a:ln w="28575" cap="rnd">
              <a:solidFill>
                <a:srgbClr val="696EB4"/>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CBEF-405F-AE59-FC31063D6A1B}"/>
            </c:ext>
          </c:extLst>
        </c:ser>
        <c:ser>
          <c:idx val="2"/>
          <c:order val="2"/>
          <c:spPr>
            <a:ln w="28575" cap="rnd">
              <a:solidFill>
                <a:srgbClr val="474C8E"/>
              </a:solidFill>
              <a:round/>
            </a:ln>
            <a:effectLst/>
          </c:spPr>
          <c:marker>
            <c:symbol val="none"/>
          </c:marker>
          <c:cat>
            <c:strRef>
              <c:f>'1980-2000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'1980-2000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CBEF-405F-AE59-FC31063D6A1B}"/>
            </c:ext>
          </c:extLst>
        </c:ser>
        <c:dLbls>
          <c:showLegendKey val="0"/>
          <c:showVal val="0"/>
          <c:showCatName val="0"/>
          <c:showSerName val="0"/>
          <c:showPercent val="0"/>
          <c:showBubbleSize val="0"/>
        </c:dLbls>
        <c:smooth val="0"/>
        <c:axId val="631056664"/>
        <c:axId val="631052744"/>
      </c:lineChart>
      <c:catAx>
        <c:axId val="631056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2744"/>
        <c:crosses val="autoZero"/>
        <c:auto val="1"/>
        <c:lblAlgn val="ctr"/>
        <c:lblOffset val="100"/>
        <c:noMultiLvlLbl val="0"/>
      </c:catAx>
      <c:valAx>
        <c:axId val="631052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6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5738-4A94-B259-D8302B0A2F13}"/>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5738-4A94-B259-D8302B0A2F13}"/>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5738-4A94-B259-D8302B0A2F13}"/>
            </c:ext>
          </c:extLst>
        </c:ser>
        <c:dLbls>
          <c:showLegendKey val="0"/>
          <c:showVal val="0"/>
          <c:showCatName val="0"/>
          <c:showSerName val="0"/>
          <c:showPercent val="0"/>
          <c:showBubbleSize val="0"/>
        </c:dLbls>
        <c:smooth val="0"/>
        <c:axId val="631069208"/>
        <c:axId val="631064504"/>
      </c:lineChart>
      <c:catAx>
        <c:axId val="631069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4504"/>
        <c:crosses val="autoZero"/>
        <c:auto val="1"/>
        <c:lblAlgn val="ctr"/>
        <c:lblOffset val="100"/>
        <c:noMultiLvlLbl val="0"/>
      </c:catAx>
      <c:valAx>
        <c:axId val="631064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9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95211888"/>
        <c:axId val="895207184"/>
      </c:lineChart>
      <c:catAx>
        <c:axId val="895211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7184"/>
        <c:crosses val="autoZero"/>
        <c:auto val="1"/>
        <c:lblAlgn val="ctr"/>
        <c:lblOffset val="100"/>
        <c:noMultiLvlLbl val="0"/>
      </c:catAx>
      <c:valAx>
        <c:axId val="895207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18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pt idx="0">
                  <c:v>0.1</c:v>
                </c:pt>
                <c:pt idx="1">
                  <c:v>0.1</c:v>
                </c:pt>
                <c:pt idx="2">
                  <c:v>0.1</c:v>
                </c:pt>
                <c:pt idx="3">
                  <c:v>0.1</c:v>
                </c:pt>
                <c:pt idx="4">
                  <c:v>0.1</c:v>
                </c:pt>
                <c:pt idx="5">
                  <c:v>0.1</c:v>
                </c:pt>
                <c:pt idx="6">
                  <c:v>0.1</c:v>
                </c:pt>
                <c:pt idx="7">
                  <c:v>0.4</c:v>
                </c:pt>
                <c:pt idx="8">
                  <c:v>0.4</c:v>
                </c:pt>
                <c:pt idx="9">
                  <c:v>0.4</c:v>
                </c:pt>
                <c:pt idx="10">
                  <c:v>0.2</c:v>
                </c:pt>
                <c:pt idx="11">
                  <c:v>0.5</c:v>
                </c:pt>
                <c:pt idx="12">
                  <c:v>0.8</c:v>
                </c:pt>
                <c:pt idx="13">
                  <c:v>0.7</c:v>
                </c:pt>
                <c:pt idx="14">
                  <c:v>0.4</c:v>
                </c:pt>
                <c:pt idx="15">
                  <c:v>0.2</c:v>
                </c:pt>
                <c:pt idx="16">
                  <c:v>0.25</c:v>
                </c:pt>
                <c:pt idx="17">
                  <c:v>0.5</c:v>
                </c:pt>
                <c:pt idx="18">
                  <c:v>0.8</c:v>
                </c:pt>
                <c:pt idx="19">
                  <c:v>0.8</c:v>
                </c:pt>
                <c:pt idx="20">
                  <c:v>0.8</c:v>
                </c:pt>
                <c:pt idx="21">
                  <c:v>0.5</c:v>
                </c:pt>
                <c:pt idx="22">
                  <c:v>0.35</c:v>
                </c:pt>
                <c:pt idx="23">
                  <c:v>0.2</c:v>
                </c:pt>
              </c:numCache>
            </c:numRef>
          </c:val>
          <c:smooth val="0"/>
          <c:extLst xmlns:c16r2="http://schemas.microsoft.com/office/drawing/2015/06/chart">
            <c:ext xmlns:c16="http://schemas.microsoft.com/office/drawing/2014/chart" uri="{C3380CC4-5D6E-409C-BE32-E72D297353CC}">
              <c16:uniqueId val="{00000000-FE82-4CD6-89CA-34955AE5D0BB}"/>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pt idx="0">
                  <c:v>0.1</c:v>
                </c:pt>
                <c:pt idx="1">
                  <c:v>0.1</c:v>
                </c:pt>
                <c:pt idx="2">
                  <c:v>0.1</c:v>
                </c:pt>
                <c:pt idx="3">
                  <c:v>0.1</c:v>
                </c:pt>
                <c:pt idx="4">
                  <c:v>0.1</c:v>
                </c:pt>
                <c:pt idx="5">
                  <c:v>0.1</c:v>
                </c:pt>
                <c:pt idx="6">
                  <c:v>0.1</c:v>
                </c:pt>
                <c:pt idx="7">
                  <c:v>0.5</c:v>
                </c:pt>
                <c:pt idx="8">
                  <c:v>0.5</c:v>
                </c:pt>
                <c:pt idx="9">
                  <c:v>0.4</c:v>
                </c:pt>
                <c:pt idx="10">
                  <c:v>0.2</c:v>
                </c:pt>
                <c:pt idx="11">
                  <c:v>0.45</c:v>
                </c:pt>
                <c:pt idx="12">
                  <c:v>0.5</c:v>
                </c:pt>
                <c:pt idx="13">
                  <c:v>0.5</c:v>
                </c:pt>
                <c:pt idx="14">
                  <c:v>0.35</c:v>
                </c:pt>
                <c:pt idx="15">
                  <c:v>0.3</c:v>
                </c:pt>
                <c:pt idx="16">
                  <c:v>0.3</c:v>
                </c:pt>
                <c:pt idx="17">
                  <c:v>0.3</c:v>
                </c:pt>
                <c:pt idx="18">
                  <c:v>0.7</c:v>
                </c:pt>
                <c:pt idx="19">
                  <c:v>0.9</c:v>
                </c:pt>
                <c:pt idx="20">
                  <c:v>0.7</c:v>
                </c:pt>
                <c:pt idx="21">
                  <c:v>0.65</c:v>
                </c:pt>
                <c:pt idx="22">
                  <c:v>0.55000000000000004</c:v>
                </c:pt>
                <c:pt idx="23">
                  <c:v>0.35</c:v>
                </c:pt>
              </c:numCache>
            </c:numRef>
          </c:val>
          <c:smooth val="0"/>
          <c:extLst xmlns:c16r2="http://schemas.microsoft.com/office/drawing/2015/06/chart">
            <c:ext xmlns:c16="http://schemas.microsoft.com/office/drawing/2014/chart" uri="{C3380CC4-5D6E-409C-BE32-E72D297353CC}">
              <c16:uniqueId val="{00000001-FE82-4CD6-89CA-34955AE5D0BB}"/>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pt idx="0">
                  <c:v>0.1</c:v>
                </c:pt>
                <c:pt idx="1">
                  <c:v>0.1</c:v>
                </c:pt>
                <c:pt idx="2">
                  <c:v>0.1</c:v>
                </c:pt>
                <c:pt idx="3">
                  <c:v>0.1</c:v>
                </c:pt>
                <c:pt idx="4">
                  <c:v>0.1</c:v>
                </c:pt>
                <c:pt idx="5">
                  <c:v>0.1</c:v>
                </c:pt>
                <c:pt idx="6">
                  <c:v>0.1</c:v>
                </c:pt>
                <c:pt idx="7">
                  <c:v>0.5</c:v>
                </c:pt>
                <c:pt idx="8">
                  <c:v>0.5</c:v>
                </c:pt>
                <c:pt idx="9">
                  <c:v>0.2</c:v>
                </c:pt>
                <c:pt idx="10">
                  <c:v>0.2</c:v>
                </c:pt>
                <c:pt idx="11">
                  <c:v>0.3</c:v>
                </c:pt>
                <c:pt idx="12">
                  <c:v>0.5</c:v>
                </c:pt>
                <c:pt idx="13">
                  <c:v>0.5</c:v>
                </c:pt>
                <c:pt idx="14">
                  <c:v>0.3</c:v>
                </c:pt>
                <c:pt idx="15">
                  <c:v>0.2</c:v>
                </c:pt>
                <c:pt idx="16">
                  <c:v>0.25</c:v>
                </c:pt>
                <c:pt idx="17">
                  <c:v>0.35</c:v>
                </c:pt>
                <c:pt idx="18">
                  <c:v>0.55000000000000004</c:v>
                </c:pt>
                <c:pt idx="19">
                  <c:v>0.65</c:v>
                </c:pt>
                <c:pt idx="20">
                  <c:v>0.7</c:v>
                </c:pt>
                <c:pt idx="21">
                  <c:v>0.35</c:v>
                </c:pt>
                <c:pt idx="22">
                  <c:v>0.2</c:v>
                </c:pt>
                <c:pt idx="23">
                  <c:v>0.2</c:v>
                </c:pt>
              </c:numCache>
            </c:numRef>
          </c:val>
          <c:smooth val="0"/>
          <c:extLst xmlns:c16r2="http://schemas.microsoft.com/office/drawing/2015/06/chart">
            <c:ext xmlns:c16="http://schemas.microsoft.com/office/drawing/2014/chart" uri="{C3380CC4-5D6E-409C-BE32-E72D297353CC}">
              <c16:uniqueId val="{00000002-FE82-4CD6-89CA-34955AE5D0BB}"/>
            </c:ext>
          </c:extLst>
        </c:ser>
        <c:dLbls>
          <c:showLegendKey val="0"/>
          <c:showVal val="0"/>
          <c:showCatName val="0"/>
          <c:showSerName val="0"/>
          <c:showPercent val="0"/>
          <c:showBubbleSize val="0"/>
        </c:dLbls>
        <c:smooth val="0"/>
        <c:axId val="631060192"/>
        <c:axId val="631065680"/>
      </c:lineChart>
      <c:catAx>
        <c:axId val="631060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5680"/>
        <c:crosses val="autoZero"/>
        <c:auto val="1"/>
        <c:lblAlgn val="ctr"/>
        <c:lblOffset val="100"/>
        <c:noMultiLvlLbl val="0"/>
      </c:catAx>
      <c:valAx>
        <c:axId val="631065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0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39A5-44E1-ACD1-1664A5B1EE0C}"/>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39A5-44E1-ACD1-1664A5B1EE0C}"/>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39A5-44E1-ACD1-1664A5B1EE0C}"/>
            </c:ext>
          </c:extLst>
        </c:ser>
        <c:dLbls>
          <c:showLegendKey val="0"/>
          <c:showVal val="0"/>
          <c:showCatName val="0"/>
          <c:showSerName val="0"/>
          <c:showPercent val="0"/>
          <c:showBubbleSize val="0"/>
        </c:dLbls>
        <c:smooth val="0"/>
        <c:axId val="631062152"/>
        <c:axId val="631061368"/>
      </c:lineChart>
      <c:catAx>
        <c:axId val="6310621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1368"/>
        <c:crosses val="autoZero"/>
        <c:auto val="1"/>
        <c:lblAlgn val="ctr"/>
        <c:lblOffset val="100"/>
        <c:noMultiLvlLbl val="0"/>
      </c:catAx>
      <c:valAx>
        <c:axId val="631061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21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0.8</c:v>
                </c:pt>
                <c:pt idx="12">
                  <c:v>0.8</c:v>
                </c:pt>
                <c:pt idx="13">
                  <c:v>0.8</c:v>
                </c:pt>
                <c:pt idx="14">
                  <c:v>0.8</c:v>
                </c:pt>
                <c:pt idx="15">
                  <c:v>0.8</c:v>
                </c:pt>
                <c:pt idx="16">
                  <c:v>0.8</c:v>
                </c:pt>
                <c:pt idx="17">
                  <c:v>0.8</c:v>
                </c:pt>
                <c:pt idx="18">
                  <c:v>0.2</c:v>
                </c:pt>
                <c:pt idx="19">
                  <c:v>0.2</c:v>
                </c:pt>
                <c:pt idx="20">
                  <c:v>0.2</c:v>
                </c:pt>
                <c:pt idx="21">
                  <c:v>0.2</c:v>
                </c:pt>
                <c:pt idx="22">
                  <c:v>0.1</c:v>
                </c:pt>
                <c:pt idx="23">
                  <c:v>0.1</c:v>
                </c:pt>
              </c:numCache>
            </c:numRef>
          </c:val>
          <c:smooth val="0"/>
          <c:extLst xmlns:c16r2="http://schemas.microsoft.com/office/drawing/2015/06/chart">
            <c:ext xmlns:c16="http://schemas.microsoft.com/office/drawing/2014/chart" uri="{C3380CC4-5D6E-409C-BE32-E72D297353CC}">
              <c16:uniqueId val="{00000000-4FBC-4093-839A-C6BB18A1CC62}"/>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0.6</c:v>
                </c:pt>
                <c:pt idx="12">
                  <c:v>0.6</c:v>
                </c:pt>
                <c:pt idx="13">
                  <c:v>0.6</c:v>
                </c:pt>
                <c:pt idx="14">
                  <c:v>0.6</c:v>
                </c:pt>
                <c:pt idx="15">
                  <c:v>0.6</c:v>
                </c:pt>
                <c:pt idx="16">
                  <c:v>0.6</c:v>
                </c:pt>
                <c:pt idx="17">
                  <c:v>0.6</c:v>
                </c:pt>
                <c:pt idx="18">
                  <c:v>0.6</c:v>
                </c:pt>
                <c:pt idx="19">
                  <c:v>0.6</c:v>
                </c:pt>
                <c:pt idx="20">
                  <c:v>0.6</c:v>
                </c:pt>
                <c:pt idx="21">
                  <c:v>0.8</c:v>
                </c:pt>
                <c:pt idx="22">
                  <c:v>0.1</c:v>
                </c:pt>
                <c:pt idx="23">
                  <c:v>0.1</c:v>
                </c:pt>
              </c:numCache>
            </c:numRef>
          </c:val>
          <c:smooth val="0"/>
          <c:extLst xmlns:c16r2="http://schemas.microsoft.com/office/drawing/2015/06/chart">
            <c:ext xmlns:c16="http://schemas.microsoft.com/office/drawing/2014/chart" uri="{C3380CC4-5D6E-409C-BE32-E72D297353CC}">
              <c16:uniqueId val="{00000001-4FBC-4093-839A-C6BB18A1CC62}"/>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0.7</c:v>
                </c:pt>
                <c:pt idx="14">
                  <c:v>0.7</c:v>
                </c:pt>
                <c:pt idx="15">
                  <c:v>0.7</c:v>
                </c:pt>
                <c:pt idx="16">
                  <c:v>0.7</c:v>
                </c:pt>
                <c:pt idx="17">
                  <c:v>0.7</c:v>
                </c:pt>
                <c:pt idx="18">
                  <c:v>0.7</c:v>
                </c:pt>
                <c:pt idx="19">
                  <c:v>0.7</c:v>
                </c:pt>
                <c:pt idx="20">
                  <c:v>0.7</c:v>
                </c:pt>
                <c:pt idx="21">
                  <c:v>0.7</c:v>
                </c:pt>
                <c:pt idx="22">
                  <c:v>0.2</c:v>
                </c:pt>
                <c:pt idx="23">
                  <c:v>0.1</c:v>
                </c:pt>
              </c:numCache>
            </c:numRef>
          </c:val>
          <c:smooth val="0"/>
          <c:extLst xmlns:c16r2="http://schemas.microsoft.com/office/drawing/2015/06/chart">
            <c:ext xmlns:c16="http://schemas.microsoft.com/office/drawing/2014/chart" uri="{C3380CC4-5D6E-409C-BE32-E72D297353CC}">
              <c16:uniqueId val="{00000002-4FBC-4093-839A-C6BB18A1CC62}"/>
            </c:ext>
          </c:extLst>
        </c:ser>
        <c:dLbls>
          <c:showLegendKey val="0"/>
          <c:showVal val="0"/>
          <c:showCatName val="0"/>
          <c:showSerName val="0"/>
          <c:showPercent val="0"/>
          <c:showBubbleSize val="0"/>
        </c:dLbls>
        <c:smooth val="0"/>
        <c:axId val="631059408"/>
        <c:axId val="631063720"/>
      </c:lineChart>
      <c:catAx>
        <c:axId val="631059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3720"/>
        <c:crosses val="autoZero"/>
        <c:auto val="1"/>
        <c:lblAlgn val="ctr"/>
        <c:lblOffset val="100"/>
        <c:noMultiLvlLbl val="0"/>
      </c:catAx>
      <c:valAx>
        <c:axId val="6310637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9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362E-4F37-A000-D0FEC880D202}"/>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362E-4F37-A000-D0FEC880D202}"/>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362E-4F37-A000-D0FEC880D202}"/>
            </c:ext>
          </c:extLst>
        </c:ser>
        <c:dLbls>
          <c:showLegendKey val="0"/>
          <c:showVal val="0"/>
          <c:showCatName val="0"/>
          <c:showSerName val="0"/>
          <c:showPercent val="0"/>
          <c:showBubbleSize val="0"/>
        </c:dLbls>
        <c:smooth val="0"/>
        <c:axId val="631066072"/>
        <c:axId val="631058624"/>
      </c:lineChart>
      <c:catAx>
        <c:axId val="631066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8624"/>
        <c:crosses val="autoZero"/>
        <c:auto val="1"/>
        <c:lblAlgn val="ctr"/>
        <c:lblOffset val="100"/>
        <c:noMultiLvlLbl val="0"/>
      </c:catAx>
      <c:valAx>
        <c:axId val="631058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66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2B01-498C-98AC-326D15CC7DBA}"/>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2B01-498C-98AC-326D15CC7DBA}"/>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2B01-498C-98AC-326D15CC7DBA}"/>
            </c:ext>
          </c:extLst>
        </c:ser>
        <c:dLbls>
          <c:showLegendKey val="0"/>
          <c:showVal val="0"/>
          <c:showCatName val="0"/>
          <c:showSerName val="0"/>
          <c:showPercent val="0"/>
          <c:showBubbleSize val="0"/>
        </c:dLbls>
        <c:smooth val="0"/>
        <c:axId val="631076264"/>
        <c:axId val="631074304"/>
      </c:lineChart>
      <c:catAx>
        <c:axId val="631076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4304"/>
        <c:crosses val="autoZero"/>
        <c:auto val="1"/>
        <c:lblAlgn val="ctr"/>
        <c:lblOffset val="100"/>
        <c:noMultiLvlLbl val="0"/>
      </c:catAx>
      <c:valAx>
        <c:axId val="631074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6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pt idx="0">
                  <c:v>0.15</c:v>
                </c:pt>
                <c:pt idx="1">
                  <c:v>0.15</c:v>
                </c:pt>
                <c:pt idx="2">
                  <c:v>0.15</c:v>
                </c:pt>
                <c:pt idx="3">
                  <c:v>0.15</c:v>
                </c:pt>
                <c:pt idx="4">
                  <c:v>0.15</c:v>
                </c:pt>
                <c:pt idx="5">
                  <c:v>0.2</c:v>
                </c:pt>
                <c:pt idx="6">
                  <c:v>0.4</c:v>
                </c:pt>
                <c:pt idx="7">
                  <c:v>0.4</c:v>
                </c:pt>
                <c:pt idx="8">
                  <c:v>0.6</c:v>
                </c:pt>
                <c:pt idx="9">
                  <c:v>0.6</c:v>
                </c:pt>
                <c:pt idx="10">
                  <c:v>0.9</c:v>
                </c:pt>
                <c:pt idx="11">
                  <c:v>0.9</c:v>
                </c:pt>
                <c:pt idx="12">
                  <c:v>0.9</c:v>
                </c:pt>
                <c:pt idx="13">
                  <c:v>0.9</c:v>
                </c:pt>
                <c:pt idx="14">
                  <c:v>0.9</c:v>
                </c:pt>
                <c:pt idx="15">
                  <c:v>0.9</c:v>
                </c:pt>
                <c:pt idx="16">
                  <c:v>0.9</c:v>
                </c:pt>
                <c:pt idx="17">
                  <c:v>0.9</c:v>
                </c:pt>
                <c:pt idx="18">
                  <c:v>0.9</c:v>
                </c:pt>
                <c:pt idx="19">
                  <c:v>0.9</c:v>
                </c:pt>
                <c:pt idx="20">
                  <c:v>0.9</c:v>
                </c:pt>
                <c:pt idx="21">
                  <c:v>0.9</c:v>
                </c:pt>
                <c:pt idx="22">
                  <c:v>0.5</c:v>
                </c:pt>
                <c:pt idx="23">
                  <c:v>0.3</c:v>
                </c:pt>
              </c:numCache>
            </c:numRef>
          </c:val>
          <c:smooth val="0"/>
          <c:extLst xmlns:c16r2="http://schemas.microsoft.com/office/drawing/2015/06/chart">
            <c:ext xmlns:c16="http://schemas.microsoft.com/office/drawing/2014/chart" uri="{C3380CC4-5D6E-409C-BE32-E72D297353CC}">
              <c16:uniqueId val="{00000000-566C-4F33-AE0F-CD5BBA78913D}"/>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pt idx="0">
                  <c:v>0.2</c:v>
                </c:pt>
                <c:pt idx="1">
                  <c:v>0.15</c:v>
                </c:pt>
                <c:pt idx="2">
                  <c:v>0.15</c:v>
                </c:pt>
                <c:pt idx="3">
                  <c:v>0.15</c:v>
                </c:pt>
                <c:pt idx="4">
                  <c:v>0.15</c:v>
                </c:pt>
                <c:pt idx="5">
                  <c:v>0.15</c:v>
                </c:pt>
                <c:pt idx="6">
                  <c:v>0.3</c:v>
                </c:pt>
                <c:pt idx="7">
                  <c:v>0.3</c:v>
                </c:pt>
                <c:pt idx="8">
                  <c:v>0.6</c:v>
                </c:pt>
                <c:pt idx="9">
                  <c:v>0.6</c:v>
                </c:pt>
                <c:pt idx="10">
                  <c:v>0.8</c:v>
                </c:pt>
                <c:pt idx="11">
                  <c:v>0.8</c:v>
                </c:pt>
                <c:pt idx="12">
                  <c:v>0.8</c:v>
                </c:pt>
                <c:pt idx="13">
                  <c:v>0.8</c:v>
                </c:pt>
                <c:pt idx="14">
                  <c:v>0.8</c:v>
                </c:pt>
                <c:pt idx="15">
                  <c:v>0.8</c:v>
                </c:pt>
                <c:pt idx="16">
                  <c:v>0.8</c:v>
                </c:pt>
                <c:pt idx="17">
                  <c:v>0.9</c:v>
                </c:pt>
                <c:pt idx="18">
                  <c:v>0.9</c:v>
                </c:pt>
                <c:pt idx="19">
                  <c:v>0.9</c:v>
                </c:pt>
                <c:pt idx="20">
                  <c:v>0.9</c:v>
                </c:pt>
                <c:pt idx="21">
                  <c:v>0.9</c:v>
                </c:pt>
                <c:pt idx="22">
                  <c:v>0.5</c:v>
                </c:pt>
                <c:pt idx="23">
                  <c:v>0.3</c:v>
                </c:pt>
              </c:numCache>
            </c:numRef>
          </c:val>
          <c:smooth val="0"/>
          <c:extLst xmlns:c16r2="http://schemas.microsoft.com/office/drawing/2015/06/chart">
            <c:ext xmlns:c16="http://schemas.microsoft.com/office/drawing/2014/chart" uri="{C3380CC4-5D6E-409C-BE32-E72D297353CC}">
              <c16:uniqueId val="{00000001-566C-4F33-AE0F-CD5BBA78913D}"/>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pt idx="0">
                  <c:v>0.2</c:v>
                </c:pt>
                <c:pt idx="1">
                  <c:v>0.15</c:v>
                </c:pt>
                <c:pt idx="2">
                  <c:v>0.15</c:v>
                </c:pt>
                <c:pt idx="3">
                  <c:v>0.15</c:v>
                </c:pt>
                <c:pt idx="4">
                  <c:v>0.15</c:v>
                </c:pt>
                <c:pt idx="5">
                  <c:v>0.15</c:v>
                </c:pt>
                <c:pt idx="6">
                  <c:v>0.3</c:v>
                </c:pt>
                <c:pt idx="7">
                  <c:v>0.3</c:v>
                </c:pt>
                <c:pt idx="8">
                  <c:v>0.5</c:v>
                </c:pt>
                <c:pt idx="9">
                  <c:v>0.5</c:v>
                </c:pt>
                <c:pt idx="10">
                  <c:v>0.7</c:v>
                </c:pt>
                <c:pt idx="11">
                  <c:v>0.7</c:v>
                </c:pt>
                <c:pt idx="12">
                  <c:v>0.7</c:v>
                </c:pt>
                <c:pt idx="13">
                  <c:v>0.7</c:v>
                </c:pt>
                <c:pt idx="14">
                  <c:v>0.7</c:v>
                </c:pt>
                <c:pt idx="15">
                  <c:v>0.7</c:v>
                </c:pt>
                <c:pt idx="16">
                  <c:v>0.6</c:v>
                </c:pt>
                <c:pt idx="17">
                  <c:v>0.6</c:v>
                </c:pt>
                <c:pt idx="18">
                  <c:v>0.6</c:v>
                </c:pt>
                <c:pt idx="19">
                  <c:v>0.6</c:v>
                </c:pt>
                <c:pt idx="20">
                  <c:v>0.6</c:v>
                </c:pt>
                <c:pt idx="21">
                  <c:v>0.6</c:v>
                </c:pt>
                <c:pt idx="22">
                  <c:v>0.5</c:v>
                </c:pt>
                <c:pt idx="23">
                  <c:v>0.3</c:v>
                </c:pt>
              </c:numCache>
            </c:numRef>
          </c:val>
          <c:smooth val="0"/>
          <c:extLst xmlns:c16r2="http://schemas.microsoft.com/office/drawing/2015/06/chart">
            <c:ext xmlns:c16="http://schemas.microsoft.com/office/drawing/2014/chart" uri="{C3380CC4-5D6E-409C-BE32-E72D297353CC}">
              <c16:uniqueId val="{00000002-566C-4F33-AE0F-CD5BBA78913D}"/>
            </c:ext>
          </c:extLst>
        </c:ser>
        <c:dLbls>
          <c:showLegendKey val="0"/>
          <c:showVal val="0"/>
          <c:showCatName val="0"/>
          <c:showSerName val="0"/>
          <c:showPercent val="0"/>
          <c:showBubbleSize val="0"/>
        </c:dLbls>
        <c:smooth val="0"/>
        <c:axId val="631082536"/>
        <c:axId val="631082928"/>
      </c:lineChart>
      <c:catAx>
        <c:axId val="631082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2928"/>
        <c:crosses val="autoZero"/>
        <c:auto val="1"/>
        <c:lblAlgn val="ctr"/>
        <c:lblOffset val="100"/>
        <c:noMultiLvlLbl val="0"/>
      </c:catAx>
      <c:valAx>
        <c:axId val="631082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2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pt idx="0">
                  <c:v>0.05</c:v>
                </c:pt>
                <c:pt idx="1">
                  <c:v>0.05</c:v>
                </c:pt>
                <c:pt idx="2">
                  <c:v>0.05</c:v>
                </c:pt>
                <c:pt idx="3">
                  <c:v>0.05</c:v>
                </c:pt>
                <c:pt idx="4">
                  <c:v>0.05</c:v>
                </c:pt>
                <c:pt idx="5">
                  <c:v>0.05</c:v>
                </c:pt>
                <c:pt idx="6">
                  <c:v>0.35</c:v>
                </c:pt>
                <c:pt idx="7">
                  <c:v>0.35</c:v>
                </c:pt>
                <c:pt idx="8">
                  <c:v>0.35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0.25</c:v>
                </c:pt>
                <c:pt idx="23">
                  <c:v>0.05</c:v>
                </c:pt>
              </c:numCache>
            </c:numRef>
          </c:val>
          <c:smooth val="0"/>
          <c:extLst xmlns:c16r2="http://schemas.microsoft.com/office/drawing/2015/06/chart">
            <c:ext xmlns:c16="http://schemas.microsoft.com/office/drawing/2014/chart" uri="{C3380CC4-5D6E-409C-BE32-E72D297353CC}">
              <c16:uniqueId val="{00000000-DAC5-4356-B2D2-EA407B8A4814}"/>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DAC5-4356-B2D2-EA407B8A4814}"/>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DAC5-4356-B2D2-EA407B8A4814}"/>
            </c:ext>
          </c:extLst>
        </c:ser>
        <c:dLbls>
          <c:showLegendKey val="0"/>
          <c:showVal val="0"/>
          <c:showCatName val="0"/>
          <c:showSerName val="0"/>
          <c:showPercent val="0"/>
          <c:showBubbleSize val="0"/>
        </c:dLbls>
        <c:smooth val="0"/>
        <c:axId val="631072736"/>
        <c:axId val="631078616"/>
      </c:lineChart>
      <c:catAx>
        <c:axId val="631072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8616"/>
        <c:crosses val="autoZero"/>
        <c:auto val="1"/>
        <c:lblAlgn val="ctr"/>
        <c:lblOffset val="100"/>
        <c:noMultiLvlLbl val="0"/>
      </c:catAx>
      <c:valAx>
        <c:axId val="631078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2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FDFB-4308-9122-036B9130AC20}"/>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FDFB-4308-9122-036B9130AC20}"/>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FDFB-4308-9122-036B9130AC20}"/>
            </c:ext>
          </c:extLst>
        </c:ser>
        <c:dLbls>
          <c:showLegendKey val="0"/>
          <c:showVal val="0"/>
          <c:showCatName val="0"/>
          <c:showSerName val="0"/>
          <c:showPercent val="0"/>
          <c:showBubbleSize val="0"/>
        </c:dLbls>
        <c:smooth val="0"/>
        <c:axId val="631082144"/>
        <c:axId val="631080968"/>
      </c:lineChart>
      <c:catAx>
        <c:axId val="6310821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0968"/>
        <c:crosses val="autoZero"/>
        <c:auto val="1"/>
        <c:lblAlgn val="ctr"/>
        <c:lblOffset val="100"/>
        <c:noMultiLvlLbl val="0"/>
      </c:catAx>
      <c:valAx>
        <c:axId val="631080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21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1004-4D70-B7F8-49BF7B4D01AB}"/>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1004-4D70-B7F8-49BF7B4D01AB}"/>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1004-4D70-B7F8-49BF7B4D01AB}"/>
            </c:ext>
          </c:extLst>
        </c:ser>
        <c:dLbls>
          <c:showLegendKey val="0"/>
          <c:showVal val="0"/>
          <c:showCatName val="0"/>
          <c:showSerName val="0"/>
          <c:showPercent val="0"/>
          <c:showBubbleSize val="0"/>
        </c:dLbls>
        <c:smooth val="0"/>
        <c:axId val="631080184"/>
        <c:axId val="631077440"/>
      </c:lineChart>
      <c:catAx>
        <c:axId val="631080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7440"/>
        <c:crosses val="autoZero"/>
        <c:auto val="1"/>
        <c:lblAlgn val="ctr"/>
        <c:lblOffset val="100"/>
        <c:noMultiLvlLbl val="0"/>
      </c:catAx>
      <c:valAx>
        <c:axId val="631077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0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7C8F-46E9-8EE3-A0C3CB33F429}"/>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7C8F-46E9-8EE3-A0C3CB33F429}"/>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7C8F-46E9-8EE3-A0C3CB33F429}"/>
            </c:ext>
          </c:extLst>
        </c:ser>
        <c:dLbls>
          <c:showLegendKey val="0"/>
          <c:showVal val="0"/>
          <c:showCatName val="0"/>
          <c:showSerName val="0"/>
          <c:showPercent val="0"/>
          <c:showBubbleSize val="0"/>
        </c:dLbls>
        <c:smooth val="0"/>
        <c:axId val="631095864"/>
        <c:axId val="631095472"/>
      </c:lineChart>
      <c:catAx>
        <c:axId val="6310958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5472"/>
        <c:crosses val="autoZero"/>
        <c:auto val="1"/>
        <c:lblAlgn val="ctr"/>
        <c:lblOffset val="100"/>
        <c:noMultiLvlLbl val="0"/>
      </c:catAx>
      <c:valAx>
        <c:axId val="631095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58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pt idx="0">
                  <c:v>0.05</c:v>
                </c:pt>
                <c:pt idx="1">
                  <c:v>0.05</c:v>
                </c:pt>
                <c:pt idx="2">
                  <c:v>0.05</c:v>
                </c:pt>
                <c:pt idx="3">
                  <c:v>0.05</c:v>
                </c:pt>
                <c:pt idx="4">
                  <c:v>0.05</c:v>
                </c:pt>
                <c:pt idx="5">
                  <c:v>0.05</c:v>
                </c:pt>
                <c:pt idx="6">
                  <c:v>0.05</c:v>
                </c:pt>
                <c:pt idx="7">
                  <c:v>0.3</c:v>
                </c:pt>
                <c:pt idx="8">
                  <c:v>0.3</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0.05</c:v>
                </c:pt>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0.05</c:v>
                </c:pt>
                <c:pt idx="23">
                  <c:v>0.05</c:v>
                </c:pt>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95217376"/>
        <c:axId val="895208360"/>
      </c:lineChart>
      <c:catAx>
        <c:axId val="895217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08360"/>
        <c:crosses val="autoZero"/>
        <c:auto val="1"/>
        <c:lblAlgn val="ctr"/>
        <c:lblOffset val="100"/>
        <c:noMultiLvlLbl val="0"/>
      </c:catAx>
      <c:valAx>
        <c:axId val="895208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5217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0-A542-4062-A1AE-9BD6E76C7287}"/>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1-A542-4062-A1AE-9BD6E76C7287}"/>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pt idx="0">
                  <c:v>0.03</c:v>
                </c:pt>
                <c:pt idx="1">
                  <c:v>0.02</c:v>
                </c:pt>
                <c:pt idx="2">
                  <c:v>0.03</c:v>
                </c:pt>
                <c:pt idx="3">
                  <c:v>0.02</c:v>
                </c:pt>
                <c:pt idx="4">
                  <c:v>0.05</c:v>
                </c:pt>
                <c:pt idx="5">
                  <c:v>0.12</c:v>
                </c:pt>
                <c:pt idx="6">
                  <c:v>0.13</c:v>
                </c:pt>
                <c:pt idx="7">
                  <c:v>0.15</c:v>
                </c:pt>
                <c:pt idx="8">
                  <c:v>0.18</c:v>
                </c:pt>
                <c:pt idx="9">
                  <c:v>0.21</c:v>
                </c:pt>
                <c:pt idx="10">
                  <c:v>0.26</c:v>
                </c:pt>
                <c:pt idx="11">
                  <c:v>0.28999999999999998</c:v>
                </c:pt>
                <c:pt idx="12">
                  <c:v>0.27</c:v>
                </c:pt>
                <c:pt idx="13">
                  <c:v>0.25</c:v>
                </c:pt>
                <c:pt idx="14">
                  <c:v>0.23</c:v>
                </c:pt>
                <c:pt idx="15">
                  <c:v>0.23</c:v>
                </c:pt>
                <c:pt idx="16">
                  <c:v>0.26</c:v>
                </c:pt>
                <c:pt idx="17">
                  <c:v>0.26</c:v>
                </c:pt>
                <c:pt idx="18">
                  <c:v>0.24</c:v>
                </c:pt>
                <c:pt idx="19">
                  <c:v>0.22</c:v>
                </c:pt>
                <c:pt idx="20">
                  <c:v>0.2</c:v>
                </c:pt>
                <c:pt idx="21">
                  <c:v>0.18</c:v>
                </c:pt>
                <c:pt idx="22">
                  <c:v>0.09</c:v>
                </c:pt>
                <c:pt idx="23">
                  <c:v>0.03</c:v>
                </c:pt>
              </c:numCache>
            </c:numRef>
          </c:val>
          <c:smooth val="0"/>
          <c:extLst xmlns:c16r2="http://schemas.microsoft.com/office/drawing/2015/06/chart">
            <c:ext xmlns:c16="http://schemas.microsoft.com/office/drawing/2014/chart" uri="{C3380CC4-5D6E-409C-BE32-E72D297353CC}">
              <c16:uniqueId val="{00000002-A542-4062-A1AE-9BD6E76C7287}"/>
            </c:ext>
          </c:extLst>
        </c:ser>
        <c:dLbls>
          <c:showLegendKey val="0"/>
          <c:showVal val="0"/>
          <c:showCatName val="0"/>
          <c:showSerName val="0"/>
          <c:showPercent val="0"/>
          <c:showBubbleSize val="0"/>
        </c:dLbls>
        <c:smooth val="0"/>
        <c:axId val="631086848"/>
        <c:axId val="631085280"/>
      </c:lineChart>
      <c:catAx>
        <c:axId val="631086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5280"/>
        <c:crosses val="autoZero"/>
        <c:auto val="1"/>
        <c:lblAlgn val="ctr"/>
        <c:lblOffset val="100"/>
        <c:noMultiLvlLbl val="0"/>
      </c:catAx>
      <c:valAx>
        <c:axId val="631085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6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933A-460F-9E8E-FE9BD1C4EE5F}"/>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933A-460F-9E8E-FE9BD1C4EE5F}"/>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933A-460F-9E8E-FE9BD1C4EE5F}"/>
            </c:ext>
          </c:extLst>
        </c:ser>
        <c:dLbls>
          <c:showLegendKey val="0"/>
          <c:showVal val="0"/>
          <c:showCatName val="0"/>
          <c:showSerName val="0"/>
          <c:showPercent val="0"/>
          <c:showBubbleSize val="0"/>
        </c:dLbls>
        <c:smooth val="0"/>
        <c:axId val="631094296"/>
        <c:axId val="631084888"/>
      </c:lineChart>
      <c:catAx>
        <c:axId val="631094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4888"/>
        <c:crosses val="autoZero"/>
        <c:auto val="1"/>
        <c:lblAlgn val="ctr"/>
        <c:lblOffset val="100"/>
        <c:noMultiLvlLbl val="0"/>
      </c:catAx>
      <c:valAx>
        <c:axId val="631084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4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pt idx="0">
                  <c:v>0.05</c:v>
                </c:pt>
                <c:pt idx="1">
                  <c:v>0.05</c:v>
                </c:pt>
                <c:pt idx="2">
                  <c:v>0.05</c:v>
                </c:pt>
                <c:pt idx="3">
                  <c:v>0.05</c:v>
                </c:pt>
                <c:pt idx="4">
                  <c:v>0.05</c:v>
                </c:pt>
                <c:pt idx="5">
                  <c:v>0.05</c:v>
                </c:pt>
                <c:pt idx="6">
                  <c:v>0.4</c:v>
                </c:pt>
                <c:pt idx="7">
                  <c:v>0.4</c:v>
                </c:pt>
                <c:pt idx="8">
                  <c:v>0.4</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0.25</c:v>
                </c:pt>
                <c:pt idx="23">
                  <c:v>0.05</c:v>
                </c:pt>
              </c:numCache>
            </c:numRef>
          </c:val>
          <c:smooth val="0"/>
          <c:extLst xmlns:c16r2="http://schemas.microsoft.com/office/drawing/2015/06/chart">
            <c:ext xmlns:c16="http://schemas.microsoft.com/office/drawing/2014/chart" uri="{C3380CC4-5D6E-409C-BE32-E72D297353CC}">
              <c16:uniqueId val="{00000000-C552-4804-8A39-DC25B781F977}"/>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pt idx="0">
                  <c:v>0.05</c:v>
                </c:pt>
                <c:pt idx="1">
                  <c:v>0.05</c:v>
                </c:pt>
                <c:pt idx="2">
                  <c:v>0.05</c:v>
                </c:pt>
                <c:pt idx="3">
                  <c:v>0.05</c:v>
                </c:pt>
                <c:pt idx="4">
                  <c:v>0.05</c:v>
                </c:pt>
                <c:pt idx="5">
                  <c:v>0.05</c:v>
                </c:pt>
                <c:pt idx="6">
                  <c:v>0.05</c:v>
                </c:pt>
                <c:pt idx="7">
                  <c:v>0.3</c:v>
                </c:pt>
                <c:pt idx="8">
                  <c:v>0.3</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0.05</c:v>
                </c:pt>
              </c:numCache>
            </c:numRef>
          </c:val>
          <c:smooth val="0"/>
          <c:extLst xmlns:c16r2="http://schemas.microsoft.com/office/drawing/2015/06/chart">
            <c:ext xmlns:c16="http://schemas.microsoft.com/office/drawing/2014/chart" uri="{C3380CC4-5D6E-409C-BE32-E72D297353CC}">
              <c16:uniqueId val="{00000001-C552-4804-8A39-DC25B781F977}"/>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pt idx="0">
                  <c:v>0.05</c:v>
                </c:pt>
                <c:pt idx="1">
                  <c:v>0.05</c:v>
                </c:pt>
                <c:pt idx="2">
                  <c:v>0.05</c:v>
                </c:pt>
                <c:pt idx="3">
                  <c:v>0.05</c:v>
                </c:pt>
                <c:pt idx="4">
                  <c:v>0.05</c:v>
                </c:pt>
                <c:pt idx="5">
                  <c:v>0.05</c:v>
                </c:pt>
                <c:pt idx="6">
                  <c:v>0.05</c:v>
                </c:pt>
                <c:pt idx="7">
                  <c:v>0.3</c:v>
                </c:pt>
                <c:pt idx="8">
                  <c:v>0.3</c:v>
                </c:pt>
                <c:pt idx="9">
                  <c:v>0.3</c:v>
                </c:pt>
                <c:pt idx="10">
                  <c:v>0.3</c:v>
                </c:pt>
                <c:pt idx="11">
                  <c:v>0.3</c:v>
                </c:pt>
                <c:pt idx="12">
                  <c:v>0.65</c:v>
                </c:pt>
                <c:pt idx="13">
                  <c:v>0.65</c:v>
                </c:pt>
                <c:pt idx="14">
                  <c:v>0.65</c:v>
                </c:pt>
                <c:pt idx="15">
                  <c:v>0.65</c:v>
                </c:pt>
                <c:pt idx="16">
                  <c:v>0.65</c:v>
                </c:pt>
                <c:pt idx="17">
                  <c:v>0.65</c:v>
                </c:pt>
                <c:pt idx="18">
                  <c:v>0.65</c:v>
                </c:pt>
                <c:pt idx="19">
                  <c:v>0.65</c:v>
                </c:pt>
                <c:pt idx="20">
                  <c:v>0.65</c:v>
                </c:pt>
                <c:pt idx="21">
                  <c:v>0.65</c:v>
                </c:pt>
                <c:pt idx="22">
                  <c:v>0.05</c:v>
                </c:pt>
                <c:pt idx="23">
                  <c:v>0.05</c:v>
                </c:pt>
              </c:numCache>
            </c:numRef>
          </c:val>
          <c:smooth val="0"/>
          <c:extLst xmlns:c16r2="http://schemas.microsoft.com/office/drawing/2015/06/chart">
            <c:ext xmlns:c16="http://schemas.microsoft.com/office/drawing/2014/chart" uri="{C3380CC4-5D6E-409C-BE32-E72D297353CC}">
              <c16:uniqueId val="{00000002-C552-4804-8A39-DC25B781F977}"/>
            </c:ext>
          </c:extLst>
        </c:ser>
        <c:dLbls>
          <c:showLegendKey val="0"/>
          <c:showVal val="0"/>
          <c:showCatName val="0"/>
          <c:showSerName val="0"/>
          <c:showPercent val="0"/>
          <c:showBubbleSize val="0"/>
        </c:dLbls>
        <c:smooth val="0"/>
        <c:axId val="631093904"/>
        <c:axId val="631084496"/>
      </c:lineChart>
      <c:catAx>
        <c:axId val="6310939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4496"/>
        <c:crosses val="autoZero"/>
        <c:auto val="1"/>
        <c:lblAlgn val="ctr"/>
        <c:lblOffset val="100"/>
        <c:noMultiLvlLbl val="0"/>
      </c:catAx>
      <c:valAx>
        <c:axId val="631084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39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Schedules'!$D$95</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01E5-42BA-97F5-3939272B7A63}"/>
            </c:ext>
          </c:extLst>
        </c:ser>
        <c:ser>
          <c:idx val="1"/>
          <c:order val="1"/>
          <c:tx>
            <c:strRef>
              <c:f>'Post-2000 Schedules'!$D$96</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01E5-42BA-97F5-3939272B7A63}"/>
            </c:ext>
          </c:extLst>
        </c:ser>
        <c:ser>
          <c:idx val="2"/>
          <c:order val="2"/>
          <c:tx>
            <c:strRef>
              <c:f>'Post-2000 Schedules'!$D$97</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01E5-42BA-97F5-3939272B7A63}"/>
            </c:ext>
          </c:extLst>
        </c:ser>
        <c:dLbls>
          <c:showLegendKey val="0"/>
          <c:showVal val="0"/>
          <c:showCatName val="0"/>
          <c:showSerName val="0"/>
          <c:showPercent val="0"/>
          <c:showBubbleSize val="0"/>
        </c:dLbls>
        <c:smooth val="0"/>
        <c:axId val="631088024"/>
        <c:axId val="631088808"/>
      </c:lineChart>
      <c:catAx>
        <c:axId val="6310880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8808"/>
        <c:crosses val="autoZero"/>
        <c:auto val="1"/>
        <c:lblAlgn val="ctr"/>
        <c:lblOffset val="100"/>
        <c:noMultiLvlLbl val="0"/>
      </c:catAx>
      <c:valAx>
        <c:axId val="631088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80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DF90-4A48-99BC-5182802B8406}"/>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DF90-4A48-99BC-5182802B8406}"/>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DF90-4A48-99BC-5182802B8406}"/>
            </c:ext>
          </c:extLst>
        </c:ser>
        <c:dLbls>
          <c:showLegendKey val="0"/>
          <c:showVal val="0"/>
          <c:showCatName val="0"/>
          <c:showSerName val="0"/>
          <c:showPercent val="0"/>
          <c:showBubbleSize val="0"/>
        </c:dLbls>
        <c:smooth val="0"/>
        <c:axId val="631097824"/>
        <c:axId val="631101352"/>
      </c:lineChart>
      <c:catAx>
        <c:axId val="631097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101352"/>
        <c:crosses val="autoZero"/>
        <c:auto val="1"/>
        <c:lblAlgn val="ctr"/>
        <c:lblOffset val="100"/>
        <c:noMultiLvlLbl val="0"/>
      </c:catAx>
      <c:valAx>
        <c:axId val="631101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7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Cafeteria Space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pt idx="0">
                  <c:v>0.2</c:v>
                </c:pt>
                <c:pt idx="1">
                  <c:v>0.15</c:v>
                </c:pt>
                <c:pt idx="2">
                  <c:v>0.15</c:v>
                </c:pt>
                <c:pt idx="3">
                  <c:v>0</c:v>
                </c:pt>
                <c:pt idx="4">
                  <c:v>0</c:v>
                </c:pt>
                <c:pt idx="5">
                  <c:v>0</c:v>
                </c:pt>
                <c:pt idx="6">
                  <c:v>0</c:v>
                </c:pt>
                <c:pt idx="7">
                  <c:v>0.6</c:v>
                </c:pt>
                <c:pt idx="8">
                  <c:v>0.55000000000000004</c:v>
                </c:pt>
                <c:pt idx="9">
                  <c:v>0.45</c:v>
                </c:pt>
                <c:pt idx="10">
                  <c:v>0.4</c:v>
                </c:pt>
                <c:pt idx="11">
                  <c:v>0.45</c:v>
                </c:pt>
                <c:pt idx="12">
                  <c:v>0.4</c:v>
                </c:pt>
                <c:pt idx="13">
                  <c:v>0.35</c:v>
                </c:pt>
                <c:pt idx="14">
                  <c:v>0.3</c:v>
                </c:pt>
                <c:pt idx="15">
                  <c:v>0.3</c:v>
                </c:pt>
                <c:pt idx="16">
                  <c:v>0.3</c:v>
                </c:pt>
                <c:pt idx="17">
                  <c:v>0.4</c:v>
                </c:pt>
                <c:pt idx="18">
                  <c:v>0.55000000000000004</c:v>
                </c:pt>
                <c:pt idx="19">
                  <c:v>0.6</c:v>
                </c:pt>
                <c:pt idx="20">
                  <c:v>0.5</c:v>
                </c:pt>
                <c:pt idx="21">
                  <c:v>0.55000000000000004</c:v>
                </c:pt>
                <c:pt idx="22">
                  <c:v>0.45</c:v>
                </c:pt>
                <c:pt idx="23">
                  <c:v>0.25</c:v>
                </c:pt>
              </c:numCache>
            </c:numRef>
          </c:val>
          <c:smooth val="0"/>
          <c:extLst xmlns:c16r2="http://schemas.microsoft.com/office/drawing/2015/06/chart">
            <c:ext xmlns:c16="http://schemas.microsoft.com/office/drawing/2014/chart" uri="{C3380CC4-5D6E-409C-BE32-E72D297353CC}">
              <c16:uniqueId val="{00000000-967C-4E86-9A18-16C751F9F373}"/>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pt idx="0">
                  <c:v>0.2</c:v>
                </c:pt>
                <c:pt idx="1">
                  <c:v>0.15</c:v>
                </c:pt>
                <c:pt idx="2">
                  <c:v>0.15</c:v>
                </c:pt>
                <c:pt idx="3">
                  <c:v>0</c:v>
                </c:pt>
                <c:pt idx="4">
                  <c:v>0</c:v>
                </c:pt>
                <c:pt idx="5">
                  <c:v>0</c:v>
                </c:pt>
                <c:pt idx="6">
                  <c:v>0</c:v>
                </c:pt>
                <c:pt idx="7">
                  <c:v>0</c:v>
                </c:pt>
                <c:pt idx="8">
                  <c:v>0</c:v>
                </c:pt>
                <c:pt idx="9">
                  <c:v>0.5</c:v>
                </c:pt>
                <c:pt idx="10">
                  <c:v>0.45</c:v>
                </c:pt>
                <c:pt idx="11">
                  <c:v>0.5</c:v>
                </c:pt>
                <c:pt idx="12">
                  <c:v>0.5</c:v>
                </c:pt>
                <c:pt idx="13">
                  <c:v>0.45</c:v>
                </c:pt>
                <c:pt idx="14">
                  <c:v>0.4</c:v>
                </c:pt>
                <c:pt idx="15">
                  <c:v>0.4</c:v>
                </c:pt>
                <c:pt idx="16">
                  <c:v>0.35</c:v>
                </c:pt>
                <c:pt idx="17">
                  <c:v>0.4</c:v>
                </c:pt>
                <c:pt idx="18">
                  <c:v>0.55000000000000004</c:v>
                </c:pt>
                <c:pt idx="19">
                  <c:v>0.55000000000000004</c:v>
                </c:pt>
                <c:pt idx="20">
                  <c:v>0.5</c:v>
                </c:pt>
                <c:pt idx="21">
                  <c:v>0.55000000000000004</c:v>
                </c:pt>
                <c:pt idx="22">
                  <c:v>0.4</c:v>
                </c:pt>
                <c:pt idx="23">
                  <c:v>0.3</c:v>
                </c:pt>
              </c:numCache>
            </c:numRef>
          </c:val>
          <c:smooth val="0"/>
          <c:extLst xmlns:c16r2="http://schemas.microsoft.com/office/drawing/2015/06/chart">
            <c:ext xmlns:c16="http://schemas.microsoft.com/office/drawing/2014/chart" uri="{C3380CC4-5D6E-409C-BE32-E72D297353CC}">
              <c16:uniqueId val="{00000001-967C-4E86-9A18-16C751F9F373}"/>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pt idx="0">
                  <c:v>0.25</c:v>
                </c:pt>
                <c:pt idx="1">
                  <c:v>0.2</c:v>
                </c:pt>
                <c:pt idx="2">
                  <c:v>0.2</c:v>
                </c:pt>
                <c:pt idx="3">
                  <c:v>0</c:v>
                </c:pt>
                <c:pt idx="4">
                  <c:v>0</c:v>
                </c:pt>
                <c:pt idx="5">
                  <c:v>0</c:v>
                </c:pt>
                <c:pt idx="6">
                  <c:v>0</c:v>
                </c:pt>
                <c:pt idx="7">
                  <c:v>0</c:v>
                </c:pt>
                <c:pt idx="8">
                  <c:v>0</c:v>
                </c:pt>
                <c:pt idx="9">
                  <c:v>0</c:v>
                </c:pt>
                <c:pt idx="10">
                  <c:v>0.5</c:v>
                </c:pt>
                <c:pt idx="11">
                  <c:v>0.5</c:v>
                </c:pt>
                <c:pt idx="12">
                  <c:v>0.4</c:v>
                </c:pt>
                <c:pt idx="13">
                  <c:v>0.4</c:v>
                </c:pt>
                <c:pt idx="14">
                  <c:v>0.3</c:v>
                </c:pt>
                <c:pt idx="15">
                  <c:v>0.3</c:v>
                </c:pt>
                <c:pt idx="16">
                  <c:v>0.3</c:v>
                </c:pt>
                <c:pt idx="17">
                  <c:v>0.4</c:v>
                </c:pt>
                <c:pt idx="18">
                  <c:v>0.5</c:v>
                </c:pt>
                <c:pt idx="19">
                  <c:v>0.5</c:v>
                </c:pt>
                <c:pt idx="20">
                  <c:v>0.4</c:v>
                </c:pt>
                <c:pt idx="21">
                  <c:v>0.5</c:v>
                </c:pt>
                <c:pt idx="22">
                  <c:v>0.4</c:v>
                </c:pt>
                <c:pt idx="23">
                  <c:v>0.2</c:v>
                </c:pt>
              </c:numCache>
            </c:numRef>
          </c:val>
          <c:smooth val="0"/>
          <c:extLst xmlns:c16r2="http://schemas.microsoft.com/office/drawing/2015/06/chart">
            <c:ext xmlns:c16="http://schemas.microsoft.com/office/drawing/2014/chart" uri="{C3380CC4-5D6E-409C-BE32-E72D297353CC}">
              <c16:uniqueId val="{00000002-967C-4E86-9A18-16C751F9F373}"/>
            </c:ext>
          </c:extLst>
        </c:ser>
        <c:dLbls>
          <c:showLegendKey val="0"/>
          <c:showVal val="0"/>
          <c:showCatName val="0"/>
          <c:showSerName val="0"/>
          <c:showPercent val="0"/>
          <c:showBubbleSize val="0"/>
        </c:dLbls>
        <c:smooth val="0"/>
        <c:axId val="631097040"/>
        <c:axId val="631099392"/>
      </c:lineChart>
      <c:catAx>
        <c:axId val="631097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9392"/>
        <c:crosses val="autoZero"/>
        <c:auto val="1"/>
        <c:lblAlgn val="ctr"/>
        <c:lblOffset val="100"/>
        <c:noMultiLvlLbl val="0"/>
      </c:catAx>
      <c:valAx>
        <c:axId val="631099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97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Atrium</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DFF6-4945-835F-FC3FC69C6896}"/>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DFF6-4945-835F-FC3FC69C6896}"/>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DFF6-4945-835F-FC3FC69C6896}"/>
            </c:ext>
          </c:extLst>
        </c:ser>
        <c:dLbls>
          <c:showLegendKey val="0"/>
          <c:showVal val="0"/>
          <c:showCatName val="0"/>
          <c:showSerName val="0"/>
          <c:showPercent val="0"/>
          <c:showBubbleSize val="0"/>
        </c:dLbls>
        <c:smooth val="0"/>
        <c:axId val="630985320"/>
        <c:axId val="631006096"/>
      </c:lineChart>
      <c:catAx>
        <c:axId val="630985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6096"/>
        <c:crosses val="autoZero"/>
        <c:auto val="1"/>
        <c:lblAlgn val="ctr"/>
        <c:lblOffset val="100"/>
        <c:noMultiLvlLbl val="0"/>
      </c:catAx>
      <c:valAx>
        <c:axId val="631006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5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Conference/Meeting/Multipurpose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0.35</c:v>
                </c:pt>
                <c:pt idx="12">
                  <c:v>0.05</c:v>
                </c:pt>
                <c:pt idx="13">
                  <c:v>0.05</c:v>
                </c:pt>
                <c:pt idx="14">
                  <c:v>0.05</c:v>
                </c:pt>
                <c:pt idx="15">
                  <c:v>0.05</c:v>
                </c:pt>
                <c:pt idx="16">
                  <c:v>0.05</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39B2-4602-9434-535E1AE17EB8}"/>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0.2</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39B2-4602-9434-535E1AE17EB8}"/>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pt idx="0">
                  <c:v>0</c:v>
                </c:pt>
                <c:pt idx="1">
                  <c:v>0</c:v>
                </c:pt>
                <c:pt idx="2">
                  <c:v>0</c:v>
                </c:pt>
                <c:pt idx="3">
                  <c:v>0</c:v>
                </c:pt>
                <c:pt idx="4">
                  <c:v>0</c:v>
                </c:pt>
                <c:pt idx="5">
                  <c:v>0</c:v>
                </c:pt>
                <c:pt idx="6">
                  <c:v>0</c:v>
                </c:pt>
                <c:pt idx="7">
                  <c:v>0</c:v>
                </c:pt>
                <c:pt idx="8">
                  <c:v>0</c:v>
                </c:pt>
                <c:pt idx="9">
                  <c:v>0.05</c:v>
                </c:pt>
                <c:pt idx="10">
                  <c:v>0.05</c:v>
                </c:pt>
                <c:pt idx="11">
                  <c:v>0.1</c:v>
                </c:pt>
                <c:pt idx="12">
                  <c:v>0</c:v>
                </c:pt>
                <c:pt idx="13">
                  <c:v>0</c:v>
                </c:pt>
                <c:pt idx="14">
                  <c:v>0</c:v>
                </c:pt>
                <c:pt idx="15">
                  <c:v>0</c:v>
                </c:pt>
                <c:pt idx="16">
                  <c:v>0</c:v>
                </c:pt>
                <c:pt idx="17">
                  <c:v>0</c:v>
                </c:pt>
                <c:pt idx="18">
                  <c:v>0</c:v>
                </c:pt>
                <c:pt idx="19">
                  <c:v>0.65</c:v>
                </c:pt>
                <c:pt idx="20">
                  <c:v>0.3</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39B2-4602-9434-535E1AE17EB8}"/>
            </c:ext>
          </c:extLst>
        </c:ser>
        <c:dLbls>
          <c:showLegendKey val="0"/>
          <c:showVal val="0"/>
          <c:showCatName val="0"/>
          <c:showSerName val="0"/>
          <c:showPercent val="0"/>
          <c:showBubbleSize val="0"/>
        </c:dLbls>
        <c:smooth val="0"/>
        <c:axId val="631050784"/>
        <c:axId val="631053136"/>
      </c:lineChart>
      <c:catAx>
        <c:axId val="6310507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3136"/>
        <c:crosses val="autoZero"/>
        <c:auto val="1"/>
        <c:lblAlgn val="ctr"/>
        <c:lblOffset val="100"/>
        <c:noMultiLvlLbl val="0"/>
      </c:catAx>
      <c:valAx>
        <c:axId val="631053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507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Schedules'!$D$130</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19C1-42D7-9146-123252C40E09}"/>
            </c:ext>
          </c:extLst>
        </c:ser>
        <c:ser>
          <c:idx val="1"/>
          <c:order val="1"/>
          <c:tx>
            <c:strRef>
              <c:f>'Post-2000 Schedules'!$D$131</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19C1-42D7-9146-123252C40E09}"/>
            </c:ext>
          </c:extLst>
        </c:ser>
        <c:ser>
          <c:idx val="2"/>
          <c:order val="2"/>
          <c:tx>
            <c:strRef>
              <c:f>'Post-2000 Schedules'!$D$132</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19C1-42D7-9146-123252C40E09}"/>
            </c:ext>
          </c:extLst>
        </c:ser>
        <c:dLbls>
          <c:showLegendKey val="0"/>
          <c:showVal val="0"/>
          <c:showCatName val="0"/>
          <c:showSerName val="0"/>
          <c:showPercent val="0"/>
          <c:showBubbleSize val="0"/>
        </c:dLbls>
        <c:smooth val="0"/>
        <c:axId val="631075872"/>
        <c:axId val="631089592"/>
      </c:lineChart>
      <c:catAx>
        <c:axId val="631075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89592"/>
        <c:crosses val="autoZero"/>
        <c:auto val="1"/>
        <c:lblAlgn val="ctr"/>
        <c:lblOffset val="100"/>
        <c:noMultiLvlLbl val="0"/>
      </c:catAx>
      <c:valAx>
        <c:axId val="631089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75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Audience Seating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261C-4261-9649-8E3DB37D397F}"/>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261C-4261-9649-8E3DB37D397F}"/>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261C-4261-9649-8E3DB37D397F}"/>
            </c:ext>
          </c:extLst>
        </c:ser>
        <c:dLbls>
          <c:showLegendKey val="0"/>
          <c:showVal val="0"/>
          <c:showCatName val="0"/>
          <c:showSerName val="0"/>
          <c:showPercent val="0"/>
          <c:showBubbleSize val="0"/>
        </c:dLbls>
        <c:smooth val="0"/>
        <c:axId val="916819168"/>
        <c:axId val="916821912"/>
      </c:lineChart>
      <c:catAx>
        <c:axId val="9168191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821912"/>
        <c:crosses val="autoZero"/>
        <c:auto val="1"/>
        <c:lblAlgn val="ctr"/>
        <c:lblOffset val="100"/>
        <c:noMultiLvlLbl val="0"/>
      </c:catAx>
      <c:valAx>
        <c:axId val="916821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8191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4.xml"/><Relationship Id="rId13" Type="http://schemas.openxmlformats.org/officeDocument/2006/relationships/chart" Target="../charts/chart39.xml"/><Relationship Id="rId18" Type="http://schemas.openxmlformats.org/officeDocument/2006/relationships/chart" Target="../charts/chart44.xml"/><Relationship Id="rId26" Type="http://schemas.openxmlformats.org/officeDocument/2006/relationships/chart" Target="../charts/chart52.xml"/><Relationship Id="rId3" Type="http://schemas.openxmlformats.org/officeDocument/2006/relationships/chart" Target="../charts/chart29.xml"/><Relationship Id="rId21" Type="http://schemas.openxmlformats.org/officeDocument/2006/relationships/chart" Target="../charts/chart47.xml"/><Relationship Id="rId7" Type="http://schemas.openxmlformats.org/officeDocument/2006/relationships/chart" Target="../charts/chart33.xml"/><Relationship Id="rId12" Type="http://schemas.openxmlformats.org/officeDocument/2006/relationships/chart" Target="../charts/chart38.xml"/><Relationship Id="rId17" Type="http://schemas.openxmlformats.org/officeDocument/2006/relationships/chart" Target="../charts/chart43.xml"/><Relationship Id="rId25" Type="http://schemas.openxmlformats.org/officeDocument/2006/relationships/chart" Target="../charts/chart51.xml"/><Relationship Id="rId2" Type="http://schemas.openxmlformats.org/officeDocument/2006/relationships/chart" Target="../charts/chart28.xml"/><Relationship Id="rId16" Type="http://schemas.openxmlformats.org/officeDocument/2006/relationships/chart" Target="../charts/chart42.xml"/><Relationship Id="rId20" Type="http://schemas.openxmlformats.org/officeDocument/2006/relationships/chart" Target="../charts/chart46.xml"/><Relationship Id="rId1" Type="http://schemas.openxmlformats.org/officeDocument/2006/relationships/chart" Target="../charts/chart27.xml"/><Relationship Id="rId6" Type="http://schemas.openxmlformats.org/officeDocument/2006/relationships/chart" Target="../charts/chart32.xml"/><Relationship Id="rId11" Type="http://schemas.openxmlformats.org/officeDocument/2006/relationships/chart" Target="../charts/chart37.xml"/><Relationship Id="rId24" Type="http://schemas.openxmlformats.org/officeDocument/2006/relationships/chart" Target="../charts/chart50.xml"/><Relationship Id="rId5" Type="http://schemas.openxmlformats.org/officeDocument/2006/relationships/chart" Target="../charts/chart31.xml"/><Relationship Id="rId15" Type="http://schemas.openxmlformats.org/officeDocument/2006/relationships/chart" Target="../charts/chart41.xml"/><Relationship Id="rId23" Type="http://schemas.openxmlformats.org/officeDocument/2006/relationships/chart" Target="../charts/chart49.xml"/><Relationship Id="rId10" Type="http://schemas.openxmlformats.org/officeDocument/2006/relationships/chart" Target="../charts/chart36.xml"/><Relationship Id="rId19" Type="http://schemas.openxmlformats.org/officeDocument/2006/relationships/chart" Target="../charts/chart45.xml"/><Relationship Id="rId4" Type="http://schemas.openxmlformats.org/officeDocument/2006/relationships/chart" Target="../charts/chart30.xml"/><Relationship Id="rId9" Type="http://schemas.openxmlformats.org/officeDocument/2006/relationships/chart" Target="../charts/chart35.xml"/><Relationship Id="rId14" Type="http://schemas.openxmlformats.org/officeDocument/2006/relationships/chart" Target="../charts/chart40.xml"/><Relationship Id="rId22" Type="http://schemas.openxmlformats.org/officeDocument/2006/relationships/chart" Target="../charts/chart4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0.xml"/><Relationship Id="rId13" Type="http://schemas.openxmlformats.org/officeDocument/2006/relationships/chart" Target="../charts/chart65.xml"/><Relationship Id="rId18" Type="http://schemas.openxmlformats.org/officeDocument/2006/relationships/chart" Target="../charts/chart70.xml"/><Relationship Id="rId26" Type="http://schemas.openxmlformats.org/officeDocument/2006/relationships/chart" Target="../charts/chart78.xml"/><Relationship Id="rId3" Type="http://schemas.openxmlformats.org/officeDocument/2006/relationships/chart" Target="../charts/chart55.xml"/><Relationship Id="rId21" Type="http://schemas.openxmlformats.org/officeDocument/2006/relationships/chart" Target="../charts/chart73.xml"/><Relationship Id="rId7" Type="http://schemas.openxmlformats.org/officeDocument/2006/relationships/chart" Target="../charts/chart59.xml"/><Relationship Id="rId12" Type="http://schemas.openxmlformats.org/officeDocument/2006/relationships/chart" Target="../charts/chart64.xml"/><Relationship Id="rId17" Type="http://schemas.openxmlformats.org/officeDocument/2006/relationships/chart" Target="../charts/chart69.xml"/><Relationship Id="rId25" Type="http://schemas.openxmlformats.org/officeDocument/2006/relationships/chart" Target="../charts/chart77.xml"/><Relationship Id="rId2" Type="http://schemas.openxmlformats.org/officeDocument/2006/relationships/chart" Target="../charts/chart54.xml"/><Relationship Id="rId16" Type="http://schemas.openxmlformats.org/officeDocument/2006/relationships/chart" Target="../charts/chart68.xml"/><Relationship Id="rId20" Type="http://schemas.openxmlformats.org/officeDocument/2006/relationships/chart" Target="../charts/chart72.xml"/><Relationship Id="rId1" Type="http://schemas.openxmlformats.org/officeDocument/2006/relationships/chart" Target="../charts/chart53.xml"/><Relationship Id="rId6" Type="http://schemas.openxmlformats.org/officeDocument/2006/relationships/chart" Target="../charts/chart58.xml"/><Relationship Id="rId11" Type="http://schemas.openxmlformats.org/officeDocument/2006/relationships/chart" Target="../charts/chart63.xml"/><Relationship Id="rId24" Type="http://schemas.openxmlformats.org/officeDocument/2006/relationships/chart" Target="../charts/chart76.xml"/><Relationship Id="rId5" Type="http://schemas.openxmlformats.org/officeDocument/2006/relationships/chart" Target="../charts/chart57.xml"/><Relationship Id="rId15" Type="http://schemas.openxmlformats.org/officeDocument/2006/relationships/chart" Target="../charts/chart67.xml"/><Relationship Id="rId23" Type="http://schemas.openxmlformats.org/officeDocument/2006/relationships/chart" Target="../charts/chart75.xml"/><Relationship Id="rId10" Type="http://schemas.openxmlformats.org/officeDocument/2006/relationships/chart" Target="../charts/chart62.xml"/><Relationship Id="rId19" Type="http://schemas.openxmlformats.org/officeDocument/2006/relationships/chart" Target="../charts/chart71.xml"/><Relationship Id="rId4" Type="http://schemas.openxmlformats.org/officeDocument/2006/relationships/chart" Target="../charts/chart56.xml"/><Relationship Id="rId9" Type="http://schemas.openxmlformats.org/officeDocument/2006/relationships/chart" Target="../charts/chart61.xml"/><Relationship Id="rId14" Type="http://schemas.openxmlformats.org/officeDocument/2006/relationships/chart" Target="../charts/chart66.xml"/><Relationship Id="rId22" Type="http://schemas.openxmlformats.org/officeDocument/2006/relationships/chart" Target="../charts/chart7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6.xml"/><Relationship Id="rId13" Type="http://schemas.openxmlformats.org/officeDocument/2006/relationships/chart" Target="../charts/chart91.xml"/><Relationship Id="rId18" Type="http://schemas.openxmlformats.org/officeDocument/2006/relationships/chart" Target="../charts/chart96.xml"/><Relationship Id="rId26" Type="http://schemas.openxmlformats.org/officeDocument/2006/relationships/chart" Target="../charts/chart104.xml"/><Relationship Id="rId3" Type="http://schemas.openxmlformats.org/officeDocument/2006/relationships/chart" Target="../charts/chart81.xml"/><Relationship Id="rId21" Type="http://schemas.openxmlformats.org/officeDocument/2006/relationships/chart" Target="../charts/chart99.xml"/><Relationship Id="rId7" Type="http://schemas.openxmlformats.org/officeDocument/2006/relationships/chart" Target="../charts/chart85.xml"/><Relationship Id="rId12" Type="http://schemas.openxmlformats.org/officeDocument/2006/relationships/chart" Target="../charts/chart90.xml"/><Relationship Id="rId17" Type="http://schemas.openxmlformats.org/officeDocument/2006/relationships/chart" Target="../charts/chart95.xml"/><Relationship Id="rId25" Type="http://schemas.openxmlformats.org/officeDocument/2006/relationships/chart" Target="../charts/chart103.xml"/><Relationship Id="rId2" Type="http://schemas.openxmlformats.org/officeDocument/2006/relationships/chart" Target="../charts/chart80.xml"/><Relationship Id="rId16" Type="http://schemas.openxmlformats.org/officeDocument/2006/relationships/chart" Target="../charts/chart94.xml"/><Relationship Id="rId20" Type="http://schemas.openxmlformats.org/officeDocument/2006/relationships/chart" Target="../charts/chart98.xml"/><Relationship Id="rId1" Type="http://schemas.openxmlformats.org/officeDocument/2006/relationships/chart" Target="../charts/chart79.xml"/><Relationship Id="rId6" Type="http://schemas.openxmlformats.org/officeDocument/2006/relationships/chart" Target="../charts/chart84.xml"/><Relationship Id="rId11" Type="http://schemas.openxmlformats.org/officeDocument/2006/relationships/chart" Target="../charts/chart89.xml"/><Relationship Id="rId24" Type="http://schemas.openxmlformats.org/officeDocument/2006/relationships/chart" Target="../charts/chart102.xml"/><Relationship Id="rId5" Type="http://schemas.openxmlformats.org/officeDocument/2006/relationships/chart" Target="../charts/chart83.xml"/><Relationship Id="rId15" Type="http://schemas.openxmlformats.org/officeDocument/2006/relationships/chart" Target="../charts/chart93.xml"/><Relationship Id="rId23" Type="http://schemas.openxmlformats.org/officeDocument/2006/relationships/chart" Target="../charts/chart101.xml"/><Relationship Id="rId10" Type="http://schemas.openxmlformats.org/officeDocument/2006/relationships/chart" Target="../charts/chart88.xml"/><Relationship Id="rId19" Type="http://schemas.openxmlformats.org/officeDocument/2006/relationships/chart" Target="../charts/chart97.xml"/><Relationship Id="rId4" Type="http://schemas.openxmlformats.org/officeDocument/2006/relationships/chart" Target="../charts/chart82.xml"/><Relationship Id="rId9" Type="http://schemas.openxmlformats.org/officeDocument/2006/relationships/chart" Target="../charts/chart87.xml"/><Relationship Id="rId14" Type="http://schemas.openxmlformats.org/officeDocument/2006/relationships/chart" Target="../charts/chart92.xml"/><Relationship Id="rId22" Type="http://schemas.openxmlformats.org/officeDocument/2006/relationships/chart" Target="../charts/chart100.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 xmlns:a16="http://schemas.microsoft.com/office/drawing/2014/main"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 xmlns:a16="http://schemas.microsoft.com/office/drawing/2014/main"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 xmlns:a16="http://schemas.microsoft.com/office/drawing/2014/main"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 xmlns:a16="http://schemas.microsoft.com/office/drawing/2014/main"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7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F36DC359-D923-4D88-ACE6-0274CDFBB1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A2B223E1-1DDD-4CCA-B290-AFF761D141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22ADDFD8-1A94-43B8-8578-4D684EA5D2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933051A2-C5A7-4019-B1AA-4A7D2BFA1D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27FE6944-517F-4DDD-A2EE-1F81955A62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9E31BF2-B39D-430B-BC12-D7AD818DF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DF36BC23-8C0C-4A85-9BAD-699ACECF32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74E7EDD5-5075-47CD-AB9D-11A31818F5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221EFB4C-E011-4F6F-AC8A-BAAB286EC8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33996EE-0F6C-46C4-86ED-C2A8894824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1688468E-C728-4F22-B703-E365A68109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17373B65-47A7-4387-896E-E07E92B2BB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91A58CC-C493-413C-9997-CE978B2F5A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7506E090-BFDD-4FE4-AA62-7CCA7AD3BE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EACA0754-56D4-4BB0-9510-3835A2FB3E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42F26A1E-0B6D-4219-89A2-C72574F6EB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15C0C95C-7FD8-4BF5-81D5-D4CF69B6AB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8CCB208A-0457-474A-B00B-0254C65711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45689C21-0561-449B-8E95-9C575236AF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E54EB87B-C11B-4092-BDC1-8100C96322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C684339E-B600-47A0-9A86-91DBD3E252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7156D304-426A-4AA5-80E6-2067FD7D0D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82A38789-3143-4C53-98F2-EFB48FA28A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69EC39D7-F1D4-425C-829F-0830E3C7DF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3F93B37C-A5EB-4ADB-AEBB-441019445D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A4466E13-AED6-4A6F-8D69-5F7E17D4B5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7D6287EA-60C1-427A-A711-0497D7CED8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4A0A8EF8-009B-4D28-B9AB-1C4D275AFA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FD3CCFB-5D72-4540-B745-D5D78CF5D8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6A177FF8-BA33-4544-AFE4-233220ABC6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484C8486-7FCE-402F-8DB3-97B98F6E17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A715EEBC-79E9-423D-8943-F939E71B4A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375DEC2D-961E-478E-930A-8B8635EBC2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5F3BECF9-E007-42B9-BA32-5458A18EA1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5D75C3F8-5D49-42D4-B039-C7745CB795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7D70CAF8-5125-43F3-8635-D8D99B45DC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52EC389E-FED0-44A5-8914-FE0E99CF03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3291AC57-42EE-4CCA-83CF-7EEDE38639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36D95FAE-CEEF-41F0-8DE4-0BA98F27AB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C3084F52-6AB4-48BF-9C7B-A6B7D98195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124CBD45-3FFB-4623-A956-BAC55D78AE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698C95AB-CACF-45ED-94CA-86CC548024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6CD435C8-05E2-4077-AF6C-E6A9B0A62A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FF1BEAE-46B5-4951-8391-CCA03D61C9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ECAB9B9C-F819-420C-886A-74EDAF53F2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549D7091-E4E7-4F66-B340-1DD49DE4B6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87BA9A5B-5061-4817-AA82-2F046F40AA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6382DD46-F0F6-4F66-91EC-884784E41C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537BC30C-2069-4405-AE50-16EFA59E53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3AE24AB3-C305-4B8B-B5EC-DF8E822AE4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51AC968D-E412-471F-9295-0924DEC808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A2666F06-D8DE-4E77-B78F-2907BB1415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F21FDA0F-945C-467F-A834-98E487BEBD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B2053BDC-EF24-49B2-AD97-83A51CC864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5BA80A33-D345-433E-AF73-44EBC33155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BAAD88F7-FB3D-404F-B7AF-9D4B0BDF21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1164DA79-1313-42C2-9557-7975CE7D54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C9C3F6F2-32AD-4103-B4D0-5156E71133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FA67EC2D-7810-459A-889E-6C18930D54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5470697E-F1E7-4815-98F7-0CC2D477B1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FD0E49AF-0E7F-4D40-88EF-5C00F12DA5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F5F0EDBE-8B92-445A-A198-9B840CE44D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5E1890AB-A88B-4663-A3C1-D52771BDA0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9BDF18BD-2749-4BE1-92AD-5231F26F45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ACC0F1B6-F1EE-49B8-8CF1-8DC26A4721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7D2F56E-1E0E-4F64-A8F8-40BB8940A9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D0EC3E39-A6C7-48F4-AC51-AFA07E0F28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32E878FA-9EEA-452E-B4A3-7B2104EDEA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6C7F3F46-8E13-40EA-81C2-A622C59C90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538BD4BB-0814-40CA-8623-AAB80A6E84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A5CB24F8-8ED2-46A4-862E-EC8D783B64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96F1E6E3-2F3A-44F7-85F7-E9092C13EE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89AC12BE-7DA6-4897-AB35-8BA2F02FB7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F9AD1BCD-FD83-42D1-9C65-B6CA3F9DEB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BB24A286-7DFF-48CD-9769-3F9D2414B5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36C4E94F-BDDA-43F8-80AD-BC6D297302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13B5F8E1-1229-4B9F-9018-889F8FEA7D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95BA572E-6CF2-425E-BEC9-2EDAA8CFE8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 xmlns:a16="http://schemas.microsoft.com/office/drawing/2014/main"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 xmlns:a16="http://schemas.microsoft.com/office/drawing/2014/main"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staura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S-F\Possible%20Jobs\2018%20Possible%20Jobs\602229-35%20Santa%20Clara%20Housing%20Authority\4_Submission%20-%20preparation\Final%20Spreadsheets%20post%20Calib\Con-Assemb_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Users\rob.best\Documents\Calibration%20Results\Step%201\Con-Assemb_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Offi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Units"/>
      <sheetName val="Input Summary"/>
      <sheetName val="Pre-1950 Space Conditioning"/>
      <sheetName val="1950-1980 Space Conditioning"/>
      <sheetName val="1980-2000 Space Conditioning"/>
      <sheetName val="Post-2000 Space Conditioning"/>
      <sheetName val="Pre-1950 Schedules"/>
      <sheetName val="1950-1980 Schedules"/>
      <sheetName val="1980-2000 Schedules"/>
      <sheetName val="Post-2000 Schedules"/>
      <sheetName val="Review"/>
    </sheetNames>
    <sheetDataSet>
      <sheetData sheetId="0" refreshError="1"/>
      <sheetData sheetId="1">
        <row r="26">
          <cell r="C26" t="str">
            <v>(W)</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80-2000 Space Conditioning"/>
      <sheetName val="1950-1980 Space Conditioning"/>
      <sheetName val="Pre-1950 Space Conditioning"/>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50-1980 Space Conditioning"/>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Units"/>
      <sheetName val="Input Summary"/>
      <sheetName val="Pre-1950 Space Conditioning"/>
      <sheetName val="1950-1980 Space Conditioning"/>
      <sheetName val="1980-2000 Space Conditioning"/>
      <sheetName val="Post-2000 Space Conditioning"/>
      <sheetName val="Pre-1950 Schedules"/>
      <sheetName val="1950-1980 Schedules"/>
      <sheetName val="1980-2000 Schedules"/>
      <sheetName val="Post-2000 Schedules"/>
      <sheetName val="Review"/>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zoomScaleNormal="100" workbookViewId="0">
      <selection activeCell="C19" sqref="C19"/>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2"/>
      <c r="C1" s="132"/>
      <c r="D1" s="132"/>
      <c r="E1" s="132"/>
      <c r="F1" s="132"/>
      <c r="G1" s="132"/>
      <c r="H1" s="132"/>
      <c r="I1" s="132"/>
      <c r="J1" s="132"/>
      <c r="K1" s="132"/>
      <c r="L1" s="132"/>
      <c r="M1" s="132"/>
    </row>
    <row r="2" spans="2:13" s="7" customFormat="1" ht="15.75" customHeight="1">
      <c r="B2" s="133" t="s">
        <v>0</v>
      </c>
      <c r="C2" s="189" t="s">
        <v>1</v>
      </c>
      <c r="D2" s="189"/>
      <c r="E2" s="189"/>
      <c r="F2" s="189"/>
      <c r="G2" s="131" t="str">
        <f>Project_Name</f>
        <v>Carbon Free Boston</v>
      </c>
      <c r="H2" s="132"/>
      <c r="I2" s="132"/>
      <c r="J2" s="102" t="s">
        <v>2</v>
      </c>
      <c r="K2" s="132"/>
      <c r="L2" s="132"/>
      <c r="M2" s="132"/>
    </row>
    <row r="3" spans="2:13" s="1" customFormat="1" ht="15.75" customHeight="1">
      <c r="B3" s="130" t="s">
        <v>3</v>
      </c>
      <c r="C3" s="189"/>
      <c r="D3" s="189"/>
      <c r="E3" s="189"/>
      <c r="F3" s="189"/>
      <c r="G3" s="131" t="str">
        <f>Project_Number</f>
        <v>259104-00</v>
      </c>
      <c r="H3" s="132"/>
      <c r="I3" s="132"/>
      <c r="J3" s="103" t="s">
        <v>4</v>
      </c>
      <c r="K3" s="132"/>
      <c r="L3" s="132"/>
      <c r="M3" s="132"/>
    </row>
    <row r="4" spans="2:13" s="1" customFormat="1" ht="15.75" customHeight="1">
      <c r="B4" s="124" t="s">
        <v>5</v>
      </c>
      <c r="C4" s="189"/>
      <c r="D4" s="189"/>
      <c r="E4" s="189"/>
      <c r="F4" s="189"/>
      <c r="G4" s="131"/>
      <c r="H4" s="132"/>
      <c r="I4" s="132"/>
      <c r="J4" s="104" t="s">
        <v>6</v>
      </c>
      <c r="K4" s="132"/>
      <c r="L4" s="132"/>
      <c r="M4" s="132"/>
    </row>
    <row r="5" spans="2:13" s="7" customFormat="1" ht="20.25">
      <c r="B5" s="132"/>
      <c r="C5" s="132"/>
      <c r="D5" s="132"/>
      <c r="E5" s="132"/>
      <c r="F5" s="132"/>
      <c r="G5" s="14"/>
      <c r="H5" s="14"/>
      <c r="I5" s="14"/>
      <c r="J5" s="132"/>
      <c r="K5" s="132"/>
      <c r="L5" s="132"/>
      <c r="M5" s="132"/>
    </row>
    <row r="7" spans="2:13" ht="18.75">
      <c r="B7" s="176" t="s">
        <v>7</v>
      </c>
      <c r="C7" s="176"/>
      <c r="D7" s="176"/>
      <c r="E7" s="176"/>
      <c r="F7" s="177" t="s">
        <v>8</v>
      </c>
      <c r="G7" s="177"/>
      <c r="H7" s="132"/>
      <c r="I7" s="132"/>
      <c r="J7" s="132"/>
      <c r="K7" s="132"/>
      <c r="L7" s="132"/>
      <c r="M7" s="132"/>
    </row>
    <row r="8" spans="2:13" ht="15.75" customHeight="1">
      <c r="B8" s="131" t="s">
        <v>9</v>
      </c>
      <c r="C8" s="170" t="s">
        <v>425</v>
      </c>
      <c r="D8" s="171"/>
      <c r="E8" s="172"/>
      <c r="F8" s="173"/>
      <c r="G8" s="173"/>
      <c r="H8" s="132"/>
      <c r="I8" s="132"/>
      <c r="J8" s="132"/>
      <c r="K8" s="132"/>
      <c r="L8" s="132"/>
      <c r="M8" s="132"/>
    </row>
    <row r="9" spans="2:13" s="1" customFormat="1">
      <c r="B9" s="131" t="s">
        <v>10</v>
      </c>
      <c r="C9" s="170" t="s">
        <v>426</v>
      </c>
      <c r="D9" s="171"/>
      <c r="E9" s="172"/>
      <c r="F9" s="173"/>
      <c r="G9" s="173"/>
      <c r="H9" s="132"/>
      <c r="I9" s="132"/>
      <c r="J9" s="132"/>
      <c r="K9" s="132"/>
      <c r="L9" s="132"/>
      <c r="M9" s="132"/>
    </row>
    <row r="10" spans="2:13">
      <c r="B10" s="131" t="s">
        <v>11</v>
      </c>
      <c r="C10" s="170" t="s">
        <v>427</v>
      </c>
      <c r="D10" s="171"/>
      <c r="E10" s="172"/>
      <c r="F10" s="173"/>
      <c r="G10" s="173"/>
      <c r="H10" s="132"/>
      <c r="I10" s="132"/>
      <c r="J10" s="132"/>
      <c r="K10" s="132"/>
      <c r="L10" s="132"/>
      <c r="M10" s="132"/>
    </row>
    <row r="11" spans="2:13" s="68" customFormat="1">
      <c r="B11" s="131" t="s">
        <v>12</v>
      </c>
      <c r="C11" s="170" t="s">
        <v>428</v>
      </c>
      <c r="D11" s="171"/>
      <c r="E11" s="172"/>
      <c r="F11" s="173"/>
      <c r="G11" s="173"/>
      <c r="H11" s="132"/>
      <c r="I11" s="132"/>
      <c r="J11" s="132"/>
      <c r="K11" s="132"/>
      <c r="L11" s="132"/>
      <c r="M11" s="132"/>
    </row>
    <row r="12" spans="2:13">
      <c r="B12" s="131" t="s">
        <v>13</v>
      </c>
      <c r="C12" s="170" t="s">
        <v>429</v>
      </c>
      <c r="D12" s="171"/>
      <c r="E12" s="172"/>
      <c r="F12" s="173"/>
      <c r="G12" s="173"/>
      <c r="H12" s="132"/>
      <c r="I12" s="132"/>
      <c r="J12" s="132"/>
      <c r="K12" s="132"/>
      <c r="L12" s="132"/>
      <c r="M12" s="132"/>
    </row>
    <row r="13" spans="2:13">
      <c r="B13" s="131" t="s">
        <v>14</v>
      </c>
      <c r="C13" s="188">
        <v>43070</v>
      </c>
      <c r="D13" s="171"/>
      <c r="E13" s="172"/>
      <c r="F13" s="173"/>
      <c r="G13" s="173"/>
      <c r="H13" s="132"/>
      <c r="I13" s="132"/>
      <c r="J13" s="132"/>
      <c r="K13" s="132"/>
      <c r="L13" s="132"/>
      <c r="M13" s="132"/>
    </row>
    <row r="14" spans="2:13">
      <c r="B14" s="131" t="s">
        <v>15</v>
      </c>
      <c r="C14" s="188">
        <v>43313</v>
      </c>
      <c r="D14" s="171"/>
      <c r="E14" s="172"/>
      <c r="F14" s="173"/>
      <c r="G14" s="173"/>
      <c r="H14" s="132"/>
      <c r="I14" s="132"/>
      <c r="J14" s="132"/>
      <c r="K14" s="132"/>
      <c r="L14" s="132"/>
      <c r="M14" s="132"/>
    </row>
    <row r="15" spans="2:13">
      <c r="B15" s="132"/>
      <c r="C15" s="139"/>
      <c r="D15" s="132"/>
      <c r="E15" s="139"/>
      <c r="F15" s="139"/>
      <c r="G15" s="132"/>
      <c r="H15" s="132"/>
      <c r="I15" s="132"/>
      <c r="J15" s="132"/>
      <c r="K15" s="132"/>
      <c r="L15" s="132"/>
      <c r="M15" s="132"/>
    </row>
    <row r="16" spans="2:13" ht="18.75">
      <c r="B16" s="176" t="s">
        <v>16</v>
      </c>
      <c r="C16" s="176"/>
      <c r="D16" s="176"/>
      <c r="E16" s="176"/>
      <c r="F16" s="177" t="s">
        <v>8</v>
      </c>
      <c r="G16" s="177"/>
      <c r="H16" s="132"/>
      <c r="I16" s="132"/>
      <c r="J16" s="132"/>
      <c r="K16" s="132"/>
      <c r="L16" s="132"/>
      <c r="M16" s="132"/>
    </row>
    <row r="17" spans="1:13" ht="15.75" customHeight="1">
      <c r="A17" s="132"/>
      <c r="B17" s="131" t="s">
        <v>17</v>
      </c>
      <c r="C17" s="170" t="s">
        <v>430</v>
      </c>
      <c r="D17" s="171"/>
      <c r="E17" s="172"/>
      <c r="F17" s="173"/>
      <c r="G17" s="173"/>
      <c r="H17" s="132"/>
      <c r="I17" s="132"/>
      <c r="J17" s="132"/>
      <c r="K17" s="132"/>
      <c r="L17" s="132"/>
      <c r="M17" s="132"/>
    </row>
    <row r="18" spans="1:13">
      <c r="A18" s="132"/>
      <c r="B18" s="131" t="s">
        <v>18</v>
      </c>
      <c r="C18" s="170" t="s">
        <v>468</v>
      </c>
      <c r="D18" s="171"/>
      <c r="E18" s="172"/>
      <c r="F18" s="173"/>
      <c r="G18" s="173"/>
      <c r="H18" s="132"/>
      <c r="I18" s="132"/>
      <c r="J18" s="132"/>
      <c r="K18" s="132"/>
      <c r="L18" s="132"/>
      <c r="M18" s="132"/>
    </row>
    <row r="19" spans="1:13" s="108" customFormat="1">
      <c r="A19" s="132"/>
      <c r="B19" s="131" t="s">
        <v>19</v>
      </c>
      <c r="C19" s="146"/>
      <c r="D19" s="134"/>
      <c r="E19" s="135"/>
      <c r="F19" s="173"/>
      <c r="G19" s="173"/>
      <c r="H19" s="132"/>
      <c r="I19" s="132"/>
      <c r="J19" s="132"/>
      <c r="K19" s="132"/>
      <c r="L19" s="132"/>
      <c r="M19" s="132"/>
    </row>
    <row r="20" spans="1:13" s="108" customFormat="1">
      <c r="A20" s="132"/>
      <c r="B20" s="131" t="s">
        <v>20</v>
      </c>
      <c r="C20" s="146"/>
      <c r="D20" s="134"/>
      <c r="E20" s="135"/>
      <c r="F20" s="173"/>
      <c r="G20" s="173"/>
      <c r="H20" s="132"/>
      <c r="I20" s="132"/>
      <c r="J20" s="132"/>
      <c r="K20" s="132"/>
      <c r="L20" s="132"/>
      <c r="M20" s="132"/>
    </row>
    <row r="21" spans="1:13" s="68" customFormat="1">
      <c r="A21" s="132"/>
      <c r="B21" s="131" t="s">
        <v>21</v>
      </c>
      <c r="C21" s="170"/>
      <c r="D21" s="171"/>
      <c r="E21" s="172"/>
      <c r="F21" s="173"/>
      <c r="G21" s="173"/>
      <c r="H21" s="132"/>
      <c r="I21" s="132"/>
      <c r="J21" s="132"/>
      <c r="K21" s="132"/>
      <c r="L21" s="132"/>
      <c r="M21" s="132"/>
    </row>
    <row r="22" spans="1:13" s="108" customFormat="1">
      <c r="A22" s="132"/>
      <c r="B22" s="131" t="s">
        <v>22</v>
      </c>
      <c r="C22" s="146"/>
      <c r="D22" s="134"/>
      <c r="E22" s="135"/>
      <c r="F22" s="173"/>
      <c r="G22" s="173"/>
      <c r="H22" s="132"/>
      <c r="I22" s="132"/>
      <c r="J22" s="132"/>
      <c r="K22" s="132"/>
      <c r="L22" s="132"/>
      <c r="M22" s="132"/>
    </row>
    <row r="23" spans="1:13" ht="15.75" customHeight="1">
      <c r="A23" s="132"/>
      <c r="B23" s="131" t="s">
        <v>23</v>
      </c>
      <c r="C23" s="170"/>
      <c r="D23" s="171"/>
      <c r="E23" s="172"/>
      <c r="F23" s="173"/>
      <c r="G23" s="173"/>
      <c r="H23" s="132"/>
      <c r="I23" s="132"/>
      <c r="J23" s="132"/>
      <c r="K23" s="132"/>
      <c r="L23" s="132"/>
      <c r="M23" s="132"/>
    </row>
    <row r="24" spans="1:13" s="29" customFormat="1">
      <c r="A24" s="132"/>
      <c r="B24" s="131" t="s">
        <v>24</v>
      </c>
      <c r="C24" s="170" t="s">
        <v>293</v>
      </c>
      <c r="D24" s="171"/>
      <c r="E24" s="172"/>
      <c r="F24" s="173"/>
      <c r="G24" s="173"/>
      <c r="H24" s="132"/>
      <c r="I24" s="132"/>
      <c r="J24" s="132"/>
      <c r="K24" s="132"/>
      <c r="L24" s="132"/>
      <c r="M24" s="132"/>
    </row>
    <row r="26" spans="1:13" ht="18.75">
      <c r="A26" s="132"/>
      <c r="B26" s="176" t="s">
        <v>25</v>
      </c>
      <c r="C26" s="176"/>
      <c r="D26" s="176"/>
      <c r="E26" s="176"/>
      <c r="F26" s="177" t="s">
        <v>8</v>
      </c>
      <c r="G26" s="177"/>
      <c r="H26" s="132"/>
      <c r="I26" s="132"/>
      <c r="J26" s="132"/>
      <c r="K26" s="132"/>
      <c r="L26" s="132"/>
      <c r="M26" s="132"/>
    </row>
    <row r="27" spans="1:13" ht="15.75" customHeight="1">
      <c r="A27" s="132"/>
      <c r="B27" s="131" t="s">
        <v>26</v>
      </c>
      <c r="C27" s="170" t="s">
        <v>431</v>
      </c>
      <c r="D27" s="171"/>
      <c r="E27" s="172"/>
      <c r="F27" s="173"/>
      <c r="G27" s="173"/>
      <c r="H27" s="132"/>
      <c r="I27" s="132"/>
      <c r="J27" s="132"/>
      <c r="K27" s="132"/>
      <c r="L27" s="132"/>
      <c r="M27" s="132"/>
    </row>
    <row r="28" spans="1:13">
      <c r="A28" s="132"/>
      <c r="B28" s="131" t="s">
        <v>27</v>
      </c>
      <c r="C28" s="170" t="s">
        <v>293</v>
      </c>
      <c r="D28" s="171"/>
      <c r="E28" s="172"/>
      <c r="F28" s="173"/>
      <c r="G28" s="173"/>
      <c r="H28" s="132"/>
      <c r="I28" s="132"/>
      <c r="J28" s="132"/>
      <c r="K28" s="132"/>
      <c r="L28" s="132"/>
      <c r="M28" s="132"/>
    </row>
    <row r="29" spans="1:13" s="29" customFormat="1">
      <c r="A29" s="132"/>
      <c r="B29" s="132"/>
      <c r="C29" s="132"/>
      <c r="D29" s="132"/>
      <c r="E29" s="132"/>
      <c r="F29" s="132"/>
      <c r="G29" s="132"/>
      <c r="H29" s="132"/>
      <c r="I29" s="132"/>
      <c r="J29" s="132"/>
      <c r="K29" s="132"/>
      <c r="L29" s="132"/>
      <c r="M29" s="132"/>
    </row>
    <row r="30" spans="1:13" ht="18.75">
      <c r="A30" s="132"/>
      <c r="B30" s="176" t="s">
        <v>28</v>
      </c>
      <c r="C30" s="176"/>
      <c r="D30" s="176"/>
      <c r="E30" s="176"/>
      <c r="F30" s="177" t="s">
        <v>8</v>
      </c>
      <c r="G30" s="177"/>
      <c r="H30" s="132"/>
      <c r="I30" s="132"/>
      <c r="J30" s="132"/>
      <c r="K30" s="132"/>
      <c r="L30" s="132"/>
      <c r="M30" s="132"/>
    </row>
    <row r="31" spans="1:13">
      <c r="A31" s="132"/>
      <c r="B31" s="131" t="s">
        <v>29</v>
      </c>
      <c r="C31" s="170" t="s">
        <v>432</v>
      </c>
      <c r="D31" s="171"/>
      <c r="E31" s="172"/>
      <c r="F31" s="173"/>
      <c r="G31" s="173"/>
      <c r="H31" s="132"/>
      <c r="I31" s="132"/>
      <c r="J31" s="132"/>
      <c r="K31" s="132"/>
      <c r="L31" s="132"/>
      <c r="M31" s="132"/>
    </row>
    <row r="32" spans="1:13">
      <c r="A32" s="132"/>
      <c r="B32" s="131" t="s">
        <v>30</v>
      </c>
      <c r="C32" s="170" t="s">
        <v>433</v>
      </c>
      <c r="D32" s="171"/>
      <c r="E32" s="172"/>
      <c r="F32" s="173"/>
      <c r="G32" s="173"/>
      <c r="H32" s="132"/>
      <c r="I32" s="132"/>
      <c r="J32" s="132"/>
      <c r="K32" s="132"/>
      <c r="L32" s="132"/>
      <c r="M32" s="132"/>
    </row>
    <row r="33" spans="1:7" s="76" customFormat="1">
      <c r="A33" s="132"/>
      <c r="B33" s="131" t="s">
        <v>31</v>
      </c>
      <c r="C33" s="170" t="s">
        <v>434</v>
      </c>
      <c r="D33" s="171"/>
      <c r="E33" s="172"/>
      <c r="F33" s="173"/>
      <c r="G33" s="173"/>
    </row>
    <row r="34" spans="1:7" s="76" customFormat="1">
      <c r="A34" s="132"/>
      <c r="B34" s="131" t="s">
        <v>32</v>
      </c>
      <c r="C34" s="170" t="s">
        <v>435</v>
      </c>
      <c r="D34" s="171"/>
      <c r="E34" s="172"/>
      <c r="F34" s="173"/>
      <c r="G34" s="173"/>
    </row>
    <row r="35" spans="1:7">
      <c r="A35" s="132"/>
      <c r="B35" s="131" t="s">
        <v>33</v>
      </c>
      <c r="C35" s="170" t="s">
        <v>436</v>
      </c>
      <c r="D35" s="171"/>
      <c r="E35" s="172"/>
      <c r="F35" s="173"/>
      <c r="G35" s="173"/>
    </row>
    <row r="36" spans="1:7">
      <c r="A36" s="132"/>
      <c r="B36" s="131" t="s">
        <v>34</v>
      </c>
      <c r="C36" s="170" t="s">
        <v>437</v>
      </c>
      <c r="D36" s="171"/>
      <c r="E36" s="172"/>
      <c r="F36" s="173"/>
      <c r="G36" s="173"/>
    </row>
    <row r="37" spans="1:7">
      <c r="A37" s="132"/>
      <c r="B37" s="131" t="s">
        <v>35</v>
      </c>
      <c r="C37" s="170" t="s">
        <v>438</v>
      </c>
      <c r="D37" s="171"/>
      <c r="E37" s="172"/>
      <c r="F37" s="173"/>
      <c r="G37" s="173"/>
    </row>
    <row r="38" spans="1:7" s="75" customFormat="1">
      <c r="A38" s="132"/>
      <c r="B38" s="131" t="s">
        <v>36</v>
      </c>
      <c r="C38" s="182"/>
      <c r="D38" s="183"/>
      <c r="E38" s="184"/>
      <c r="F38" s="178"/>
      <c r="G38" s="179"/>
    </row>
    <row r="39" spans="1:7" s="75" customFormat="1" ht="170.25" customHeight="1">
      <c r="A39" s="132"/>
      <c r="B39" s="131"/>
      <c r="C39" s="185"/>
      <c r="D39" s="186"/>
      <c r="E39" s="187"/>
      <c r="F39" s="180"/>
      <c r="G39" s="181"/>
    </row>
    <row r="41" spans="1:7" ht="18.75">
      <c r="A41" s="132"/>
      <c r="B41" s="176" t="s">
        <v>37</v>
      </c>
      <c r="C41" s="176"/>
      <c r="D41" s="176"/>
      <c r="E41" s="176"/>
      <c r="F41" s="177" t="s">
        <v>8</v>
      </c>
      <c r="G41" s="177"/>
    </row>
    <row r="42" spans="1:7" s="10" customFormat="1" ht="15.75" customHeight="1">
      <c r="A42" s="132"/>
      <c r="B42" s="131" t="s">
        <v>38</v>
      </c>
      <c r="C42" s="170" t="s">
        <v>439</v>
      </c>
      <c r="D42" s="171"/>
      <c r="E42" s="172"/>
      <c r="F42" s="173"/>
      <c r="G42" s="173"/>
    </row>
    <row r="43" spans="1:7" ht="15.75" customHeight="1">
      <c r="A43" s="132"/>
      <c r="B43" s="131" t="s">
        <v>39</v>
      </c>
      <c r="C43" s="170" t="s">
        <v>440</v>
      </c>
      <c r="D43" s="171"/>
      <c r="E43" s="172"/>
      <c r="F43" s="173"/>
      <c r="G43" s="173"/>
    </row>
    <row r="44" spans="1:7" ht="15.75" customHeight="1">
      <c r="A44" s="132"/>
      <c r="B44" s="131" t="s">
        <v>40</v>
      </c>
      <c r="C44" s="170"/>
      <c r="D44" s="171"/>
      <c r="E44" s="172"/>
      <c r="F44" s="173"/>
      <c r="G44" s="173"/>
    </row>
    <row r="45" spans="1:7" ht="15.75" customHeight="1">
      <c r="A45" s="132"/>
      <c r="B45" s="131" t="s">
        <v>41</v>
      </c>
      <c r="C45" s="170"/>
      <c r="D45" s="171"/>
      <c r="E45" s="172"/>
      <c r="F45" s="173"/>
      <c r="G45" s="173"/>
    </row>
    <row r="46" spans="1:7" s="76" customFormat="1" ht="15.75" customHeight="1">
      <c r="A46" s="132"/>
      <c r="B46" s="131" t="s">
        <v>42</v>
      </c>
      <c r="C46" s="170"/>
      <c r="D46" s="171"/>
      <c r="E46" s="172"/>
      <c r="F46" s="173"/>
      <c r="G46" s="173"/>
    </row>
    <row r="47" spans="1:7" ht="15.75" customHeight="1">
      <c r="A47" s="132"/>
      <c r="B47" s="132"/>
      <c r="C47" s="132"/>
      <c r="D47" s="132"/>
      <c r="E47" s="132"/>
      <c r="F47" s="132"/>
      <c r="G47" s="132"/>
    </row>
    <row r="48" spans="1:7" s="10" customFormat="1" ht="15.75" customHeight="1">
      <c r="A48" s="132"/>
      <c r="B48" s="176" t="s">
        <v>43</v>
      </c>
      <c r="C48" s="176"/>
      <c r="D48" s="176"/>
      <c r="E48" s="176"/>
      <c r="F48" s="177" t="s">
        <v>8</v>
      </c>
      <c r="G48" s="177"/>
    </row>
    <row r="49" spans="1:7" ht="15.75" customHeight="1">
      <c r="A49" s="132"/>
      <c r="B49" s="131" t="s">
        <v>44</v>
      </c>
      <c r="C49" s="170"/>
      <c r="D49" s="171"/>
      <c r="E49" s="172"/>
      <c r="F49" s="174"/>
      <c r="G49" s="175"/>
    </row>
    <row r="50" spans="1:7" s="68" customFormat="1" ht="15.75" customHeight="1">
      <c r="A50" s="132"/>
      <c r="B50" s="131" t="s">
        <v>45</v>
      </c>
      <c r="C50" s="170"/>
      <c r="D50" s="171"/>
      <c r="E50" s="172"/>
      <c r="F50" s="174"/>
      <c r="G50" s="175"/>
    </row>
    <row r="51" spans="1:7" ht="15.75" customHeight="1">
      <c r="A51" s="132"/>
      <c r="B51" s="131" t="s">
        <v>46</v>
      </c>
      <c r="C51" s="170"/>
      <c r="D51" s="171"/>
      <c r="E51" s="172"/>
      <c r="F51" s="174"/>
      <c r="G51" s="175"/>
    </row>
    <row r="52" spans="1:7" s="68" customFormat="1" ht="15.75" customHeight="1">
      <c r="A52" s="132"/>
      <c r="B52" s="131" t="s">
        <v>47</v>
      </c>
      <c r="C52" s="170"/>
      <c r="D52" s="171"/>
      <c r="E52" s="172"/>
      <c r="F52" s="174"/>
      <c r="G52" s="175"/>
    </row>
    <row r="53" spans="1:7" s="68" customFormat="1">
      <c r="A53" s="132"/>
      <c r="B53" s="132"/>
      <c r="C53" s="132"/>
      <c r="D53" s="132"/>
      <c r="E53" s="132"/>
      <c r="F53" s="132"/>
      <c r="G53" s="132"/>
    </row>
    <row r="54" spans="1:7" ht="18.75">
      <c r="A54" s="132"/>
      <c r="B54" s="190" t="s">
        <v>48</v>
      </c>
      <c r="C54" s="190"/>
      <c r="D54" s="190"/>
      <c r="E54" s="190"/>
      <c r="F54" s="190"/>
      <c r="G54" s="126"/>
    </row>
    <row r="55" spans="1:7" s="70" customFormat="1" ht="15.75" customHeight="1">
      <c r="A55" s="132"/>
      <c r="B55" s="169" t="s">
        <v>49</v>
      </c>
      <c r="C55" s="169"/>
      <c r="D55" s="169"/>
      <c r="E55" s="169"/>
      <c r="F55" s="169"/>
      <c r="G55" s="169"/>
    </row>
    <row r="56" spans="1:7" ht="18.75">
      <c r="A56" s="10"/>
      <c r="B56" s="11"/>
      <c r="C56" s="11"/>
      <c r="D56" s="11"/>
      <c r="E56" s="11"/>
      <c r="F56" s="11"/>
      <c r="G56" s="10"/>
    </row>
    <row r="57" spans="1:7">
      <c r="A57" s="132"/>
      <c r="B57" s="132"/>
      <c r="C57" s="132" t="s">
        <v>50</v>
      </c>
      <c r="D57" s="132" t="s">
        <v>51</v>
      </c>
      <c r="E57" s="132" t="s">
        <v>52</v>
      </c>
      <c r="F57" s="132" t="s">
        <v>53</v>
      </c>
      <c r="G57" s="139" t="s">
        <v>54</v>
      </c>
    </row>
    <row r="58" spans="1:7" ht="63.75">
      <c r="A58" s="132"/>
      <c r="B58" s="16">
        <v>1</v>
      </c>
      <c r="C58" s="133" t="s">
        <v>55</v>
      </c>
      <c r="D58" s="133" t="s">
        <v>56</v>
      </c>
      <c r="E58" s="105" t="s">
        <v>57</v>
      </c>
      <c r="F58" s="133" t="s">
        <v>58</v>
      </c>
      <c r="G58" s="133" t="s">
        <v>59</v>
      </c>
    </row>
    <row r="59" spans="1:7" ht="25.5">
      <c r="A59" s="132"/>
      <c r="B59" s="16">
        <v>2</v>
      </c>
      <c r="C59" s="133" t="s">
        <v>60</v>
      </c>
      <c r="D59" s="133" t="s">
        <v>61</v>
      </c>
      <c r="E59" s="133" t="s">
        <v>62</v>
      </c>
      <c r="F59" s="133" t="s">
        <v>63</v>
      </c>
      <c r="G59" s="133" t="s">
        <v>59</v>
      </c>
    </row>
    <row r="60" spans="1:7" ht="25.5">
      <c r="A60" s="132"/>
      <c r="B60" s="16">
        <v>3</v>
      </c>
      <c r="C60" s="133" t="s">
        <v>64</v>
      </c>
      <c r="D60" s="133" t="s">
        <v>65</v>
      </c>
      <c r="E60" s="133" t="s">
        <v>62</v>
      </c>
      <c r="F60" s="133" t="s">
        <v>63</v>
      </c>
      <c r="G60" s="133" t="s">
        <v>59</v>
      </c>
    </row>
    <row r="61" spans="1:7" ht="25.5">
      <c r="A61" s="132"/>
      <c r="B61" s="16">
        <v>4</v>
      </c>
      <c r="C61" s="133" t="s">
        <v>66</v>
      </c>
      <c r="D61" s="133" t="s">
        <v>67</v>
      </c>
      <c r="E61" s="133" t="s">
        <v>62</v>
      </c>
      <c r="F61" s="133" t="s">
        <v>68</v>
      </c>
      <c r="G61" s="133" t="s">
        <v>59</v>
      </c>
    </row>
    <row r="62" spans="1:7">
      <c r="A62" s="132"/>
      <c r="B62" s="16">
        <v>5</v>
      </c>
      <c r="C62" s="133" t="s">
        <v>69</v>
      </c>
      <c r="D62" s="133" t="s">
        <v>69</v>
      </c>
      <c r="E62" s="133" t="s">
        <v>69</v>
      </c>
      <c r="F62" s="133" t="s">
        <v>69</v>
      </c>
      <c r="G62" s="133" t="s">
        <v>59</v>
      </c>
    </row>
    <row r="63" spans="1:7">
      <c r="A63" s="132"/>
      <c r="B63" s="16">
        <v>6</v>
      </c>
      <c r="C63" s="133"/>
      <c r="D63" s="133"/>
      <c r="E63" s="133"/>
      <c r="F63" s="133"/>
      <c r="G63" s="133"/>
    </row>
    <row r="64" spans="1:7">
      <c r="A64" s="132"/>
      <c r="B64" s="16">
        <v>7</v>
      </c>
      <c r="C64" s="133"/>
      <c r="D64" s="133"/>
      <c r="E64" s="133"/>
      <c r="F64" s="133"/>
      <c r="G64" s="133"/>
    </row>
    <row r="65" spans="2:7">
      <c r="B65" s="16">
        <v>8</v>
      </c>
      <c r="C65" s="133"/>
      <c r="D65" s="133"/>
      <c r="E65" s="133"/>
      <c r="F65" s="133"/>
      <c r="G65" s="133"/>
    </row>
    <row r="66" spans="2:7">
      <c r="B66" s="16">
        <v>9</v>
      </c>
      <c r="C66" s="133"/>
      <c r="D66" s="133"/>
      <c r="E66" s="133"/>
      <c r="F66" s="133"/>
      <c r="G66" s="133"/>
    </row>
    <row r="67" spans="2:7">
      <c r="B67" s="16">
        <v>10</v>
      </c>
      <c r="C67" s="133"/>
      <c r="D67" s="133"/>
      <c r="E67" s="133"/>
      <c r="F67" s="133"/>
      <c r="G67" s="133"/>
    </row>
    <row r="68" spans="2:7">
      <c r="B68" s="16">
        <v>11</v>
      </c>
      <c r="C68" s="133"/>
      <c r="D68" s="133"/>
      <c r="E68" s="133"/>
      <c r="F68" s="133"/>
      <c r="G68" s="133"/>
    </row>
    <row r="69" spans="2:7">
      <c r="B69" s="16">
        <v>12</v>
      </c>
      <c r="C69" s="133"/>
      <c r="D69" s="133"/>
      <c r="E69" s="133"/>
      <c r="F69" s="133"/>
      <c r="G69" s="133"/>
    </row>
    <row r="70" spans="2:7">
      <c r="B70" s="16">
        <v>13</v>
      </c>
      <c r="C70" s="133"/>
      <c r="D70" s="133"/>
      <c r="E70" s="133"/>
      <c r="F70" s="133"/>
      <c r="G70" s="133"/>
    </row>
    <row r="71" spans="2:7">
      <c r="B71" s="16">
        <v>14</v>
      </c>
      <c r="C71" s="133"/>
      <c r="D71" s="133"/>
      <c r="E71" s="133"/>
      <c r="F71" s="133"/>
      <c r="G71" s="133"/>
    </row>
    <row r="72" spans="2:7">
      <c r="B72" s="16">
        <v>15</v>
      </c>
      <c r="C72" s="133"/>
      <c r="D72" s="133"/>
      <c r="E72" s="133"/>
      <c r="F72" s="133"/>
      <c r="G72" s="133"/>
    </row>
    <row r="75" spans="2:7">
      <c r="B75" s="132"/>
      <c r="C75" s="132"/>
      <c r="D75" s="132"/>
      <c r="E75" s="132"/>
      <c r="F75" s="132"/>
      <c r="G75" s="132"/>
    </row>
    <row r="94" spans="2:2">
      <c r="B94" s="132"/>
    </row>
    <row r="95" spans="2:2">
      <c r="B95" s="132"/>
    </row>
    <row r="96" spans="2:2" s="29" customFormat="1">
      <c r="B96" s="132"/>
    </row>
    <row r="97" spans="2:2">
      <c r="B97" s="132"/>
    </row>
    <row r="98" spans="2:2" s="29" customFormat="1">
      <c r="B98" s="132"/>
    </row>
    <row r="99" spans="2:2">
      <c r="B99" s="132"/>
    </row>
    <row r="100" spans="2:2" s="29" customFormat="1">
      <c r="B100" s="132"/>
    </row>
    <row r="101" spans="2:2" s="29" customFormat="1">
      <c r="B101" s="132"/>
    </row>
    <row r="102" spans="2:2" s="29" customFormat="1">
      <c r="B102" s="132"/>
    </row>
    <row r="103" spans="2:2" s="29" customFormat="1">
      <c r="B103" s="132"/>
    </row>
    <row r="104" spans="2:2">
      <c r="B104" s="132"/>
    </row>
    <row r="105" spans="2:2">
      <c r="B105" s="132"/>
    </row>
    <row r="106" spans="2:2">
      <c r="B106" s="132"/>
    </row>
    <row r="107" spans="2:2">
      <c r="B107" s="132"/>
    </row>
    <row r="108" spans="2:2">
      <c r="B108" s="132"/>
    </row>
    <row r="109" spans="2:2">
      <c r="B109" s="132"/>
    </row>
    <row r="110" spans="2:2" s="29" customFormat="1">
      <c r="B110" s="132"/>
    </row>
    <row r="111" spans="2:2" s="29" customFormat="1">
      <c r="B111" s="132"/>
    </row>
    <row r="112" spans="2:2" s="29" customFormat="1">
      <c r="B112" s="132"/>
    </row>
    <row r="113" spans="2:2">
      <c r="B113" s="132"/>
    </row>
    <row r="114" spans="2:2">
      <c r="B114" s="132"/>
    </row>
    <row r="115" spans="2:2">
      <c r="B115" s="132"/>
    </row>
    <row r="116" spans="2:2">
      <c r="B116" s="132"/>
    </row>
    <row r="117" spans="2:2">
      <c r="B117" s="132"/>
    </row>
    <row r="118" spans="2:2">
      <c r="B118" s="132"/>
    </row>
    <row r="119" spans="2:2">
      <c r="B119" s="132"/>
    </row>
    <row r="120" spans="2:2">
      <c r="B120" s="132"/>
    </row>
    <row r="121" spans="2:2">
      <c r="B121" s="132"/>
    </row>
    <row r="122" spans="2:2">
      <c r="B122" s="132"/>
    </row>
    <row r="123" spans="2:2">
      <c r="B123" s="132"/>
    </row>
    <row r="124" spans="2:2">
      <c r="B124" s="132"/>
    </row>
    <row r="125" spans="2:2">
      <c r="B125" s="132"/>
    </row>
    <row r="126" spans="2:2">
      <c r="B126" s="132"/>
    </row>
    <row r="127" spans="2:2">
      <c r="B127" s="132"/>
    </row>
    <row r="128" spans="2:2">
      <c r="B128" s="132"/>
    </row>
    <row r="129" spans="2:2">
      <c r="B129" s="132"/>
    </row>
    <row r="130" spans="2:2">
      <c r="B130" s="132"/>
    </row>
    <row r="131" spans="2:2">
      <c r="B131" s="132"/>
    </row>
    <row r="132" spans="2:2">
      <c r="B132" s="132"/>
    </row>
    <row r="133" spans="2:2">
      <c r="B133" s="132"/>
    </row>
    <row r="134" spans="2:2">
      <c r="B134" s="132"/>
    </row>
    <row r="135" spans="2:2">
      <c r="B135" s="132"/>
    </row>
    <row r="136" spans="2:2">
      <c r="B136" s="132"/>
    </row>
    <row r="137" spans="2:2">
      <c r="B137" s="132"/>
    </row>
    <row r="138" spans="2:2">
      <c r="B138" s="132"/>
    </row>
    <row r="139" spans="2:2">
      <c r="B139" s="132"/>
    </row>
    <row r="140" spans="2:2">
      <c r="B140" s="132"/>
    </row>
    <row r="141" spans="2:2">
      <c r="B141" s="132"/>
    </row>
    <row r="142" spans="2:2">
      <c r="B142" s="132"/>
    </row>
  </sheetData>
  <mergeCells count="80">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 ref="F18:G18"/>
    <mergeCell ref="F23:G23"/>
    <mergeCell ref="C13:E13"/>
    <mergeCell ref="F13:G13"/>
    <mergeCell ref="C14:E14"/>
    <mergeCell ref="F14:G14"/>
    <mergeCell ref="F19:G19"/>
    <mergeCell ref="F20:G20"/>
    <mergeCell ref="F22:G22"/>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B41:E41"/>
    <mergeCell ref="F41:G41"/>
    <mergeCell ref="B48:E48"/>
    <mergeCell ref="F48:G48"/>
    <mergeCell ref="C43:E43"/>
    <mergeCell ref="F43:G43"/>
    <mergeCell ref="C44:E44"/>
    <mergeCell ref="F44:G44"/>
    <mergeCell ref="C45:E45"/>
    <mergeCell ref="F45:G45"/>
    <mergeCell ref="C42:E42"/>
    <mergeCell ref="F42:G42"/>
    <mergeCell ref="B55:G55"/>
    <mergeCell ref="C46:E46"/>
    <mergeCell ref="F46:G46"/>
    <mergeCell ref="C52:E52"/>
    <mergeCell ref="F52:G52"/>
    <mergeCell ref="C51:E51"/>
    <mergeCell ref="F51:G51"/>
    <mergeCell ref="C50:E50"/>
    <mergeCell ref="F50:G50"/>
    <mergeCell ref="C49:E49"/>
    <mergeCell ref="F49:G49"/>
  </mergeCells>
  <phoneticPr fontId="55" type="noConversion"/>
  <conditionalFormatting sqref="C8:E14">
    <cfRule type="containsText" dxfId="807" priority="5" operator="containsText" text="Example">
      <formula>NOT(ISERROR(SEARCH("Example",C8)))</formula>
    </cfRule>
  </conditionalFormatting>
  <conditionalFormatting sqref="C17:E24">
    <cfRule type="containsText" dxfId="806" priority="4" operator="containsText" text="Example">
      <formula>NOT(ISERROR(SEARCH("Example",C17)))</formula>
    </cfRule>
  </conditionalFormatting>
  <conditionalFormatting sqref="C27:E28">
    <cfRule type="containsText" dxfId="805" priority="3" operator="containsText" text="Example">
      <formula>NOT(ISERROR(SEARCH("Example",C27)))</formula>
    </cfRule>
  </conditionalFormatting>
  <conditionalFormatting sqref="F8:G9">
    <cfRule type="containsText" dxfId="804" priority="2" operator="containsText" text="Example:">
      <formula>NOT(ISERROR(SEARCH("Example:",F8)))</formula>
    </cfRule>
  </conditionalFormatting>
  <conditionalFormatting sqref="C58:G72">
    <cfRule type="containsText" dxfId="803"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21"/>
    </sheetView>
  </sheetViews>
  <sheetFormatPr defaultColWidth="9" defaultRowHeight="15.75"/>
  <cols>
    <col min="1" max="1" width="1.25" style="132" customWidth="1"/>
    <col min="2" max="2" width="28.75" style="132" customWidth="1"/>
    <col min="3" max="3" width="11.875" style="132" customWidth="1"/>
    <col min="4" max="4" width="14.375" style="13" customWidth="1"/>
    <col min="5" max="13" width="4.5" style="132" customWidth="1"/>
    <col min="14" max="28" width="5.5" style="132" customWidth="1"/>
    <col min="29" max="29" width="20.375" style="132" customWidth="1"/>
    <col min="30" max="30" width="1.25" style="132" customWidth="1"/>
    <col min="31" max="16384" width="9" style="132"/>
  </cols>
  <sheetData>
    <row r="1" spans="2:30" ht="7.5" customHeight="1"/>
    <row r="2" spans="2:30" ht="15.75" customHeight="1">
      <c r="B2" s="133" t="str">
        <f>Project!B2</f>
        <v>Input</v>
      </c>
      <c r="C2" s="189" t="s">
        <v>262</v>
      </c>
      <c r="D2" s="189"/>
      <c r="E2" s="189"/>
      <c r="F2" s="189"/>
      <c r="G2" s="189"/>
      <c r="H2" s="189"/>
      <c r="I2" s="189"/>
      <c r="J2" s="189"/>
      <c r="AC2" s="214" t="str">
        <f>Project_Name</f>
        <v>Carbon Free Boston</v>
      </c>
      <c r="AD2" s="214"/>
    </row>
    <row r="3" spans="2:30" ht="15.75" customHeight="1">
      <c r="B3" s="130" t="str">
        <f>Project!B3</f>
        <v>Calculation</v>
      </c>
      <c r="C3" s="189"/>
      <c r="D3" s="189"/>
      <c r="E3" s="189"/>
      <c r="F3" s="189"/>
      <c r="G3" s="189"/>
      <c r="H3" s="189"/>
      <c r="I3" s="189"/>
      <c r="J3" s="189"/>
      <c r="AC3" s="214" t="str">
        <f>Project_Number</f>
        <v>259104-00</v>
      </c>
      <c r="AD3" s="214"/>
    </row>
    <row r="4" spans="2:30">
      <c r="B4" s="124" t="str">
        <f>Project!B4</f>
        <v>Notes</v>
      </c>
      <c r="C4" s="189"/>
      <c r="D4" s="189"/>
      <c r="E4" s="189"/>
      <c r="F4" s="189"/>
      <c r="G4" s="189"/>
      <c r="H4" s="189"/>
      <c r="I4" s="189"/>
      <c r="J4" s="189"/>
    </row>
    <row r="5" spans="2:30" ht="27">
      <c r="D5" s="18"/>
      <c r="E5" s="18"/>
      <c r="F5" s="18"/>
      <c r="G5" s="18"/>
      <c r="H5" s="18"/>
      <c r="I5" s="18"/>
      <c r="J5" s="18"/>
      <c r="K5" s="18"/>
      <c r="L5" s="18"/>
      <c r="M5" s="18"/>
      <c r="N5" s="18"/>
      <c r="P5" s="18"/>
      <c r="Q5" s="18"/>
      <c r="R5" s="18"/>
      <c r="S5" s="18"/>
      <c r="T5" s="18"/>
      <c r="U5" s="18"/>
      <c r="V5" s="18"/>
      <c r="W5" s="18"/>
      <c r="X5" s="18"/>
      <c r="Y5" s="18"/>
      <c r="Z5" s="18"/>
      <c r="AA5" s="18"/>
      <c r="AB5" s="18"/>
    </row>
    <row r="7" spans="2:30" ht="18.75">
      <c r="B7" s="190" t="s">
        <v>214</v>
      </c>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26" t="s">
        <v>8</v>
      </c>
      <c r="AD7" s="126"/>
    </row>
    <row r="8" spans="2:30" s="10" customFormat="1" ht="5.0999999999999996" customHeight="1">
      <c r="B8" s="11"/>
      <c r="C8" s="11"/>
      <c r="D8" s="11"/>
      <c r="E8" s="11"/>
      <c r="F8" s="11"/>
      <c r="G8" s="12"/>
    </row>
    <row r="9" spans="2:30">
      <c r="B9" s="131"/>
      <c r="C9" s="17" t="s">
        <v>226</v>
      </c>
      <c r="D9" s="17" t="s">
        <v>263</v>
      </c>
      <c r="E9" s="17" t="s">
        <v>264</v>
      </c>
      <c r="F9" s="17" t="s">
        <v>265</v>
      </c>
      <c r="G9" s="17" t="s">
        <v>266</v>
      </c>
      <c r="H9" s="17" t="s">
        <v>267</v>
      </c>
      <c r="I9" s="17" t="s">
        <v>268</v>
      </c>
      <c r="J9" s="17" t="s">
        <v>269</v>
      </c>
      <c r="K9" s="17" t="s">
        <v>270</v>
      </c>
      <c r="L9" s="17" t="s">
        <v>271</v>
      </c>
      <c r="M9" s="17" t="s">
        <v>272</v>
      </c>
      <c r="N9" s="17" t="s">
        <v>273</v>
      </c>
      <c r="O9" s="17" t="s">
        <v>274</v>
      </c>
      <c r="P9" s="17" t="s">
        <v>275</v>
      </c>
      <c r="Q9" s="17" t="s">
        <v>276</v>
      </c>
      <c r="R9" s="17" t="s">
        <v>277</v>
      </c>
      <c r="S9" s="17" t="s">
        <v>278</v>
      </c>
      <c r="T9" s="17" t="s">
        <v>279</v>
      </c>
      <c r="U9" s="17" t="s">
        <v>280</v>
      </c>
      <c r="V9" s="17" t="s">
        <v>281</v>
      </c>
      <c r="W9" s="17" t="s">
        <v>282</v>
      </c>
      <c r="X9" s="17" t="s">
        <v>283</v>
      </c>
      <c r="Y9" s="17" t="s">
        <v>284</v>
      </c>
      <c r="Z9" s="17" t="s">
        <v>285</v>
      </c>
      <c r="AA9" s="17" t="s">
        <v>286</v>
      </c>
      <c r="AB9" s="151">
        <v>0</v>
      </c>
    </row>
    <row r="10" spans="2:30">
      <c r="B10" s="215" t="str">
        <f>$B$7&amp;" - "&amp;C10</f>
        <v>Occupancy - Audience Seating Area</v>
      </c>
      <c r="C10" s="216" t="s">
        <v>469</v>
      </c>
      <c r="D10" s="16" t="s">
        <v>287</v>
      </c>
      <c r="E10" s="100">
        <v>0.1</v>
      </c>
      <c r="F10" s="100">
        <v>0.1</v>
      </c>
      <c r="G10" s="100">
        <v>0.1</v>
      </c>
      <c r="H10" s="100">
        <v>0.1</v>
      </c>
      <c r="I10" s="100">
        <v>0.1</v>
      </c>
      <c r="J10" s="100">
        <v>0.1</v>
      </c>
      <c r="K10" s="100">
        <v>0.1</v>
      </c>
      <c r="L10" s="100">
        <v>0.1</v>
      </c>
      <c r="M10" s="100">
        <v>0.2</v>
      </c>
      <c r="N10" s="100">
        <v>0.2</v>
      </c>
      <c r="O10" s="100">
        <v>0.2</v>
      </c>
      <c r="P10" s="100">
        <v>0.8</v>
      </c>
      <c r="Q10" s="100">
        <v>0.8</v>
      </c>
      <c r="R10" s="100">
        <v>0.8</v>
      </c>
      <c r="S10" s="100">
        <v>0.8</v>
      </c>
      <c r="T10" s="100">
        <v>0.8</v>
      </c>
      <c r="U10" s="100">
        <v>0.8</v>
      </c>
      <c r="V10" s="100">
        <v>0.8</v>
      </c>
      <c r="W10" s="100">
        <v>0.2</v>
      </c>
      <c r="X10" s="100">
        <v>0.2</v>
      </c>
      <c r="Y10" s="100">
        <v>0.2</v>
      </c>
      <c r="Z10" s="100">
        <v>0.2</v>
      </c>
      <c r="AA10" s="100">
        <v>0.1</v>
      </c>
      <c r="AB10" s="100">
        <v>0.1</v>
      </c>
      <c r="AC10" s="217" t="s">
        <v>482</v>
      </c>
    </row>
    <row r="11" spans="2:30">
      <c r="B11" s="215"/>
      <c r="C11" s="216"/>
      <c r="D11" s="16" t="s">
        <v>288</v>
      </c>
      <c r="E11" s="100">
        <v>0.1</v>
      </c>
      <c r="F11" s="100">
        <v>0.1</v>
      </c>
      <c r="G11" s="100">
        <v>0.1</v>
      </c>
      <c r="H11" s="100">
        <v>0.1</v>
      </c>
      <c r="I11" s="100">
        <v>0.1</v>
      </c>
      <c r="J11" s="100">
        <v>0.1</v>
      </c>
      <c r="K11" s="100">
        <v>0.1</v>
      </c>
      <c r="L11" s="100">
        <v>0.1</v>
      </c>
      <c r="M11" s="100">
        <v>0.2</v>
      </c>
      <c r="N11" s="100">
        <v>0.2</v>
      </c>
      <c r="O11" s="100">
        <v>0.2</v>
      </c>
      <c r="P11" s="100">
        <v>0.6</v>
      </c>
      <c r="Q11" s="100">
        <v>0.6</v>
      </c>
      <c r="R11" s="100">
        <v>0.6</v>
      </c>
      <c r="S11" s="100">
        <v>0.6</v>
      </c>
      <c r="T11" s="100">
        <v>0.6</v>
      </c>
      <c r="U11" s="100">
        <v>0.6</v>
      </c>
      <c r="V11" s="100">
        <v>0.6</v>
      </c>
      <c r="W11" s="100">
        <v>0.6</v>
      </c>
      <c r="X11" s="100">
        <v>0.6</v>
      </c>
      <c r="Y11" s="100">
        <v>0.6</v>
      </c>
      <c r="Z11" s="100">
        <v>0.8</v>
      </c>
      <c r="AA11" s="100">
        <v>0.1</v>
      </c>
      <c r="AB11" s="100">
        <v>0.1</v>
      </c>
      <c r="AC11" s="218"/>
    </row>
    <row r="12" spans="2:30">
      <c r="B12" s="215"/>
      <c r="C12" s="216"/>
      <c r="D12" s="16" t="s">
        <v>289</v>
      </c>
      <c r="E12" s="100">
        <v>0.1</v>
      </c>
      <c r="F12" s="100">
        <v>0.1</v>
      </c>
      <c r="G12" s="100">
        <v>0.1</v>
      </c>
      <c r="H12" s="100">
        <v>0.1</v>
      </c>
      <c r="I12" s="100">
        <v>0.1</v>
      </c>
      <c r="J12" s="100">
        <v>0.1</v>
      </c>
      <c r="K12" s="100">
        <v>0.1</v>
      </c>
      <c r="L12" s="100">
        <v>0.1</v>
      </c>
      <c r="M12" s="100">
        <v>0.1</v>
      </c>
      <c r="N12" s="100">
        <v>0.1</v>
      </c>
      <c r="O12" s="100">
        <v>0.1</v>
      </c>
      <c r="P12" s="100">
        <v>0.1</v>
      </c>
      <c r="Q12" s="100">
        <v>0.1</v>
      </c>
      <c r="R12" s="100">
        <v>0.7</v>
      </c>
      <c r="S12" s="100">
        <v>0.7</v>
      </c>
      <c r="T12" s="100">
        <v>0.7</v>
      </c>
      <c r="U12" s="100">
        <v>0.7</v>
      </c>
      <c r="V12" s="100">
        <v>0.7</v>
      </c>
      <c r="W12" s="100">
        <v>0.7</v>
      </c>
      <c r="X12" s="100">
        <v>0.7</v>
      </c>
      <c r="Y12" s="100">
        <v>0.7</v>
      </c>
      <c r="Z12" s="100">
        <v>0.7</v>
      </c>
      <c r="AA12" s="100">
        <v>0.2</v>
      </c>
      <c r="AB12" s="100">
        <v>0.1</v>
      </c>
      <c r="AC12" s="219"/>
    </row>
    <row r="13" spans="2:30">
      <c r="B13" s="215" t="str">
        <f>$B$7&amp;" - "&amp;C13</f>
        <v>Occupancy - Cafeteria Space</v>
      </c>
      <c r="C13" s="216" t="s">
        <v>471</v>
      </c>
      <c r="D13" s="16" t="s">
        <v>287</v>
      </c>
      <c r="E13" s="100">
        <v>0.1</v>
      </c>
      <c r="F13" s="100">
        <v>0.1</v>
      </c>
      <c r="G13" s="100">
        <v>0.1</v>
      </c>
      <c r="H13" s="100">
        <v>0.1</v>
      </c>
      <c r="I13" s="100">
        <v>0.1</v>
      </c>
      <c r="J13" s="100">
        <v>0.1</v>
      </c>
      <c r="K13" s="100">
        <v>0.1</v>
      </c>
      <c r="L13" s="100">
        <v>0.4</v>
      </c>
      <c r="M13" s="100">
        <v>0.4</v>
      </c>
      <c r="N13" s="100">
        <v>0.4</v>
      </c>
      <c r="O13" s="100">
        <v>0.2</v>
      </c>
      <c r="P13" s="100">
        <v>0.5</v>
      </c>
      <c r="Q13" s="100">
        <v>0.8</v>
      </c>
      <c r="R13" s="100">
        <v>0.7</v>
      </c>
      <c r="S13" s="100">
        <v>0.4</v>
      </c>
      <c r="T13" s="100">
        <v>0.2</v>
      </c>
      <c r="U13" s="100">
        <v>0.25</v>
      </c>
      <c r="V13" s="100">
        <v>0.5</v>
      </c>
      <c r="W13" s="100">
        <v>0.8</v>
      </c>
      <c r="X13" s="100">
        <v>0.8</v>
      </c>
      <c r="Y13" s="100">
        <v>0.8</v>
      </c>
      <c r="Z13" s="100">
        <v>0.5</v>
      </c>
      <c r="AA13" s="100">
        <v>0.35</v>
      </c>
      <c r="AB13" s="100">
        <v>0.2</v>
      </c>
      <c r="AC13" s="217" t="s">
        <v>483</v>
      </c>
    </row>
    <row r="14" spans="2:30">
      <c r="B14" s="215"/>
      <c r="C14" s="216"/>
      <c r="D14" s="16" t="s">
        <v>288</v>
      </c>
      <c r="E14" s="100">
        <v>0.1</v>
      </c>
      <c r="F14" s="100">
        <v>0.1</v>
      </c>
      <c r="G14" s="100">
        <v>0.1</v>
      </c>
      <c r="H14" s="100">
        <v>0.1</v>
      </c>
      <c r="I14" s="100">
        <v>0.1</v>
      </c>
      <c r="J14" s="100">
        <v>0.1</v>
      </c>
      <c r="K14" s="100">
        <v>0.1</v>
      </c>
      <c r="L14" s="100">
        <v>0.5</v>
      </c>
      <c r="M14" s="100">
        <v>0.5</v>
      </c>
      <c r="N14" s="100">
        <v>0.4</v>
      </c>
      <c r="O14" s="100">
        <v>0.2</v>
      </c>
      <c r="P14" s="100">
        <v>0.45</v>
      </c>
      <c r="Q14" s="100">
        <v>0.5</v>
      </c>
      <c r="R14" s="100">
        <v>0.5</v>
      </c>
      <c r="S14" s="100">
        <v>0.35</v>
      </c>
      <c r="T14" s="100">
        <v>0.3</v>
      </c>
      <c r="U14" s="100">
        <v>0.3</v>
      </c>
      <c r="V14" s="100">
        <v>0.3</v>
      </c>
      <c r="W14" s="100">
        <v>0.7</v>
      </c>
      <c r="X14" s="100">
        <v>0.9</v>
      </c>
      <c r="Y14" s="100">
        <v>0.7</v>
      </c>
      <c r="Z14" s="100">
        <v>0.65</v>
      </c>
      <c r="AA14" s="100">
        <v>0.55000000000000004</v>
      </c>
      <c r="AB14" s="100">
        <v>0.35</v>
      </c>
      <c r="AC14" s="218"/>
    </row>
    <row r="15" spans="2:30">
      <c r="B15" s="215"/>
      <c r="C15" s="216"/>
      <c r="D15" s="16" t="s">
        <v>289</v>
      </c>
      <c r="E15" s="100">
        <v>0.1</v>
      </c>
      <c r="F15" s="100">
        <v>0.1</v>
      </c>
      <c r="G15" s="100">
        <v>0.1</v>
      </c>
      <c r="H15" s="100">
        <v>0.1</v>
      </c>
      <c r="I15" s="100">
        <v>0.1</v>
      </c>
      <c r="J15" s="100">
        <v>0.1</v>
      </c>
      <c r="K15" s="100">
        <v>0.1</v>
      </c>
      <c r="L15" s="100">
        <v>0.5</v>
      </c>
      <c r="M15" s="100">
        <v>0.5</v>
      </c>
      <c r="N15" s="100">
        <v>0.2</v>
      </c>
      <c r="O15" s="100">
        <v>0.2</v>
      </c>
      <c r="P15" s="100">
        <v>0.3</v>
      </c>
      <c r="Q15" s="100">
        <v>0.5</v>
      </c>
      <c r="R15" s="100">
        <v>0.5</v>
      </c>
      <c r="S15" s="100">
        <v>0.3</v>
      </c>
      <c r="T15" s="100">
        <v>0.2</v>
      </c>
      <c r="U15" s="100">
        <v>0.25</v>
      </c>
      <c r="V15" s="100">
        <v>0.35</v>
      </c>
      <c r="W15" s="100">
        <v>0.55000000000000004</v>
      </c>
      <c r="X15" s="100">
        <v>0.65</v>
      </c>
      <c r="Y15" s="100">
        <v>0.7</v>
      </c>
      <c r="Z15" s="100">
        <v>0.35</v>
      </c>
      <c r="AA15" s="100">
        <v>0.2</v>
      </c>
      <c r="AB15" s="100">
        <v>0.2</v>
      </c>
      <c r="AC15" s="219"/>
    </row>
    <row r="16" spans="2:30">
      <c r="B16" s="215" t="str">
        <f>$B$7&amp;" - "&amp;C16</f>
        <v>Occupancy - Atrium</v>
      </c>
      <c r="C16" s="216" t="s">
        <v>470</v>
      </c>
      <c r="D16" s="16" t="s">
        <v>287</v>
      </c>
      <c r="E16" s="100">
        <v>0.1</v>
      </c>
      <c r="F16" s="100">
        <v>0.1</v>
      </c>
      <c r="G16" s="100">
        <v>0.1</v>
      </c>
      <c r="H16" s="100">
        <v>0.1</v>
      </c>
      <c r="I16" s="100">
        <v>0.1</v>
      </c>
      <c r="J16" s="100">
        <v>0.1</v>
      </c>
      <c r="K16" s="100">
        <v>0.1</v>
      </c>
      <c r="L16" s="100">
        <v>0.1</v>
      </c>
      <c r="M16" s="100">
        <v>0.2</v>
      </c>
      <c r="N16" s="100">
        <v>0.2</v>
      </c>
      <c r="O16" s="100">
        <v>0.2</v>
      </c>
      <c r="P16" s="100">
        <v>0.8</v>
      </c>
      <c r="Q16" s="100">
        <v>0.8</v>
      </c>
      <c r="R16" s="100">
        <v>0.8</v>
      </c>
      <c r="S16" s="100">
        <v>0.8</v>
      </c>
      <c r="T16" s="100">
        <v>0.8</v>
      </c>
      <c r="U16" s="100">
        <v>0.8</v>
      </c>
      <c r="V16" s="100">
        <v>0.8</v>
      </c>
      <c r="W16" s="100">
        <v>0.2</v>
      </c>
      <c r="X16" s="100">
        <v>0.2</v>
      </c>
      <c r="Y16" s="100">
        <v>0.2</v>
      </c>
      <c r="Z16" s="100">
        <v>0.2</v>
      </c>
      <c r="AA16" s="100">
        <v>0.1</v>
      </c>
      <c r="AB16" s="100">
        <v>0.1</v>
      </c>
      <c r="AC16" s="217" t="s">
        <v>482</v>
      </c>
    </row>
    <row r="17" spans="2:29">
      <c r="B17" s="215"/>
      <c r="C17" s="216"/>
      <c r="D17" s="16" t="s">
        <v>288</v>
      </c>
      <c r="E17" s="100">
        <v>0.1</v>
      </c>
      <c r="F17" s="100">
        <v>0.1</v>
      </c>
      <c r="G17" s="100">
        <v>0.1</v>
      </c>
      <c r="H17" s="100">
        <v>0.1</v>
      </c>
      <c r="I17" s="100">
        <v>0.1</v>
      </c>
      <c r="J17" s="100">
        <v>0.1</v>
      </c>
      <c r="K17" s="100">
        <v>0.1</v>
      </c>
      <c r="L17" s="100">
        <v>0.1</v>
      </c>
      <c r="M17" s="100">
        <v>0.2</v>
      </c>
      <c r="N17" s="100">
        <v>0.2</v>
      </c>
      <c r="O17" s="100">
        <v>0.2</v>
      </c>
      <c r="P17" s="100">
        <v>0.6</v>
      </c>
      <c r="Q17" s="100">
        <v>0.6</v>
      </c>
      <c r="R17" s="100">
        <v>0.6</v>
      </c>
      <c r="S17" s="100">
        <v>0.6</v>
      </c>
      <c r="T17" s="100">
        <v>0.6</v>
      </c>
      <c r="U17" s="100">
        <v>0.6</v>
      </c>
      <c r="V17" s="100">
        <v>0.6</v>
      </c>
      <c r="W17" s="100">
        <v>0.6</v>
      </c>
      <c r="X17" s="100">
        <v>0.6</v>
      </c>
      <c r="Y17" s="100">
        <v>0.6</v>
      </c>
      <c r="Z17" s="100">
        <v>0.8</v>
      </c>
      <c r="AA17" s="100">
        <v>0.1</v>
      </c>
      <c r="AB17" s="100">
        <v>0.1</v>
      </c>
      <c r="AC17" s="218"/>
    </row>
    <row r="18" spans="2:29">
      <c r="B18" s="215"/>
      <c r="C18" s="216"/>
      <c r="D18" s="16" t="s">
        <v>289</v>
      </c>
      <c r="E18" s="100">
        <v>0.1</v>
      </c>
      <c r="F18" s="100">
        <v>0.1</v>
      </c>
      <c r="G18" s="100">
        <v>0.1</v>
      </c>
      <c r="H18" s="100">
        <v>0.1</v>
      </c>
      <c r="I18" s="100">
        <v>0.1</v>
      </c>
      <c r="J18" s="100">
        <v>0.1</v>
      </c>
      <c r="K18" s="100">
        <v>0.1</v>
      </c>
      <c r="L18" s="100">
        <v>0.1</v>
      </c>
      <c r="M18" s="100">
        <v>0.1</v>
      </c>
      <c r="N18" s="100">
        <v>0.1</v>
      </c>
      <c r="O18" s="100">
        <v>0.1</v>
      </c>
      <c r="P18" s="100">
        <v>0.1</v>
      </c>
      <c r="Q18" s="100">
        <v>0.1</v>
      </c>
      <c r="R18" s="100">
        <v>0.7</v>
      </c>
      <c r="S18" s="100">
        <v>0.7</v>
      </c>
      <c r="T18" s="100">
        <v>0.7</v>
      </c>
      <c r="U18" s="100">
        <v>0.7</v>
      </c>
      <c r="V18" s="100">
        <v>0.7</v>
      </c>
      <c r="W18" s="100">
        <v>0.7</v>
      </c>
      <c r="X18" s="100">
        <v>0.7</v>
      </c>
      <c r="Y18" s="100">
        <v>0.7</v>
      </c>
      <c r="Z18" s="100">
        <v>0.7</v>
      </c>
      <c r="AA18" s="100">
        <v>0.2</v>
      </c>
      <c r="AB18" s="100">
        <v>0.1</v>
      </c>
      <c r="AC18" s="219"/>
    </row>
    <row r="19" spans="2:29">
      <c r="B19" s="215" t="str">
        <f>$B$7&amp;" - "&amp;C19</f>
        <v>Occupancy - Conference/Meeting/Multipurpose</v>
      </c>
      <c r="C19" s="216" t="s">
        <v>472</v>
      </c>
      <c r="D19" s="16" t="s">
        <v>287</v>
      </c>
      <c r="E19" s="100">
        <v>0.1</v>
      </c>
      <c r="F19" s="100">
        <v>0.1</v>
      </c>
      <c r="G19" s="100">
        <v>0.1</v>
      </c>
      <c r="H19" s="100">
        <v>0.1</v>
      </c>
      <c r="I19" s="100">
        <v>0.1</v>
      </c>
      <c r="J19" s="100">
        <v>0.1</v>
      </c>
      <c r="K19" s="100">
        <v>0.1</v>
      </c>
      <c r="L19" s="100">
        <v>0.1</v>
      </c>
      <c r="M19" s="100">
        <v>0.2</v>
      </c>
      <c r="N19" s="100">
        <v>0.2</v>
      </c>
      <c r="O19" s="100">
        <v>0.2</v>
      </c>
      <c r="P19" s="100">
        <v>0.8</v>
      </c>
      <c r="Q19" s="100">
        <v>0.8</v>
      </c>
      <c r="R19" s="100">
        <v>0.8</v>
      </c>
      <c r="S19" s="100">
        <v>0.8</v>
      </c>
      <c r="T19" s="100">
        <v>0.8</v>
      </c>
      <c r="U19" s="100">
        <v>0.8</v>
      </c>
      <c r="V19" s="100">
        <v>0.8</v>
      </c>
      <c r="W19" s="100">
        <v>0.2</v>
      </c>
      <c r="X19" s="100">
        <v>0.2</v>
      </c>
      <c r="Y19" s="100">
        <v>0.2</v>
      </c>
      <c r="Z19" s="100">
        <v>0.2</v>
      </c>
      <c r="AA19" s="100">
        <v>0.1</v>
      </c>
      <c r="AB19" s="100">
        <v>0.1</v>
      </c>
      <c r="AC19" s="217" t="s">
        <v>482</v>
      </c>
    </row>
    <row r="20" spans="2:29">
      <c r="B20" s="215"/>
      <c r="C20" s="216"/>
      <c r="D20" s="16" t="s">
        <v>288</v>
      </c>
      <c r="E20" s="100">
        <v>0.1</v>
      </c>
      <c r="F20" s="100">
        <v>0.1</v>
      </c>
      <c r="G20" s="100">
        <v>0.1</v>
      </c>
      <c r="H20" s="100">
        <v>0.1</v>
      </c>
      <c r="I20" s="100">
        <v>0.1</v>
      </c>
      <c r="J20" s="100">
        <v>0.1</v>
      </c>
      <c r="K20" s="100">
        <v>0.1</v>
      </c>
      <c r="L20" s="100">
        <v>0.1</v>
      </c>
      <c r="M20" s="100">
        <v>0.2</v>
      </c>
      <c r="N20" s="100">
        <v>0.2</v>
      </c>
      <c r="O20" s="100">
        <v>0.2</v>
      </c>
      <c r="P20" s="100">
        <v>0.6</v>
      </c>
      <c r="Q20" s="100">
        <v>0.6</v>
      </c>
      <c r="R20" s="100">
        <v>0.6</v>
      </c>
      <c r="S20" s="100">
        <v>0.6</v>
      </c>
      <c r="T20" s="100">
        <v>0.6</v>
      </c>
      <c r="U20" s="100">
        <v>0.6</v>
      </c>
      <c r="V20" s="100">
        <v>0.6</v>
      </c>
      <c r="W20" s="100">
        <v>0.6</v>
      </c>
      <c r="X20" s="100">
        <v>0.6</v>
      </c>
      <c r="Y20" s="100">
        <v>0.6</v>
      </c>
      <c r="Z20" s="100">
        <v>0.8</v>
      </c>
      <c r="AA20" s="100">
        <v>0.1</v>
      </c>
      <c r="AB20" s="100">
        <v>0.1</v>
      </c>
      <c r="AC20" s="218"/>
    </row>
    <row r="21" spans="2:29">
      <c r="B21" s="215"/>
      <c r="C21" s="216"/>
      <c r="D21" s="16" t="s">
        <v>289</v>
      </c>
      <c r="E21" s="100">
        <v>0.1</v>
      </c>
      <c r="F21" s="100">
        <v>0.1</v>
      </c>
      <c r="G21" s="100">
        <v>0.1</v>
      </c>
      <c r="H21" s="100">
        <v>0.1</v>
      </c>
      <c r="I21" s="100">
        <v>0.1</v>
      </c>
      <c r="J21" s="100">
        <v>0.1</v>
      </c>
      <c r="K21" s="100">
        <v>0.1</v>
      </c>
      <c r="L21" s="100">
        <v>0.1</v>
      </c>
      <c r="M21" s="100">
        <v>0.1</v>
      </c>
      <c r="N21" s="100">
        <v>0.1</v>
      </c>
      <c r="O21" s="100">
        <v>0.1</v>
      </c>
      <c r="P21" s="100">
        <v>0.1</v>
      </c>
      <c r="Q21" s="100">
        <v>0.1</v>
      </c>
      <c r="R21" s="100">
        <v>0.7</v>
      </c>
      <c r="S21" s="100">
        <v>0.7</v>
      </c>
      <c r="T21" s="100">
        <v>0.7</v>
      </c>
      <c r="U21" s="100">
        <v>0.7</v>
      </c>
      <c r="V21" s="100">
        <v>0.7</v>
      </c>
      <c r="W21" s="100">
        <v>0.7</v>
      </c>
      <c r="X21" s="100">
        <v>0.7</v>
      </c>
      <c r="Y21" s="100">
        <v>0.7</v>
      </c>
      <c r="Z21" s="100">
        <v>0.7</v>
      </c>
      <c r="AA21" s="100">
        <v>0.2</v>
      </c>
      <c r="AB21" s="100">
        <v>0.1</v>
      </c>
      <c r="AC21" s="219"/>
    </row>
    <row r="22" spans="2:29">
      <c r="B22" s="215" t="str">
        <f>$B$7&amp;" - "&amp;C22</f>
        <v xml:space="preserve">Occupancy - </v>
      </c>
      <c r="C22" s="216"/>
      <c r="D22" s="16" t="s">
        <v>287</v>
      </c>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217"/>
    </row>
    <row r="23" spans="2:29">
      <c r="B23" s="215"/>
      <c r="C23" s="216"/>
      <c r="D23" s="16" t="s">
        <v>288</v>
      </c>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218"/>
    </row>
    <row r="24" spans="2:29">
      <c r="B24" s="215"/>
      <c r="C24" s="216"/>
      <c r="D24" s="16" t="s">
        <v>289</v>
      </c>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219"/>
    </row>
    <row r="25" spans="2:29">
      <c r="D25" s="132"/>
    </row>
    <row r="26" spans="2:29">
      <c r="D26" s="132"/>
    </row>
    <row r="27" spans="2:29">
      <c r="D27" s="132"/>
    </row>
    <row r="28" spans="2:29">
      <c r="D28" s="132"/>
    </row>
    <row r="29" spans="2:29">
      <c r="D29" s="132"/>
    </row>
    <row r="30" spans="2:29">
      <c r="D30" s="132"/>
    </row>
    <row r="31" spans="2:29">
      <c r="D31" s="132"/>
    </row>
    <row r="32" spans="2:29">
      <c r="D32" s="132"/>
    </row>
    <row r="33" spans="2:30">
      <c r="D33" s="132"/>
    </row>
    <row r="34" spans="2:30">
      <c r="D34" s="132"/>
    </row>
    <row r="35" spans="2:30">
      <c r="D35" s="132"/>
    </row>
    <row r="36" spans="2:30">
      <c r="D36" s="132"/>
    </row>
    <row r="37" spans="2:30">
      <c r="D37" s="132"/>
    </row>
    <row r="38" spans="2:30">
      <c r="D38" s="132"/>
    </row>
    <row r="39" spans="2:30">
      <c r="D39" s="132"/>
    </row>
    <row r="40" spans="2:30">
      <c r="D40" s="132"/>
    </row>
    <row r="42" spans="2:30" ht="18.75">
      <c r="B42" s="190" t="s">
        <v>290</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26" t="s">
        <v>8</v>
      </c>
      <c r="AD42" s="126"/>
    </row>
    <row r="43" spans="2:30" s="10" customFormat="1" ht="5.0999999999999996" customHeight="1">
      <c r="B43" s="11"/>
      <c r="C43" s="11"/>
      <c r="D43" s="11"/>
      <c r="E43" s="11"/>
      <c r="F43" s="11"/>
      <c r="G43" s="12"/>
    </row>
    <row r="44" spans="2:30">
      <c r="B44" s="131"/>
      <c r="C44" s="17" t="s">
        <v>226</v>
      </c>
      <c r="D44" s="17" t="s">
        <v>263</v>
      </c>
      <c r="E44" s="17" t="s">
        <v>264</v>
      </c>
      <c r="F44" s="17" t="s">
        <v>265</v>
      </c>
      <c r="G44" s="17" t="s">
        <v>266</v>
      </c>
      <c r="H44" s="17" t="s">
        <v>267</v>
      </c>
      <c r="I44" s="17" t="s">
        <v>268</v>
      </c>
      <c r="J44" s="17" t="s">
        <v>269</v>
      </c>
      <c r="K44" s="17" t="s">
        <v>270</v>
      </c>
      <c r="L44" s="17" t="s">
        <v>271</v>
      </c>
      <c r="M44" s="17" t="s">
        <v>272</v>
      </c>
      <c r="N44" s="17" t="s">
        <v>273</v>
      </c>
      <c r="O44" s="17" t="s">
        <v>274</v>
      </c>
      <c r="P44" s="17" t="s">
        <v>275</v>
      </c>
      <c r="Q44" s="17" t="s">
        <v>276</v>
      </c>
      <c r="R44" s="17" t="s">
        <v>277</v>
      </c>
      <c r="S44" s="17" t="s">
        <v>278</v>
      </c>
      <c r="T44" s="17" t="s">
        <v>279</v>
      </c>
      <c r="U44" s="17" t="s">
        <v>280</v>
      </c>
      <c r="V44" s="17" t="s">
        <v>281</v>
      </c>
      <c r="W44" s="17" t="s">
        <v>282</v>
      </c>
      <c r="X44" s="17" t="s">
        <v>283</v>
      </c>
      <c r="Y44" s="17" t="s">
        <v>284</v>
      </c>
      <c r="Z44" s="17" t="s">
        <v>285</v>
      </c>
      <c r="AA44" s="17" t="s">
        <v>286</v>
      </c>
      <c r="AB44" s="151">
        <v>0</v>
      </c>
    </row>
    <row r="45" spans="2:30" ht="15.75" customHeight="1">
      <c r="B45" s="215" t="str">
        <f>$B$42&amp;" - "&amp;C45</f>
        <v>Lighting - Audience Seating Area</v>
      </c>
      <c r="C45" s="216" t="s">
        <v>469</v>
      </c>
      <c r="D45" s="16" t="s">
        <v>287</v>
      </c>
      <c r="E45" s="100">
        <v>0.05</v>
      </c>
      <c r="F45" s="100">
        <v>0.05</v>
      </c>
      <c r="G45" s="100">
        <v>0.05</v>
      </c>
      <c r="H45" s="100">
        <v>0.05</v>
      </c>
      <c r="I45" s="100">
        <v>0.05</v>
      </c>
      <c r="J45" s="100">
        <v>0.05</v>
      </c>
      <c r="K45" s="100">
        <v>0.35</v>
      </c>
      <c r="L45" s="100">
        <v>0.35</v>
      </c>
      <c r="M45" s="100">
        <v>0.35</v>
      </c>
      <c r="N45" s="100">
        <v>0.65</v>
      </c>
      <c r="O45" s="100">
        <v>0.65</v>
      </c>
      <c r="P45" s="100">
        <v>0.65</v>
      </c>
      <c r="Q45" s="100">
        <v>0.65</v>
      </c>
      <c r="R45" s="100">
        <v>0.65</v>
      </c>
      <c r="S45" s="100">
        <v>0.65</v>
      </c>
      <c r="T45" s="100">
        <v>0.65</v>
      </c>
      <c r="U45" s="100">
        <v>0.65</v>
      </c>
      <c r="V45" s="100">
        <v>0.65</v>
      </c>
      <c r="W45" s="100">
        <v>0.65</v>
      </c>
      <c r="X45" s="100">
        <v>0.65</v>
      </c>
      <c r="Y45" s="100">
        <v>0.65</v>
      </c>
      <c r="Z45" s="100">
        <v>0.65</v>
      </c>
      <c r="AA45" s="100">
        <v>0.25</v>
      </c>
      <c r="AB45" s="100">
        <v>0.05</v>
      </c>
      <c r="AC45" s="217" t="s">
        <v>482</v>
      </c>
    </row>
    <row r="46" spans="2:30">
      <c r="B46" s="215"/>
      <c r="C46" s="216"/>
      <c r="D46" s="16" t="s">
        <v>288</v>
      </c>
      <c r="E46" s="100">
        <v>0.05</v>
      </c>
      <c r="F46" s="100">
        <v>0.05</v>
      </c>
      <c r="G46" s="100">
        <v>0.05</v>
      </c>
      <c r="H46" s="100">
        <v>0.05</v>
      </c>
      <c r="I46" s="100">
        <v>0.05</v>
      </c>
      <c r="J46" s="100">
        <v>0.05</v>
      </c>
      <c r="K46" s="100">
        <v>0.05</v>
      </c>
      <c r="L46" s="100">
        <v>0.3</v>
      </c>
      <c r="M46" s="100">
        <v>0.3</v>
      </c>
      <c r="N46" s="100">
        <v>0.4</v>
      </c>
      <c r="O46" s="100">
        <v>0.4</v>
      </c>
      <c r="P46" s="100">
        <v>0.4</v>
      </c>
      <c r="Q46" s="100">
        <v>0.4</v>
      </c>
      <c r="R46" s="100">
        <v>0.4</v>
      </c>
      <c r="S46" s="100">
        <v>0.4</v>
      </c>
      <c r="T46" s="100">
        <v>0.4</v>
      </c>
      <c r="U46" s="100">
        <v>0.4</v>
      </c>
      <c r="V46" s="100">
        <v>0.4</v>
      </c>
      <c r="W46" s="100">
        <v>0.4</v>
      </c>
      <c r="X46" s="100">
        <v>0.4</v>
      </c>
      <c r="Y46" s="100">
        <v>0.4</v>
      </c>
      <c r="Z46" s="100">
        <v>0.4</v>
      </c>
      <c r="AA46" s="100">
        <v>0.4</v>
      </c>
      <c r="AB46" s="100">
        <v>0.05</v>
      </c>
      <c r="AC46" s="218"/>
    </row>
    <row r="47" spans="2:30">
      <c r="B47" s="215"/>
      <c r="C47" s="216"/>
      <c r="D47" s="16" t="s">
        <v>289</v>
      </c>
      <c r="E47" s="100">
        <v>0.05</v>
      </c>
      <c r="F47" s="100">
        <v>0.05</v>
      </c>
      <c r="G47" s="100">
        <v>0.05</v>
      </c>
      <c r="H47" s="100">
        <v>0.05</v>
      </c>
      <c r="I47" s="100">
        <v>0.05</v>
      </c>
      <c r="J47" s="100">
        <v>0.05</v>
      </c>
      <c r="K47" s="100">
        <v>0.05</v>
      </c>
      <c r="L47" s="100">
        <v>0.3</v>
      </c>
      <c r="M47" s="100">
        <v>0.3</v>
      </c>
      <c r="N47" s="100">
        <v>0.3</v>
      </c>
      <c r="O47" s="100">
        <v>0.3</v>
      </c>
      <c r="P47" s="100">
        <v>0.3</v>
      </c>
      <c r="Q47" s="100">
        <v>0.55000000000000004</v>
      </c>
      <c r="R47" s="100">
        <v>0.55000000000000004</v>
      </c>
      <c r="S47" s="100">
        <v>0.55000000000000004</v>
      </c>
      <c r="T47" s="100">
        <v>0.55000000000000004</v>
      </c>
      <c r="U47" s="100">
        <v>0.55000000000000004</v>
      </c>
      <c r="V47" s="100">
        <v>0.55000000000000004</v>
      </c>
      <c r="W47" s="100">
        <v>0.55000000000000004</v>
      </c>
      <c r="X47" s="100">
        <v>0.55000000000000004</v>
      </c>
      <c r="Y47" s="100">
        <v>0.55000000000000004</v>
      </c>
      <c r="Z47" s="100">
        <v>0.55000000000000004</v>
      </c>
      <c r="AA47" s="100">
        <v>0.05</v>
      </c>
      <c r="AB47" s="100">
        <v>0.05</v>
      </c>
      <c r="AC47" s="219"/>
    </row>
    <row r="48" spans="2:30">
      <c r="B48" s="215" t="str">
        <f>$B$42&amp;" - "&amp;C48</f>
        <v>Lighting - Cafeteria Space</v>
      </c>
      <c r="C48" s="216" t="s">
        <v>471</v>
      </c>
      <c r="D48" s="16" t="s">
        <v>287</v>
      </c>
      <c r="E48" s="100">
        <v>0.15</v>
      </c>
      <c r="F48" s="100">
        <v>0.15</v>
      </c>
      <c r="G48" s="100">
        <v>0.15</v>
      </c>
      <c r="H48" s="100">
        <v>0.15</v>
      </c>
      <c r="I48" s="100">
        <v>0.15</v>
      </c>
      <c r="J48" s="100">
        <v>0.2</v>
      </c>
      <c r="K48" s="100">
        <v>0.4</v>
      </c>
      <c r="L48" s="100">
        <v>0.4</v>
      </c>
      <c r="M48" s="100">
        <v>0.6</v>
      </c>
      <c r="N48" s="100">
        <v>0.6</v>
      </c>
      <c r="O48" s="100">
        <v>0.9</v>
      </c>
      <c r="P48" s="100">
        <v>0.9</v>
      </c>
      <c r="Q48" s="100">
        <v>0.9</v>
      </c>
      <c r="R48" s="100">
        <v>0.9</v>
      </c>
      <c r="S48" s="100">
        <v>0.9</v>
      </c>
      <c r="T48" s="100">
        <v>0.9</v>
      </c>
      <c r="U48" s="100">
        <v>0.9</v>
      </c>
      <c r="V48" s="100">
        <v>0.9</v>
      </c>
      <c r="W48" s="100">
        <v>0.9</v>
      </c>
      <c r="X48" s="100">
        <v>0.9</v>
      </c>
      <c r="Y48" s="100">
        <v>0.9</v>
      </c>
      <c r="Z48" s="100">
        <v>0.9</v>
      </c>
      <c r="AA48" s="100">
        <v>0.5</v>
      </c>
      <c r="AB48" s="100">
        <v>0.3</v>
      </c>
      <c r="AC48" s="217" t="s">
        <v>483</v>
      </c>
    </row>
    <row r="49" spans="2:29">
      <c r="B49" s="215"/>
      <c r="C49" s="216"/>
      <c r="D49" s="16" t="s">
        <v>288</v>
      </c>
      <c r="E49" s="100">
        <v>0.2</v>
      </c>
      <c r="F49" s="100">
        <v>0.15</v>
      </c>
      <c r="G49" s="100">
        <v>0.15</v>
      </c>
      <c r="H49" s="100">
        <v>0.15</v>
      </c>
      <c r="I49" s="100">
        <v>0.15</v>
      </c>
      <c r="J49" s="100">
        <v>0.15</v>
      </c>
      <c r="K49" s="100">
        <v>0.3</v>
      </c>
      <c r="L49" s="100">
        <v>0.3</v>
      </c>
      <c r="M49" s="100">
        <v>0.6</v>
      </c>
      <c r="N49" s="100">
        <v>0.6</v>
      </c>
      <c r="O49" s="100">
        <v>0.8</v>
      </c>
      <c r="P49" s="100">
        <v>0.8</v>
      </c>
      <c r="Q49" s="100">
        <v>0.8</v>
      </c>
      <c r="R49" s="100">
        <v>0.8</v>
      </c>
      <c r="S49" s="100">
        <v>0.8</v>
      </c>
      <c r="T49" s="100">
        <v>0.8</v>
      </c>
      <c r="U49" s="100">
        <v>0.8</v>
      </c>
      <c r="V49" s="100">
        <v>0.9</v>
      </c>
      <c r="W49" s="100">
        <v>0.9</v>
      </c>
      <c r="X49" s="100">
        <v>0.9</v>
      </c>
      <c r="Y49" s="100">
        <v>0.9</v>
      </c>
      <c r="Z49" s="100">
        <v>0.9</v>
      </c>
      <c r="AA49" s="100">
        <v>0.5</v>
      </c>
      <c r="AB49" s="100">
        <v>0.3</v>
      </c>
      <c r="AC49" s="218"/>
    </row>
    <row r="50" spans="2:29">
      <c r="B50" s="215"/>
      <c r="C50" s="216"/>
      <c r="D50" s="16" t="s">
        <v>289</v>
      </c>
      <c r="E50" s="100">
        <v>0.2</v>
      </c>
      <c r="F50" s="100">
        <v>0.15</v>
      </c>
      <c r="G50" s="100">
        <v>0.15</v>
      </c>
      <c r="H50" s="100">
        <v>0.15</v>
      </c>
      <c r="I50" s="100">
        <v>0.15</v>
      </c>
      <c r="J50" s="100">
        <v>0.15</v>
      </c>
      <c r="K50" s="100">
        <v>0.3</v>
      </c>
      <c r="L50" s="100">
        <v>0.3</v>
      </c>
      <c r="M50" s="100">
        <v>0.5</v>
      </c>
      <c r="N50" s="100">
        <v>0.5</v>
      </c>
      <c r="O50" s="100">
        <v>0.7</v>
      </c>
      <c r="P50" s="100">
        <v>0.7</v>
      </c>
      <c r="Q50" s="100">
        <v>0.7</v>
      </c>
      <c r="R50" s="100">
        <v>0.7</v>
      </c>
      <c r="S50" s="100">
        <v>0.7</v>
      </c>
      <c r="T50" s="100">
        <v>0.7</v>
      </c>
      <c r="U50" s="100">
        <v>0.6</v>
      </c>
      <c r="V50" s="100">
        <v>0.6</v>
      </c>
      <c r="W50" s="100">
        <v>0.6</v>
      </c>
      <c r="X50" s="100">
        <v>0.6</v>
      </c>
      <c r="Y50" s="100">
        <v>0.6</v>
      </c>
      <c r="Z50" s="100">
        <v>0.6</v>
      </c>
      <c r="AA50" s="100">
        <v>0.5</v>
      </c>
      <c r="AB50" s="100">
        <v>0.3</v>
      </c>
      <c r="AC50" s="219"/>
    </row>
    <row r="51" spans="2:29">
      <c r="B51" s="215" t="str">
        <f>$B$42&amp;" - "&amp;C51</f>
        <v>Lighting - Atrium</v>
      </c>
      <c r="C51" s="216" t="s">
        <v>470</v>
      </c>
      <c r="D51" s="16" t="s">
        <v>287</v>
      </c>
      <c r="E51" s="100">
        <v>0.05</v>
      </c>
      <c r="F51" s="100">
        <v>0.05</v>
      </c>
      <c r="G51" s="100">
        <v>0.05</v>
      </c>
      <c r="H51" s="100">
        <v>0.05</v>
      </c>
      <c r="I51" s="100">
        <v>0.05</v>
      </c>
      <c r="J51" s="100">
        <v>0.05</v>
      </c>
      <c r="K51" s="100">
        <v>0.35</v>
      </c>
      <c r="L51" s="100">
        <v>0.35</v>
      </c>
      <c r="M51" s="100">
        <v>0.35</v>
      </c>
      <c r="N51" s="100">
        <v>0.65</v>
      </c>
      <c r="O51" s="100">
        <v>0.65</v>
      </c>
      <c r="P51" s="100">
        <v>0.65</v>
      </c>
      <c r="Q51" s="100">
        <v>0.65</v>
      </c>
      <c r="R51" s="100">
        <v>0.65</v>
      </c>
      <c r="S51" s="100">
        <v>0.65</v>
      </c>
      <c r="T51" s="100">
        <v>0.65</v>
      </c>
      <c r="U51" s="100">
        <v>0.65</v>
      </c>
      <c r="V51" s="100">
        <v>0.65</v>
      </c>
      <c r="W51" s="100">
        <v>0.65</v>
      </c>
      <c r="X51" s="100">
        <v>0.65</v>
      </c>
      <c r="Y51" s="100">
        <v>0.65</v>
      </c>
      <c r="Z51" s="100">
        <v>0.65</v>
      </c>
      <c r="AA51" s="100">
        <v>0.25</v>
      </c>
      <c r="AB51" s="100">
        <v>0.05</v>
      </c>
      <c r="AC51" s="217" t="s">
        <v>482</v>
      </c>
    </row>
    <row r="52" spans="2:29">
      <c r="B52" s="215"/>
      <c r="C52" s="216"/>
      <c r="D52" s="16" t="s">
        <v>288</v>
      </c>
      <c r="E52" s="100">
        <v>0.05</v>
      </c>
      <c r="F52" s="100">
        <v>0.05</v>
      </c>
      <c r="G52" s="100">
        <v>0.05</v>
      </c>
      <c r="H52" s="100">
        <v>0.05</v>
      </c>
      <c r="I52" s="100">
        <v>0.05</v>
      </c>
      <c r="J52" s="100">
        <v>0.05</v>
      </c>
      <c r="K52" s="100">
        <v>0.05</v>
      </c>
      <c r="L52" s="100">
        <v>0.3</v>
      </c>
      <c r="M52" s="100">
        <v>0.3</v>
      </c>
      <c r="N52" s="100">
        <v>0.4</v>
      </c>
      <c r="O52" s="100">
        <v>0.4</v>
      </c>
      <c r="P52" s="100">
        <v>0.4</v>
      </c>
      <c r="Q52" s="100">
        <v>0.4</v>
      </c>
      <c r="R52" s="100">
        <v>0.4</v>
      </c>
      <c r="S52" s="100">
        <v>0.4</v>
      </c>
      <c r="T52" s="100">
        <v>0.4</v>
      </c>
      <c r="U52" s="100">
        <v>0.4</v>
      </c>
      <c r="V52" s="100">
        <v>0.4</v>
      </c>
      <c r="W52" s="100">
        <v>0.4</v>
      </c>
      <c r="X52" s="100">
        <v>0.4</v>
      </c>
      <c r="Y52" s="100">
        <v>0.4</v>
      </c>
      <c r="Z52" s="100">
        <v>0.4</v>
      </c>
      <c r="AA52" s="100">
        <v>0.4</v>
      </c>
      <c r="AB52" s="100">
        <v>0.05</v>
      </c>
      <c r="AC52" s="218"/>
    </row>
    <row r="53" spans="2:29">
      <c r="B53" s="215"/>
      <c r="C53" s="216"/>
      <c r="D53" s="16" t="s">
        <v>289</v>
      </c>
      <c r="E53" s="100">
        <v>0.05</v>
      </c>
      <c r="F53" s="100">
        <v>0.05</v>
      </c>
      <c r="G53" s="100">
        <v>0.05</v>
      </c>
      <c r="H53" s="100">
        <v>0.05</v>
      </c>
      <c r="I53" s="100">
        <v>0.05</v>
      </c>
      <c r="J53" s="100">
        <v>0.05</v>
      </c>
      <c r="K53" s="100">
        <v>0.05</v>
      </c>
      <c r="L53" s="100">
        <v>0.3</v>
      </c>
      <c r="M53" s="100">
        <v>0.3</v>
      </c>
      <c r="N53" s="100">
        <v>0.3</v>
      </c>
      <c r="O53" s="100">
        <v>0.3</v>
      </c>
      <c r="P53" s="100">
        <v>0.3</v>
      </c>
      <c r="Q53" s="100">
        <v>0.55000000000000004</v>
      </c>
      <c r="R53" s="100">
        <v>0.55000000000000004</v>
      </c>
      <c r="S53" s="100">
        <v>0.55000000000000004</v>
      </c>
      <c r="T53" s="100">
        <v>0.55000000000000004</v>
      </c>
      <c r="U53" s="100">
        <v>0.55000000000000004</v>
      </c>
      <c r="V53" s="100">
        <v>0.55000000000000004</v>
      </c>
      <c r="W53" s="100">
        <v>0.55000000000000004</v>
      </c>
      <c r="X53" s="100">
        <v>0.55000000000000004</v>
      </c>
      <c r="Y53" s="100">
        <v>0.55000000000000004</v>
      </c>
      <c r="Z53" s="100">
        <v>0.55000000000000004</v>
      </c>
      <c r="AA53" s="100">
        <v>0.05</v>
      </c>
      <c r="AB53" s="100">
        <v>0.05</v>
      </c>
      <c r="AC53" s="219"/>
    </row>
    <row r="54" spans="2:29">
      <c r="B54" s="215" t="str">
        <f>$B$42&amp;" - "&amp;C54</f>
        <v>Lighting - Conference/Meeting/Multipurpose</v>
      </c>
      <c r="C54" s="216" t="s">
        <v>472</v>
      </c>
      <c r="D54" s="16" t="s">
        <v>287</v>
      </c>
      <c r="E54" s="100">
        <v>0.05</v>
      </c>
      <c r="F54" s="100">
        <v>0.05</v>
      </c>
      <c r="G54" s="100">
        <v>0.05</v>
      </c>
      <c r="H54" s="100">
        <v>0.05</v>
      </c>
      <c r="I54" s="100">
        <v>0.05</v>
      </c>
      <c r="J54" s="100">
        <v>0.05</v>
      </c>
      <c r="K54" s="100">
        <v>0.35</v>
      </c>
      <c r="L54" s="100">
        <v>0.35</v>
      </c>
      <c r="M54" s="100">
        <v>0.35</v>
      </c>
      <c r="N54" s="100">
        <v>0.65</v>
      </c>
      <c r="O54" s="100">
        <v>0.65</v>
      </c>
      <c r="P54" s="100">
        <v>0.65</v>
      </c>
      <c r="Q54" s="100">
        <v>0.65</v>
      </c>
      <c r="R54" s="100">
        <v>0.65</v>
      </c>
      <c r="S54" s="100">
        <v>0.65</v>
      </c>
      <c r="T54" s="100">
        <v>0.65</v>
      </c>
      <c r="U54" s="100">
        <v>0.65</v>
      </c>
      <c r="V54" s="100">
        <v>0.65</v>
      </c>
      <c r="W54" s="100">
        <v>0.65</v>
      </c>
      <c r="X54" s="100">
        <v>0.65</v>
      </c>
      <c r="Y54" s="100">
        <v>0.65</v>
      </c>
      <c r="Z54" s="100">
        <v>0.65</v>
      </c>
      <c r="AA54" s="100">
        <v>0.25</v>
      </c>
      <c r="AB54" s="100">
        <v>0.05</v>
      </c>
      <c r="AC54" s="217" t="s">
        <v>482</v>
      </c>
    </row>
    <row r="55" spans="2:29">
      <c r="B55" s="215"/>
      <c r="C55" s="216"/>
      <c r="D55" s="16" t="s">
        <v>288</v>
      </c>
      <c r="E55" s="100">
        <v>0.05</v>
      </c>
      <c r="F55" s="100">
        <v>0.05</v>
      </c>
      <c r="G55" s="100">
        <v>0.05</v>
      </c>
      <c r="H55" s="100">
        <v>0.05</v>
      </c>
      <c r="I55" s="100">
        <v>0.05</v>
      </c>
      <c r="J55" s="100">
        <v>0.05</v>
      </c>
      <c r="K55" s="100">
        <v>0.05</v>
      </c>
      <c r="L55" s="100">
        <v>0.3</v>
      </c>
      <c r="M55" s="100">
        <v>0.3</v>
      </c>
      <c r="N55" s="100">
        <v>0.4</v>
      </c>
      <c r="O55" s="100">
        <v>0.4</v>
      </c>
      <c r="P55" s="100">
        <v>0.4</v>
      </c>
      <c r="Q55" s="100">
        <v>0.4</v>
      </c>
      <c r="R55" s="100">
        <v>0.4</v>
      </c>
      <c r="S55" s="100">
        <v>0.4</v>
      </c>
      <c r="T55" s="100">
        <v>0.4</v>
      </c>
      <c r="U55" s="100">
        <v>0.4</v>
      </c>
      <c r="V55" s="100">
        <v>0.4</v>
      </c>
      <c r="W55" s="100">
        <v>0.4</v>
      </c>
      <c r="X55" s="100">
        <v>0.4</v>
      </c>
      <c r="Y55" s="100">
        <v>0.4</v>
      </c>
      <c r="Z55" s="100">
        <v>0.4</v>
      </c>
      <c r="AA55" s="100">
        <v>0.4</v>
      </c>
      <c r="AB55" s="100">
        <v>0.05</v>
      </c>
      <c r="AC55" s="218"/>
    </row>
    <row r="56" spans="2:29">
      <c r="B56" s="215"/>
      <c r="C56" s="216"/>
      <c r="D56" s="16" t="s">
        <v>289</v>
      </c>
      <c r="E56" s="100">
        <v>0.05</v>
      </c>
      <c r="F56" s="100">
        <v>0.05</v>
      </c>
      <c r="G56" s="100">
        <v>0.05</v>
      </c>
      <c r="H56" s="100">
        <v>0.05</v>
      </c>
      <c r="I56" s="100">
        <v>0.05</v>
      </c>
      <c r="J56" s="100">
        <v>0.05</v>
      </c>
      <c r="K56" s="100">
        <v>0.05</v>
      </c>
      <c r="L56" s="100">
        <v>0.3</v>
      </c>
      <c r="M56" s="100">
        <v>0.3</v>
      </c>
      <c r="N56" s="100">
        <v>0.3</v>
      </c>
      <c r="O56" s="100">
        <v>0.3</v>
      </c>
      <c r="P56" s="100">
        <v>0.3</v>
      </c>
      <c r="Q56" s="100">
        <v>0.55000000000000004</v>
      </c>
      <c r="R56" s="100">
        <v>0.55000000000000004</v>
      </c>
      <c r="S56" s="100">
        <v>0.55000000000000004</v>
      </c>
      <c r="T56" s="100">
        <v>0.55000000000000004</v>
      </c>
      <c r="U56" s="100">
        <v>0.55000000000000004</v>
      </c>
      <c r="V56" s="100">
        <v>0.55000000000000004</v>
      </c>
      <c r="W56" s="100">
        <v>0.55000000000000004</v>
      </c>
      <c r="X56" s="100">
        <v>0.55000000000000004</v>
      </c>
      <c r="Y56" s="100">
        <v>0.55000000000000004</v>
      </c>
      <c r="Z56" s="100">
        <v>0.55000000000000004</v>
      </c>
      <c r="AA56" s="100">
        <v>0.05</v>
      </c>
      <c r="AB56" s="100">
        <v>0.05</v>
      </c>
      <c r="AC56" s="219"/>
    </row>
    <row r="57" spans="2:29">
      <c r="B57" s="215" t="str">
        <f>$B$42&amp;" - "&amp;C57</f>
        <v xml:space="preserve">Lighting - </v>
      </c>
      <c r="C57" s="216"/>
      <c r="D57" s="16" t="s">
        <v>287</v>
      </c>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217"/>
    </row>
    <row r="58" spans="2:29">
      <c r="B58" s="215"/>
      <c r="C58" s="216"/>
      <c r="D58" s="16" t="s">
        <v>288</v>
      </c>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218"/>
    </row>
    <row r="59" spans="2:29">
      <c r="B59" s="215"/>
      <c r="C59" s="216"/>
      <c r="D59" s="16" t="s">
        <v>289</v>
      </c>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219"/>
    </row>
    <row r="60" spans="2:29">
      <c r="D60" s="132"/>
    </row>
    <row r="61" spans="2:29">
      <c r="D61" s="132"/>
    </row>
    <row r="62" spans="2:29">
      <c r="D62" s="132"/>
    </row>
    <row r="63" spans="2:29">
      <c r="D63" s="132"/>
    </row>
    <row r="64" spans="2:29">
      <c r="D64" s="132"/>
    </row>
    <row r="65" spans="2:30">
      <c r="D65" s="132"/>
    </row>
    <row r="66" spans="2:30">
      <c r="D66" s="132"/>
    </row>
    <row r="67" spans="2:30">
      <c r="D67" s="132"/>
    </row>
    <row r="68" spans="2:30">
      <c r="D68" s="132"/>
    </row>
    <row r="69" spans="2:30">
      <c r="D69" s="132"/>
    </row>
    <row r="70" spans="2:30">
      <c r="D70" s="132"/>
    </row>
    <row r="71" spans="2:30">
      <c r="D71" s="132"/>
    </row>
    <row r="72" spans="2:30">
      <c r="D72" s="132"/>
    </row>
    <row r="73" spans="2:30">
      <c r="D73" s="132"/>
    </row>
    <row r="74" spans="2:30">
      <c r="D74" s="132"/>
    </row>
    <row r="75" spans="2:30">
      <c r="D75" s="132"/>
    </row>
    <row r="76" spans="2:30">
      <c r="D76" s="132"/>
    </row>
    <row r="77" spans="2:30" ht="18.75">
      <c r="B77" s="190" t="s">
        <v>291</v>
      </c>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26" t="s">
        <v>8</v>
      </c>
      <c r="AD77" s="126"/>
    </row>
    <row r="78" spans="2:30" s="10" customFormat="1" ht="5.0999999999999996" customHeight="1">
      <c r="B78" s="11"/>
      <c r="C78" s="11"/>
      <c r="D78" s="11"/>
      <c r="E78" s="11"/>
      <c r="F78" s="11"/>
      <c r="G78" s="12"/>
    </row>
    <row r="79" spans="2:30">
      <c r="B79" s="131"/>
      <c r="C79" s="17" t="s">
        <v>226</v>
      </c>
      <c r="D79" s="17" t="s">
        <v>263</v>
      </c>
      <c r="E79" s="17" t="s">
        <v>264</v>
      </c>
      <c r="F79" s="17" t="s">
        <v>265</v>
      </c>
      <c r="G79" s="17" t="s">
        <v>266</v>
      </c>
      <c r="H79" s="17" t="s">
        <v>267</v>
      </c>
      <c r="I79" s="17" t="s">
        <v>268</v>
      </c>
      <c r="J79" s="17" t="s">
        <v>269</v>
      </c>
      <c r="K79" s="17" t="s">
        <v>270</v>
      </c>
      <c r="L79" s="17" t="s">
        <v>271</v>
      </c>
      <c r="M79" s="17" t="s">
        <v>272</v>
      </c>
      <c r="N79" s="17" t="s">
        <v>273</v>
      </c>
      <c r="O79" s="17" t="s">
        <v>274</v>
      </c>
      <c r="P79" s="17" t="s">
        <v>275</v>
      </c>
      <c r="Q79" s="17" t="s">
        <v>276</v>
      </c>
      <c r="R79" s="17" t="s">
        <v>277</v>
      </c>
      <c r="S79" s="17" t="s">
        <v>278</v>
      </c>
      <c r="T79" s="17" t="s">
        <v>279</v>
      </c>
      <c r="U79" s="17" t="s">
        <v>280</v>
      </c>
      <c r="V79" s="17" t="s">
        <v>281</v>
      </c>
      <c r="W79" s="17" t="s">
        <v>282</v>
      </c>
      <c r="X79" s="17" t="s">
        <v>283</v>
      </c>
      <c r="Y79" s="17" t="s">
        <v>284</v>
      </c>
      <c r="Z79" s="17" t="s">
        <v>285</v>
      </c>
      <c r="AA79" s="17" t="s">
        <v>286</v>
      </c>
      <c r="AB79" s="151">
        <v>0</v>
      </c>
    </row>
    <row r="80" spans="2:30" ht="15.75" customHeight="1">
      <c r="B80" s="215" t="str">
        <f>$B$77&amp;" - "&amp;C80</f>
        <v>Receptacles - Audience Seating Area</v>
      </c>
      <c r="C80" s="216" t="s">
        <v>469</v>
      </c>
      <c r="D80" s="16" t="s">
        <v>287</v>
      </c>
      <c r="E80" s="100">
        <v>0.05</v>
      </c>
      <c r="F80" s="100">
        <v>0.05</v>
      </c>
      <c r="G80" s="100">
        <v>0.05</v>
      </c>
      <c r="H80" s="100">
        <v>0.05</v>
      </c>
      <c r="I80" s="100">
        <v>0.05</v>
      </c>
      <c r="J80" s="100">
        <v>0.05</v>
      </c>
      <c r="K80" s="100">
        <v>0.4</v>
      </c>
      <c r="L80" s="100">
        <v>0.4</v>
      </c>
      <c r="M80" s="100">
        <v>0.4</v>
      </c>
      <c r="N80" s="100">
        <v>0.75</v>
      </c>
      <c r="O80" s="100">
        <v>0.75</v>
      </c>
      <c r="P80" s="100">
        <v>0.75</v>
      </c>
      <c r="Q80" s="100">
        <v>0.75</v>
      </c>
      <c r="R80" s="100">
        <v>0.75</v>
      </c>
      <c r="S80" s="100">
        <v>0.75</v>
      </c>
      <c r="T80" s="100">
        <v>0.75</v>
      </c>
      <c r="U80" s="100">
        <v>0.75</v>
      </c>
      <c r="V80" s="100">
        <v>0.75</v>
      </c>
      <c r="W80" s="100">
        <v>0.75</v>
      </c>
      <c r="X80" s="100">
        <v>0.75</v>
      </c>
      <c r="Y80" s="100">
        <v>0.75</v>
      </c>
      <c r="Z80" s="100">
        <v>0.75</v>
      </c>
      <c r="AA80" s="100">
        <v>0.25</v>
      </c>
      <c r="AB80" s="100">
        <v>0.05</v>
      </c>
      <c r="AC80" s="217" t="s">
        <v>482</v>
      </c>
    </row>
    <row r="81" spans="2:29">
      <c r="B81" s="215"/>
      <c r="C81" s="216"/>
      <c r="D81" s="16" t="s">
        <v>288</v>
      </c>
      <c r="E81" s="100">
        <v>0.05</v>
      </c>
      <c r="F81" s="100">
        <v>0.05</v>
      </c>
      <c r="G81" s="100">
        <v>0.05</v>
      </c>
      <c r="H81" s="100">
        <v>0.05</v>
      </c>
      <c r="I81" s="100">
        <v>0.05</v>
      </c>
      <c r="J81" s="100">
        <v>0.05</v>
      </c>
      <c r="K81" s="100">
        <v>0.05</v>
      </c>
      <c r="L81" s="100">
        <v>0.3</v>
      </c>
      <c r="M81" s="100">
        <v>0.3</v>
      </c>
      <c r="N81" s="100">
        <v>0.5</v>
      </c>
      <c r="O81" s="100">
        <v>0.5</v>
      </c>
      <c r="P81" s="100">
        <v>0.5</v>
      </c>
      <c r="Q81" s="100">
        <v>0.5</v>
      </c>
      <c r="R81" s="100">
        <v>0.5</v>
      </c>
      <c r="S81" s="100">
        <v>0.5</v>
      </c>
      <c r="T81" s="100">
        <v>0.5</v>
      </c>
      <c r="U81" s="100">
        <v>0.5</v>
      </c>
      <c r="V81" s="100">
        <v>0.5</v>
      </c>
      <c r="W81" s="100">
        <v>0.5</v>
      </c>
      <c r="X81" s="100">
        <v>0.5</v>
      </c>
      <c r="Y81" s="100">
        <v>0.5</v>
      </c>
      <c r="Z81" s="100">
        <v>0.5</v>
      </c>
      <c r="AA81" s="100">
        <v>0.5</v>
      </c>
      <c r="AB81" s="100">
        <v>0.05</v>
      </c>
      <c r="AC81" s="218"/>
    </row>
    <row r="82" spans="2:29">
      <c r="B82" s="215"/>
      <c r="C82" s="216"/>
      <c r="D82" s="16" t="s">
        <v>289</v>
      </c>
      <c r="E82" s="100">
        <v>0.05</v>
      </c>
      <c r="F82" s="100">
        <v>0.05</v>
      </c>
      <c r="G82" s="100">
        <v>0.05</v>
      </c>
      <c r="H82" s="100">
        <v>0.05</v>
      </c>
      <c r="I82" s="100">
        <v>0.05</v>
      </c>
      <c r="J82" s="100">
        <v>0.05</v>
      </c>
      <c r="K82" s="100">
        <v>0.05</v>
      </c>
      <c r="L82" s="100">
        <v>0.3</v>
      </c>
      <c r="M82" s="100">
        <v>0.3</v>
      </c>
      <c r="N82" s="100">
        <v>0.3</v>
      </c>
      <c r="O82" s="100">
        <v>0.3</v>
      </c>
      <c r="P82" s="100">
        <v>0.3</v>
      </c>
      <c r="Q82" s="100">
        <v>0.65</v>
      </c>
      <c r="R82" s="100">
        <v>0.65</v>
      </c>
      <c r="S82" s="100">
        <v>0.65</v>
      </c>
      <c r="T82" s="100">
        <v>0.65</v>
      </c>
      <c r="U82" s="100">
        <v>0.65</v>
      </c>
      <c r="V82" s="100">
        <v>0.65</v>
      </c>
      <c r="W82" s="100">
        <v>0.65</v>
      </c>
      <c r="X82" s="100">
        <v>0.65</v>
      </c>
      <c r="Y82" s="100">
        <v>0.65</v>
      </c>
      <c r="Z82" s="100">
        <v>0.65</v>
      </c>
      <c r="AA82" s="100">
        <v>0.05</v>
      </c>
      <c r="AB82" s="100">
        <v>0.05</v>
      </c>
      <c r="AC82" s="219"/>
    </row>
    <row r="83" spans="2:29" ht="15.75" customHeight="1">
      <c r="B83" s="215" t="str">
        <f>$B$77&amp;" - "&amp;C83</f>
        <v>Receptacles - Cafeteria Space</v>
      </c>
      <c r="C83" s="216" t="s">
        <v>471</v>
      </c>
      <c r="D83" s="16" t="s">
        <v>287</v>
      </c>
      <c r="E83" s="100">
        <v>0.03</v>
      </c>
      <c r="F83" s="100">
        <v>0.02</v>
      </c>
      <c r="G83" s="100">
        <v>0.03</v>
      </c>
      <c r="H83" s="100">
        <v>0.02</v>
      </c>
      <c r="I83" s="100">
        <v>0.05</v>
      </c>
      <c r="J83" s="100">
        <v>0.12</v>
      </c>
      <c r="K83" s="100">
        <v>0.13</v>
      </c>
      <c r="L83" s="100">
        <v>0.15</v>
      </c>
      <c r="M83" s="100">
        <v>0.18</v>
      </c>
      <c r="N83" s="100">
        <v>0.21</v>
      </c>
      <c r="O83" s="100">
        <v>0.26</v>
      </c>
      <c r="P83" s="100">
        <v>0.28999999999999998</v>
      </c>
      <c r="Q83" s="100">
        <v>0.27</v>
      </c>
      <c r="R83" s="100">
        <v>0.25</v>
      </c>
      <c r="S83" s="100">
        <v>0.23</v>
      </c>
      <c r="T83" s="100">
        <v>0.23</v>
      </c>
      <c r="U83" s="100">
        <v>0.26</v>
      </c>
      <c r="V83" s="100">
        <v>0.26</v>
      </c>
      <c r="W83" s="100">
        <v>0.24</v>
      </c>
      <c r="X83" s="100">
        <v>0.22</v>
      </c>
      <c r="Y83" s="100">
        <v>0.2</v>
      </c>
      <c r="Z83" s="100">
        <v>0.18</v>
      </c>
      <c r="AA83" s="100">
        <v>0.09</v>
      </c>
      <c r="AB83" s="100">
        <v>0.03</v>
      </c>
      <c r="AC83" s="217" t="s">
        <v>483</v>
      </c>
    </row>
    <row r="84" spans="2:29">
      <c r="B84" s="215"/>
      <c r="C84" s="216"/>
      <c r="D84" s="16" t="s">
        <v>288</v>
      </c>
      <c r="E84" s="100">
        <v>0.03</v>
      </c>
      <c r="F84" s="100">
        <v>0.02</v>
      </c>
      <c r="G84" s="100">
        <v>0.03</v>
      </c>
      <c r="H84" s="100">
        <v>0.02</v>
      </c>
      <c r="I84" s="100">
        <v>0.05</v>
      </c>
      <c r="J84" s="100">
        <v>0.12</v>
      </c>
      <c r="K84" s="100">
        <v>0.13</v>
      </c>
      <c r="L84" s="100">
        <v>0.15</v>
      </c>
      <c r="M84" s="100">
        <v>0.18</v>
      </c>
      <c r="N84" s="100">
        <v>0.21</v>
      </c>
      <c r="O84" s="100">
        <v>0.26</v>
      </c>
      <c r="P84" s="100">
        <v>0.28999999999999998</v>
      </c>
      <c r="Q84" s="100">
        <v>0.27</v>
      </c>
      <c r="R84" s="100">
        <v>0.25</v>
      </c>
      <c r="S84" s="100">
        <v>0.23</v>
      </c>
      <c r="T84" s="100">
        <v>0.23</v>
      </c>
      <c r="U84" s="100">
        <v>0.26</v>
      </c>
      <c r="V84" s="100">
        <v>0.26</v>
      </c>
      <c r="W84" s="100">
        <v>0.24</v>
      </c>
      <c r="X84" s="100">
        <v>0.22</v>
      </c>
      <c r="Y84" s="100">
        <v>0.2</v>
      </c>
      <c r="Z84" s="100">
        <v>0.18</v>
      </c>
      <c r="AA84" s="100">
        <v>0.09</v>
      </c>
      <c r="AB84" s="100">
        <v>0.03</v>
      </c>
      <c r="AC84" s="218"/>
    </row>
    <row r="85" spans="2:29">
      <c r="B85" s="215"/>
      <c r="C85" s="216"/>
      <c r="D85" s="16" t="s">
        <v>289</v>
      </c>
      <c r="E85" s="100">
        <v>0.03</v>
      </c>
      <c r="F85" s="100">
        <v>0.02</v>
      </c>
      <c r="G85" s="100">
        <v>0.03</v>
      </c>
      <c r="H85" s="100">
        <v>0.02</v>
      </c>
      <c r="I85" s="100">
        <v>0.05</v>
      </c>
      <c r="J85" s="100">
        <v>0.12</v>
      </c>
      <c r="K85" s="100">
        <v>0.13</v>
      </c>
      <c r="L85" s="100">
        <v>0.15</v>
      </c>
      <c r="M85" s="100">
        <v>0.18</v>
      </c>
      <c r="N85" s="100">
        <v>0.21</v>
      </c>
      <c r="O85" s="100">
        <v>0.26</v>
      </c>
      <c r="P85" s="100">
        <v>0.28999999999999998</v>
      </c>
      <c r="Q85" s="100">
        <v>0.27</v>
      </c>
      <c r="R85" s="100">
        <v>0.25</v>
      </c>
      <c r="S85" s="100">
        <v>0.23</v>
      </c>
      <c r="T85" s="100">
        <v>0.23</v>
      </c>
      <c r="U85" s="100">
        <v>0.26</v>
      </c>
      <c r="V85" s="100">
        <v>0.26</v>
      </c>
      <c r="W85" s="100">
        <v>0.24</v>
      </c>
      <c r="X85" s="100">
        <v>0.22</v>
      </c>
      <c r="Y85" s="100">
        <v>0.2</v>
      </c>
      <c r="Z85" s="100">
        <v>0.18</v>
      </c>
      <c r="AA85" s="100">
        <v>0.09</v>
      </c>
      <c r="AB85" s="100">
        <v>0.03</v>
      </c>
      <c r="AC85" s="219"/>
    </row>
    <row r="86" spans="2:29" ht="15.75" customHeight="1">
      <c r="B86" s="215" t="str">
        <f>$B$77&amp;" - "&amp;C86</f>
        <v>Receptacles - Atrium</v>
      </c>
      <c r="C86" s="216" t="s">
        <v>470</v>
      </c>
      <c r="D86" s="16" t="s">
        <v>287</v>
      </c>
      <c r="E86" s="100">
        <v>0.05</v>
      </c>
      <c r="F86" s="100">
        <v>0.05</v>
      </c>
      <c r="G86" s="100">
        <v>0.05</v>
      </c>
      <c r="H86" s="100">
        <v>0.05</v>
      </c>
      <c r="I86" s="100">
        <v>0.05</v>
      </c>
      <c r="J86" s="100">
        <v>0.05</v>
      </c>
      <c r="K86" s="100">
        <v>0.4</v>
      </c>
      <c r="L86" s="100">
        <v>0.4</v>
      </c>
      <c r="M86" s="100">
        <v>0.4</v>
      </c>
      <c r="N86" s="100">
        <v>0.75</v>
      </c>
      <c r="O86" s="100">
        <v>0.75</v>
      </c>
      <c r="P86" s="100">
        <v>0.75</v>
      </c>
      <c r="Q86" s="100">
        <v>0.75</v>
      </c>
      <c r="R86" s="100">
        <v>0.75</v>
      </c>
      <c r="S86" s="100">
        <v>0.75</v>
      </c>
      <c r="T86" s="100">
        <v>0.75</v>
      </c>
      <c r="U86" s="100">
        <v>0.75</v>
      </c>
      <c r="V86" s="100">
        <v>0.75</v>
      </c>
      <c r="W86" s="100">
        <v>0.75</v>
      </c>
      <c r="X86" s="100">
        <v>0.75</v>
      </c>
      <c r="Y86" s="100">
        <v>0.75</v>
      </c>
      <c r="Z86" s="100">
        <v>0.75</v>
      </c>
      <c r="AA86" s="100">
        <v>0.25</v>
      </c>
      <c r="AB86" s="100">
        <v>0.05</v>
      </c>
      <c r="AC86" s="217" t="s">
        <v>483</v>
      </c>
    </row>
    <row r="87" spans="2:29">
      <c r="B87" s="215"/>
      <c r="C87" s="216"/>
      <c r="D87" s="16" t="s">
        <v>288</v>
      </c>
      <c r="E87" s="100">
        <v>0.05</v>
      </c>
      <c r="F87" s="100">
        <v>0.05</v>
      </c>
      <c r="G87" s="100">
        <v>0.05</v>
      </c>
      <c r="H87" s="100">
        <v>0.05</v>
      </c>
      <c r="I87" s="100">
        <v>0.05</v>
      </c>
      <c r="J87" s="100">
        <v>0.05</v>
      </c>
      <c r="K87" s="100">
        <v>0.05</v>
      </c>
      <c r="L87" s="100">
        <v>0.3</v>
      </c>
      <c r="M87" s="100">
        <v>0.3</v>
      </c>
      <c r="N87" s="100">
        <v>0.5</v>
      </c>
      <c r="O87" s="100">
        <v>0.5</v>
      </c>
      <c r="P87" s="100">
        <v>0.5</v>
      </c>
      <c r="Q87" s="100">
        <v>0.5</v>
      </c>
      <c r="R87" s="100">
        <v>0.5</v>
      </c>
      <c r="S87" s="100">
        <v>0.5</v>
      </c>
      <c r="T87" s="100">
        <v>0.5</v>
      </c>
      <c r="U87" s="100">
        <v>0.5</v>
      </c>
      <c r="V87" s="100">
        <v>0.5</v>
      </c>
      <c r="W87" s="100">
        <v>0.5</v>
      </c>
      <c r="X87" s="100">
        <v>0.5</v>
      </c>
      <c r="Y87" s="100">
        <v>0.5</v>
      </c>
      <c r="Z87" s="100">
        <v>0.5</v>
      </c>
      <c r="AA87" s="100">
        <v>0.5</v>
      </c>
      <c r="AB87" s="100">
        <v>0.05</v>
      </c>
      <c r="AC87" s="218"/>
    </row>
    <row r="88" spans="2:29">
      <c r="B88" s="215"/>
      <c r="C88" s="216"/>
      <c r="D88" s="16" t="s">
        <v>289</v>
      </c>
      <c r="E88" s="100">
        <v>0.05</v>
      </c>
      <c r="F88" s="100">
        <v>0.05</v>
      </c>
      <c r="G88" s="100">
        <v>0.05</v>
      </c>
      <c r="H88" s="100">
        <v>0.05</v>
      </c>
      <c r="I88" s="100">
        <v>0.05</v>
      </c>
      <c r="J88" s="100">
        <v>0.05</v>
      </c>
      <c r="K88" s="100">
        <v>0.05</v>
      </c>
      <c r="L88" s="100">
        <v>0.3</v>
      </c>
      <c r="M88" s="100">
        <v>0.3</v>
      </c>
      <c r="N88" s="100">
        <v>0.3</v>
      </c>
      <c r="O88" s="100">
        <v>0.3</v>
      </c>
      <c r="P88" s="100">
        <v>0.3</v>
      </c>
      <c r="Q88" s="100">
        <v>0.65</v>
      </c>
      <c r="R88" s="100">
        <v>0.65</v>
      </c>
      <c r="S88" s="100">
        <v>0.65</v>
      </c>
      <c r="T88" s="100">
        <v>0.65</v>
      </c>
      <c r="U88" s="100">
        <v>0.65</v>
      </c>
      <c r="V88" s="100">
        <v>0.65</v>
      </c>
      <c r="W88" s="100">
        <v>0.65</v>
      </c>
      <c r="X88" s="100">
        <v>0.65</v>
      </c>
      <c r="Y88" s="100">
        <v>0.65</v>
      </c>
      <c r="Z88" s="100">
        <v>0.65</v>
      </c>
      <c r="AA88" s="100">
        <v>0.05</v>
      </c>
      <c r="AB88" s="100">
        <v>0.05</v>
      </c>
      <c r="AC88" s="219"/>
    </row>
    <row r="89" spans="2:29" ht="15.75" customHeight="1">
      <c r="B89" s="215" t="str">
        <f>$B$77&amp;" - "&amp;C89</f>
        <v>Receptacles - Conference/Meeting/Multipurpose</v>
      </c>
      <c r="C89" s="216" t="s">
        <v>472</v>
      </c>
      <c r="D89" s="16" t="s">
        <v>287</v>
      </c>
      <c r="E89" s="100">
        <v>0.05</v>
      </c>
      <c r="F89" s="100">
        <v>0.05</v>
      </c>
      <c r="G89" s="100">
        <v>0.05</v>
      </c>
      <c r="H89" s="100">
        <v>0.05</v>
      </c>
      <c r="I89" s="100">
        <v>0.05</v>
      </c>
      <c r="J89" s="100">
        <v>0.05</v>
      </c>
      <c r="K89" s="100">
        <v>0.4</v>
      </c>
      <c r="L89" s="100">
        <v>0.4</v>
      </c>
      <c r="M89" s="100">
        <v>0.4</v>
      </c>
      <c r="N89" s="100">
        <v>0.75</v>
      </c>
      <c r="O89" s="100">
        <v>0.75</v>
      </c>
      <c r="P89" s="100">
        <v>0.75</v>
      </c>
      <c r="Q89" s="100">
        <v>0.75</v>
      </c>
      <c r="R89" s="100">
        <v>0.75</v>
      </c>
      <c r="S89" s="100">
        <v>0.75</v>
      </c>
      <c r="T89" s="100">
        <v>0.75</v>
      </c>
      <c r="U89" s="100">
        <v>0.75</v>
      </c>
      <c r="V89" s="100">
        <v>0.75</v>
      </c>
      <c r="W89" s="100">
        <v>0.75</v>
      </c>
      <c r="X89" s="100">
        <v>0.75</v>
      </c>
      <c r="Y89" s="100">
        <v>0.75</v>
      </c>
      <c r="Z89" s="100">
        <v>0.75</v>
      </c>
      <c r="AA89" s="100">
        <v>0.25</v>
      </c>
      <c r="AB89" s="100">
        <v>0.05</v>
      </c>
      <c r="AC89" s="217" t="s">
        <v>482</v>
      </c>
    </row>
    <row r="90" spans="2:29">
      <c r="B90" s="215"/>
      <c r="C90" s="216"/>
      <c r="D90" s="16" t="s">
        <v>288</v>
      </c>
      <c r="E90" s="100">
        <v>0.05</v>
      </c>
      <c r="F90" s="100">
        <v>0.05</v>
      </c>
      <c r="G90" s="100">
        <v>0.05</v>
      </c>
      <c r="H90" s="100">
        <v>0.05</v>
      </c>
      <c r="I90" s="100">
        <v>0.05</v>
      </c>
      <c r="J90" s="100">
        <v>0.05</v>
      </c>
      <c r="K90" s="100">
        <v>0.05</v>
      </c>
      <c r="L90" s="100">
        <v>0.3</v>
      </c>
      <c r="M90" s="100">
        <v>0.3</v>
      </c>
      <c r="N90" s="100">
        <v>0.5</v>
      </c>
      <c r="O90" s="100">
        <v>0.5</v>
      </c>
      <c r="P90" s="100">
        <v>0.5</v>
      </c>
      <c r="Q90" s="100">
        <v>0.5</v>
      </c>
      <c r="R90" s="100">
        <v>0.5</v>
      </c>
      <c r="S90" s="100">
        <v>0.5</v>
      </c>
      <c r="T90" s="100">
        <v>0.5</v>
      </c>
      <c r="U90" s="100">
        <v>0.5</v>
      </c>
      <c r="V90" s="100">
        <v>0.5</v>
      </c>
      <c r="W90" s="100">
        <v>0.5</v>
      </c>
      <c r="X90" s="100">
        <v>0.5</v>
      </c>
      <c r="Y90" s="100">
        <v>0.5</v>
      </c>
      <c r="Z90" s="100">
        <v>0.5</v>
      </c>
      <c r="AA90" s="100">
        <v>0.5</v>
      </c>
      <c r="AB90" s="100">
        <v>0.05</v>
      </c>
      <c r="AC90" s="218"/>
    </row>
    <row r="91" spans="2:29">
      <c r="B91" s="215"/>
      <c r="C91" s="216"/>
      <c r="D91" s="16" t="s">
        <v>289</v>
      </c>
      <c r="E91" s="100">
        <v>0.05</v>
      </c>
      <c r="F91" s="100">
        <v>0.05</v>
      </c>
      <c r="G91" s="100">
        <v>0.05</v>
      </c>
      <c r="H91" s="100">
        <v>0.05</v>
      </c>
      <c r="I91" s="100">
        <v>0.05</v>
      </c>
      <c r="J91" s="100">
        <v>0.05</v>
      </c>
      <c r="K91" s="100">
        <v>0.05</v>
      </c>
      <c r="L91" s="100">
        <v>0.3</v>
      </c>
      <c r="M91" s="100">
        <v>0.3</v>
      </c>
      <c r="N91" s="100">
        <v>0.3</v>
      </c>
      <c r="O91" s="100">
        <v>0.3</v>
      </c>
      <c r="P91" s="100">
        <v>0.3</v>
      </c>
      <c r="Q91" s="100">
        <v>0.65</v>
      </c>
      <c r="R91" s="100">
        <v>0.65</v>
      </c>
      <c r="S91" s="100">
        <v>0.65</v>
      </c>
      <c r="T91" s="100">
        <v>0.65</v>
      </c>
      <c r="U91" s="100">
        <v>0.65</v>
      </c>
      <c r="V91" s="100">
        <v>0.65</v>
      </c>
      <c r="W91" s="100">
        <v>0.65</v>
      </c>
      <c r="X91" s="100">
        <v>0.65</v>
      </c>
      <c r="Y91" s="100">
        <v>0.65</v>
      </c>
      <c r="Z91" s="100">
        <v>0.65</v>
      </c>
      <c r="AA91" s="100">
        <v>0.05</v>
      </c>
      <c r="AB91" s="100">
        <v>0.05</v>
      </c>
      <c r="AC91" s="219"/>
    </row>
    <row r="92" spans="2:29">
      <c r="B92" s="215" t="str">
        <f>$B$77&amp;" - "&amp;C92</f>
        <v xml:space="preserve">Receptacles - </v>
      </c>
      <c r="C92" s="220"/>
      <c r="D92" s="16" t="s">
        <v>287</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217" t="s">
        <v>482</v>
      </c>
    </row>
    <row r="93" spans="2:29">
      <c r="B93" s="215"/>
      <c r="C93" s="221"/>
      <c r="D93" s="16" t="s">
        <v>288</v>
      </c>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218"/>
    </row>
    <row r="94" spans="2:29">
      <c r="B94" s="215"/>
      <c r="C94" s="222"/>
      <c r="D94" s="16" t="s">
        <v>289</v>
      </c>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219"/>
    </row>
    <row r="95" spans="2:29">
      <c r="B95" s="215" t="str">
        <f>$B$77&amp;" - "&amp;C95</f>
        <v xml:space="preserve">Receptacles - </v>
      </c>
      <c r="C95" s="216"/>
      <c r="D95" s="16" t="s">
        <v>287</v>
      </c>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217"/>
    </row>
    <row r="96" spans="2:29">
      <c r="B96" s="215"/>
      <c r="C96" s="216"/>
      <c r="D96" s="16" t="s">
        <v>288</v>
      </c>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218"/>
    </row>
    <row r="97" spans="2:29">
      <c r="B97" s="215"/>
      <c r="C97" s="216"/>
      <c r="D97" s="16" t="s">
        <v>289</v>
      </c>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219"/>
    </row>
    <row r="115" spans="2:30" ht="18.75">
      <c r="B115" s="190" t="s">
        <v>292</v>
      </c>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26" t="s">
        <v>8</v>
      </c>
      <c r="AD115" s="126"/>
    </row>
    <row r="116" spans="2:30" s="10" customFormat="1" ht="5.0999999999999996" customHeight="1">
      <c r="B116" s="11"/>
      <c r="C116" s="11"/>
      <c r="D116" s="11"/>
      <c r="E116" s="11"/>
      <c r="F116" s="11"/>
      <c r="G116" s="12"/>
    </row>
    <row r="117" spans="2:30">
      <c r="B117" s="131"/>
      <c r="C117" s="17" t="s">
        <v>226</v>
      </c>
      <c r="D117" s="17" t="s">
        <v>263</v>
      </c>
      <c r="E117" s="17" t="s">
        <v>264</v>
      </c>
      <c r="F117" s="17" t="s">
        <v>265</v>
      </c>
      <c r="G117" s="17" t="s">
        <v>266</v>
      </c>
      <c r="H117" s="17" t="s">
        <v>267</v>
      </c>
      <c r="I117" s="17" t="s">
        <v>268</v>
      </c>
      <c r="J117" s="17" t="s">
        <v>269</v>
      </c>
      <c r="K117" s="17" t="s">
        <v>270</v>
      </c>
      <c r="L117" s="17" t="s">
        <v>271</v>
      </c>
      <c r="M117" s="17" t="s">
        <v>272</v>
      </c>
      <c r="N117" s="17" t="s">
        <v>273</v>
      </c>
      <c r="O117" s="17" t="s">
        <v>274</v>
      </c>
      <c r="P117" s="17" t="s">
        <v>275</v>
      </c>
      <c r="Q117" s="17" t="s">
        <v>276</v>
      </c>
      <c r="R117" s="17" t="s">
        <v>277</v>
      </c>
      <c r="S117" s="17" t="s">
        <v>278</v>
      </c>
      <c r="T117" s="17" t="s">
        <v>279</v>
      </c>
      <c r="U117" s="17" t="s">
        <v>280</v>
      </c>
      <c r="V117" s="17" t="s">
        <v>281</v>
      </c>
      <c r="W117" s="17" t="s">
        <v>282</v>
      </c>
      <c r="X117" s="17" t="s">
        <v>283</v>
      </c>
      <c r="Y117" s="17" t="s">
        <v>284</v>
      </c>
      <c r="Z117" s="17" t="s">
        <v>285</v>
      </c>
      <c r="AA117" s="17" t="s">
        <v>286</v>
      </c>
      <c r="AB117" s="151">
        <v>0</v>
      </c>
    </row>
    <row r="118" spans="2:30" ht="15.75" customHeight="1">
      <c r="B118" s="215" t="str">
        <f>$B$115&amp;" - "&amp;C118</f>
        <v>Domestic Hot Water - Audience Seating Area</v>
      </c>
      <c r="C118" s="216" t="s">
        <v>469</v>
      </c>
      <c r="D118" s="16" t="s">
        <v>287</v>
      </c>
      <c r="E118" s="100">
        <v>0</v>
      </c>
      <c r="F118" s="100">
        <v>0</v>
      </c>
      <c r="G118" s="100">
        <v>0</v>
      </c>
      <c r="H118" s="100">
        <v>0</v>
      </c>
      <c r="I118" s="100">
        <v>0</v>
      </c>
      <c r="J118" s="100">
        <v>0</v>
      </c>
      <c r="K118" s="100">
        <v>0</v>
      </c>
      <c r="L118" s="100">
        <v>0</v>
      </c>
      <c r="M118" s="100">
        <v>0</v>
      </c>
      <c r="N118" s="100">
        <v>0.05</v>
      </c>
      <c r="O118" s="100">
        <v>0.05</v>
      </c>
      <c r="P118" s="100">
        <v>0.35</v>
      </c>
      <c r="Q118" s="100">
        <v>0.05</v>
      </c>
      <c r="R118" s="100">
        <v>0.05</v>
      </c>
      <c r="S118" s="100">
        <v>0.05</v>
      </c>
      <c r="T118" s="100">
        <v>0.05</v>
      </c>
      <c r="U118" s="100">
        <v>0.05</v>
      </c>
      <c r="V118" s="100">
        <v>0</v>
      </c>
      <c r="W118" s="100">
        <v>0</v>
      </c>
      <c r="X118" s="100">
        <v>0</v>
      </c>
      <c r="Y118" s="100">
        <v>0</v>
      </c>
      <c r="Z118" s="100">
        <v>0</v>
      </c>
      <c r="AA118" s="100">
        <v>0</v>
      </c>
      <c r="AB118" s="100">
        <v>0</v>
      </c>
      <c r="AC118" s="217" t="s">
        <v>482</v>
      </c>
    </row>
    <row r="119" spans="2:30">
      <c r="B119" s="215"/>
      <c r="C119" s="216"/>
      <c r="D119" s="16" t="s">
        <v>288</v>
      </c>
      <c r="E119" s="100">
        <v>0</v>
      </c>
      <c r="F119" s="100">
        <v>0</v>
      </c>
      <c r="G119" s="100">
        <v>0</v>
      </c>
      <c r="H119" s="100">
        <v>0</v>
      </c>
      <c r="I119" s="100">
        <v>0</v>
      </c>
      <c r="J119" s="100">
        <v>0</v>
      </c>
      <c r="K119" s="100">
        <v>0</v>
      </c>
      <c r="L119" s="100">
        <v>0</v>
      </c>
      <c r="M119" s="100">
        <v>0</v>
      </c>
      <c r="N119" s="100">
        <v>0.05</v>
      </c>
      <c r="O119" s="100">
        <v>0.05</v>
      </c>
      <c r="P119" s="100">
        <v>0.2</v>
      </c>
      <c r="Q119" s="100">
        <v>0</v>
      </c>
      <c r="R119" s="100">
        <v>0</v>
      </c>
      <c r="S119" s="100">
        <v>0</v>
      </c>
      <c r="T119" s="100">
        <v>0</v>
      </c>
      <c r="U119" s="100">
        <v>0</v>
      </c>
      <c r="V119" s="100">
        <v>0</v>
      </c>
      <c r="W119" s="100">
        <v>0</v>
      </c>
      <c r="X119" s="100">
        <v>0.65</v>
      </c>
      <c r="Y119" s="100">
        <v>0.3</v>
      </c>
      <c r="Z119" s="100">
        <v>0</v>
      </c>
      <c r="AA119" s="100">
        <v>0</v>
      </c>
      <c r="AB119" s="100">
        <v>0</v>
      </c>
      <c r="AC119" s="218"/>
    </row>
    <row r="120" spans="2:30">
      <c r="B120" s="215"/>
      <c r="C120" s="216"/>
      <c r="D120" s="16" t="s">
        <v>289</v>
      </c>
      <c r="E120" s="100">
        <v>0</v>
      </c>
      <c r="F120" s="100">
        <v>0</v>
      </c>
      <c r="G120" s="100">
        <v>0</v>
      </c>
      <c r="H120" s="100">
        <v>0</v>
      </c>
      <c r="I120" s="100">
        <v>0</v>
      </c>
      <c r="J120" s="100">
        <v>0</v>
      </c>
      <c r="K120" s="100">
        <v>0</v>
      </c>
      <c r="L120" s="100">
        <v>0</v>
      </c>
      <c r="M120" s="100">
        <v>0</v>
      </c>
      <c r="N120" s="100">
        <v>0.05</v>
      </c>
      <c r="O120" s="100">
        <v>0.05</v>
      </c>
      <c r="P120" s="100">
        <v>0.1</v>
      </c>
      <c r="Q120" s="100">
        <v>0</v>
      </c>
      <c r="R120" s="100">
        <v>0</v>
      </c>
      <c r="S120" s="100">
        <v>0</v>
      </c>
      <c r="T120" s="100">
        <v>0</v>
      </c>
      <c r="U120" s="100">
        <v>0</v>
      </c>
      <c r="V120" s="100">
        <v>0</v>
      </c>
      <c r="W120" s="100">
        <v>0</v>
      </c>
      <c r="X120" s="100">
        <v>0.65</v>
      </c>
      <c r="Y120" s="100">
        <v>0.3</v>
      </c>
      <c r="Z120" s="100">
        <v>0</v>
      </c>
      <c r="AA120" s="100">
        <v>0</v>
      </c>
      <c r="AB120" s="100">
        <v>0</v>
      </c>
      <c r="AC120" s="219"/>
    </row>
    <row r="121" spans="2:30">
      <c r="B121" s="215" t="str">
        <f>$B$115&amp;" - "&amp;C121</f>
        <v>Domestic Hot Water - Cafeteria Space</v>
      </c>
      <c r="C121" s="216" t="s">
        <v>471</v>
      </c>
      <c r="D121" s="16" t="s">
        <v>287</v>
      </c>
      <c r="E121" s="100">
        <v>0.2</v>
      </c>
      <c r="F121" s="100">
        <v>0.15</v>
      </c>
      <c r="G121" s="100">
        <v>0.15</v>
      </c>
      <c r="H121" s="100">
        <v>0</v>
      </c>
      <c r="I121" s="100">
        <v>0</v>
      </c>
      <c r="J121" s="100">
        <v>0</v>
      </c>
      <c r="K121" s="100">
        <v>0</v>
      </c>
      <c r="L121" s="100">
        <v>0.6</v>
      </c>
      <c r="M121" s="100">
        <v>0.55000000000000004</v>
      </c>
      <c r="N121" s="100">
        <v>0.45</v>
      </c>
      <c r="O121" s="100">
        <v>0.4</v>
      </c>
      <c r="P121" s="100">
        <v>0.45</v>
      </c>
      <c r="Q121" s="100">
        <v>0.4</v>
      </c>
      <c r="R121" s="100">
        <v>0.35</v>
      </c>
      <c r="S121" s="100">
        <v>0.3</v>
      </c>
      <c r="T121" s="100">
        <v>0.3</v>
      </c>
      <c r="U121" s="100">
        <v>0.3</v>
      </c>
      <c r="V121" s="100">
        <v>0.4</v>
      </c>
      <c r="W121" s="100">
        <v>0.55000000000000004</v>
      </c>
      <c r="X121" s="100">
        <v>0.6</v>
      </c>
      <c r="Y121" s="100">
        <v>0.5</v>
      </c>
      <c r="Z121" s="100">
        <v>0.55000000000000004</v>
      </c>
      <c r="AA121" s="100">
        <v>0.45</v>
      </c>
      <c r="AB121" s="100">
        <v>0.25</v>
      </c>
      <c r="AC121" s="217" t="s">
        <v>483</v>
      </c>
    </row>
    <row r="122" spans="2:30">
      <c r="B122" s="215"/>
      <c r="C122" s="216"/>
      <c r="D122" s="16" t="s">
        <v>288</v>
      </c>
      <c r="E122" s="100">
        <v>0.2</v>
      </c>
      <c r="F122" s="100">
        <v>0.15</v>
      </c>
      <c r="G122" s="100">
        <v>0.15</v>
      </c>
      <c r="H122" s="100">
        <v>0</v>
      </c>
      <c r="I122" s="100">
        <v>0</v>
      </c>
      <c r="J122" s="100">
        <v>0</v>
      </c>
      <c r="K122" s="100">
        <v>0</v>
      </c>
      <c r="L122" s="100">
        <v>0</v>
      </c>
      <c r="M122" s="100">
        <v>0</v>
      </c>
      <c r="N122" s="100">
        <v>0.5</v>
      </c>
      <c r="O122" s="100">
        <v>0.45</v>
      </c>
      <c r="P122" s="100">
        <v>0.5</v>
      </c>
      <c r="Q122" s="100">
        <v>0.5</v>
      </c>
      <c r="R122" s="100">
        <v>0.45</v>
      </c>
      <c r="S122" s="100">
        <v>0.4</v>
      </c>
      <c r="T122" s="100">
        <v>0.4</v>
      </c>
      <c r="U122" s="100">
        <v>0.35</v>
      </c>
      <c r="V122" s="100">
        <v>0.4</v>
      </c>
      <c r="W122" s="100">
        <v>0.55000000000000004</v>
      </c>
      <c r="X122" s="100">
        <v>0.55000000000000004</v>
      </c>
      <c r="Y122" s="100">
        <v>0.5</v>
      </c>
      <c r="Z122" s="100">
        <v>0.55000000000000004</v>
      </c>
      <c r="AA122" s="100">
        <v>0.4</v>
      </c>
      <c r="AB122" s="100">
        <v>0.3</v>
      </c>
      <c r="AC122" s="218"/>
    </row>
    <row r="123" spans="2:30">
      <c r="B123" s="215"/>
      <c r="C123" s="216"/>
      <c r="D123" s="16" t="s">
        <v>289</v>
      </c>
      <c r="E123" s="100">
        <v>0.25</v>
      </c>
      <c r="F123" s="100">
        <v>0.2</v>
      </c>
      <c r="G123" s="100">
        <v>0.2</v>
      </c>
      <c r="H123" s="100">
        <v>0</v>
      </c>
      <c r="I123" s="100">
        <v>0</v>
      </c>
      <c r="J123" s="100">
        <v>0</v>
      </c>
      <c r="K123" s="100">
        <v>0</v>
      </c>
      <c r="L123" s="100">
        <v>0</v>
      </c>
      <c r="M123" s="100">
        <v>0</v>
      </c>
      <c r="N123" s="100">
        <v>0</v>
      </c>
      <c r="O123" s="100">
        <v>0.5</v>
      </c>
      <c r="P123" s="100">
        <v>0.5</v>
      </c>
      <c r="Q123" s="100">
        <v>0.4</v>
      </c>
      <c r="R123" s="100">
        <v>0.4</v>
      </c>
      <c r="S123" s="100">
        <v>0.3</v>
      </c>
      <c r="T123" s="100">
        <v>0.3</v>
      </c>
      <c r="U123" s="100">
        <v>0.3</v>
      </c>
      <c r="V123" s="100">
        <v>0.4</v>
      </c>
      <c r="W123" s="100">
        <v>0.5</v>
      </c>
      <c r="X123" s="100">
        <v>0.5</v>
      </c>
      <c r="Y123" s="100">
        <v>0.4</v>
      </c>
      <c r="Z123" s="100">
        <v>0.5</v>
      </c>
      <c r="AA123" s="100">
        <v>0.4</v>
      </c>
      <c r="AB123" s="100">
        <v>0.2</v>
      </c>
      <c r="AC123" s="219"/>
    </row>
    <row r="124" spans="2:30">
      <c r="B124" s="215" t="str">
        <f>$B$115&amp;" - "&amp;C124</f>
        <v>Domestic Hot Water - Atrium</v>
      </c>
      <c r="C124" s="216" t="s">
        <v>470</v>
      </c>
      <c r="D124" s="16" t="s">
        <v>287</v>
      </c>
      <c r="E124" s="100">
        <v>0</v>
      </c>
      <c r="F124" s="100">
        <v>0</v>
      </c>
      <c r="G124" s="100">
        <v>0</v>
      </c>
      <c r="H124" s="100">
        <v>0</v>
      </c>
      <c r="I124" s="100">
        <v>0</v>
      </c>
      <c r="J124" s="100">
        <v>0</v>
      </c>
      <c r="K124" s="100">
        <v>0</v>
      </c>
      <c r="L124" s="100">
        <v>0</v>
      </c>
      <c r="M124" s="100">
        <v>0</v>
      </c>
      <c r="N124" s="100">
        <v>0.05</v>
      </c>
      <c r="O124" s="100">
        <v>0.05</v>
      </c>
      <c r="P124" s="100">
        <v>0.35</v>
      </c>
      <c r="Q124" s="100">
        <v>0.05</v>
      </c>
      <c r="R124" s="100">
        <v>0.05</v>
      </c>
      <c r="S124" s="100">
        <v>0.05</v>
      </c>
      <c r="T124" s="100">
        <v>0.05</v>
      </c>
      <c r="U124" s="100">
        <v>0.05</v>
      </c>
      <c r="V124" s="100">
        <v>0</v>
      </c>
      <c r="W124" s="100">
        <v>0</v>
      </c>
      <c r="X124" s="100">
        <v>0</v>
      </c>
      <c r="Y124" s="100">
        <v>0</v>
      </c>
      <c r="Z124" s="100">
        <v>0</v>
      </c>
      <c r="AA124" s="100">
        <v>0</v>
      </c>
      <c r="AB124" s="100">
        <v>0</v>
      </c>
      <c r="AC124" s="217" t="s">
        <v>482</v>
      </c>
    </row>
    <row r="125" spans="2:30">
      <c r="B125" s="215"/>
      <c r="C125" s="216"/>
      <c r="D125" s="16" t="s">
        <v>288</v>
      </c>
      <c r="E125" s="100">
        <v>0</v>
      </c>
      <c r="F125" s="100">
        <v>0</v>
      </c>
      <c r="G125" s="100">
        <v>0</v>
      </c>
      <c r="H125" s="100">
        <v>0</v>
      </c>
      <c r="I125" s="100">
        <v>0</v>
      </c>
      <c r="J125" s="100">
        <v>0</v>
      </c>
      <c r="K125" s="100">
        <v>0</v>
      </c>
      <c r="L125" s="100">
        <v>0</v>
      </c>
      <c r="M125" s="100">
        <v>0</v>
      </c>
      <c r="N125" s="100">
        <v>0.05</v>
      </c>
      <c r="O125" s="100">
        <v>0.05</v>
      </c>
      <c r="P125" s="100">
        <v>0.2</v>
      </c>
      <c r="Q125" s="100">
        <v>0</v>
      </c>
      <c r="R125" s="100">
        <v>0</v>
      </c>
      <c r="S125" s="100">
        <v>0</v>
      </c>
      <c r="T125" s="100">
        <v>0</v>
      </c>
      <c r="U125" s="100">
        <v>0</v>
      </c>
      <c r="V125" s="100">
        <v>0</v>
      </c>
      <c r="W125" s="100">
        <v>0</v>
      </c>
      <c r="X125" s="100">
        <v>0.65</v>
      </c>
      <c r="Y125" s="100">
        <v>0.3</v>
      </c>
      <c r="Z125" s="100">
        <v>0</v>
      </c>
      <c r="AA125" s="100">
        <v>0</v>
      </c>
      <c r="AB125" s="100">
        <v>0</v>
      </c>
      <c r="AC125" s="218"/>
    </row>
    <row r="126" spans="2:30">
      <c r="B126" s="215"/>
      <c r="C126" s="216"/>
      <c r="D126" s="16" t="s">
        <v>289</v>
      </c>
      <c r="E126" s="100">
        <v>0</v>
      </c>
      <c r="F126" s="100">
        <v>0</v>
      </c>
      <c r="G126" s="100">
        <v>0</v>
      </c>
      <c r="H126" s="100">
        <v>0</v>
      </c>
      <c r="I126" s="100">
        <v>0</v>
      </c>
      <c r="J126" s="100">
        <v>0</v>
      </c>
      <c r="K126" s="100">
        <v>0</v>
      </c>
      <c r="L126" s="100">
        <v>0</v>
      </c>
      <c r="M126" s="100">
        <v>0</v>
      </c>
      <c r="N126" s="100">
        <v>0.05</v>
      </c>
      <c r="O126" s="100">
        <v>0.05</v>
      </c>
      <c r="P126" s="100">
        <v>0.1</v>
      </c>
      <c r="Q126" s="100">
        <v>0</v>
      </c>
      <c r="R126" s="100">
        <v>0</v>
      </c>
      <c r="S126" s="100">
        <v>0</v>
      </c>
      <c r="T126" s="100">
        <v>0</v>
      </c>
      <c r="U126" s="100">
        <v>0</v>
      </c>
      <c r="V126" s="100">
        <v>0</v>
      </c>
      <c r="W126" s="100">
        <v>0</v>
      </c>
      <c r="X126" s="100">
        <v>0.65</v>
      </c>
      <c r="Y126" s="100">
        <v>0.3</v>
      </c>
      <c r="Z126" s="100">
        <v>0</v>
      </c>
      <c r="AA126" s="100">
        <v>0</v>
      </c>
      <c r="AB126" s="100">
        <v>0</v>
      </c>
      <c r="AC126" s="219"/>
    </row>
    <row r="127" spans="2:30">
      <c r="B127" s="215" t="str">
        <f>$B$115&amp;" - "&amp;C127</f>
        <v>Domestic Hot Water - Conference/Meeting/Multipurpose</v>
      </c>
      <c r="C127" s="216" t="s">
        <v>472</v>
      </c>
      <c r="D127" s="16" t="s">
        <v>287</v>
      </c>
      <c r="E127" s="100">
        <v>0</v>
      </c>
      <c r="F127" s="100">
        <v>0</v>
      </c>
      <c r="G127" s="100">
        <v>0</v>
      </c>
      <c r="H127" s="100">
        <v>0</v>
      </c>
      <c r="I127" s="100">
        <v>0</v>
      </c>
      <c r="J127" s="100">
        <v>0</v>
      </c>
      <c r="K127" s="100">
        <v>0</v>
      </c>
      <c r="L127" s="100">
        <v>0</v>
      </c>
      <c r="M127" s="100">
        <v>0</v>
      </c>
      <c r="N127" s="100">
        <v>0.05</v>
      </c>
      <c r="O127" s="100">
        <v>0.05</v>
      </c>
      <c r="P127" s="100">
        <v>0.35</v>
      </c>
      <c r="Q127" s="100">
        <v>0.05</v>
      </c>
      <c r="R127" s="100">
        <v>0.05</v>
      </c>
      <c r="S127" s="100">
        <v>0.05</v>
      </c>
      <c r="T127" s="100">
        <v>0.05</v>
      </c>
      <c r="U127" s="100">
        <v>0.05</v>
      </c>
      <c r="V127" s="100">
        <v>0</v>
      </c>
      <c r="W127" s="100">
        <v>0</v>
      </c>
      <c r="X127" s="100">
        <v>0</v>
      </c>
      <c r="Y127" s="100">
        <v>0</v>
      </c>
      <c r="Z127" s="100">
        <v>0</v>
      </c>
      <c r="AA127" s="100">
        <v>0</v>
      </c>
      <c r="AB127" s="100">
        <v>0</v>
      </c>
      <c r="AC127" s="217" t="s">
        <v>482</v>
      </c>
    </row>
    <row r="128" spans="2:30">
      <c r="B128" s="215"/>
      <c r="C128" s="216"/>
      <c r="D128" s="16" t="s">
        <v>288</v>
      </c>
      <c r="E128" s="100">
        <v>0</v>
      </c>
      <c r="F128" s="100">
        <v>0</v>
      </c>
      <c r="G128" s="100">
        <v>0</v>
      </c>
      <c r="H128" s="100">
        <v>0</v>
      </c>
      <c r="I128" s="100">
        <v>0</v>
      </c>
      <c r="J128" s="100">
        <v>0</v>
      </c>
      <c r="K128" s="100">
        <v>0</v>
      </c>
      <c r="L128" s="100">
        <v>0</v>
      </c>
      <c r="M128" s="100">
        <v>0</v>
      </c>
      <c r="N128" s="100">
        <v>0.05</v>
      </c>
      <c r="O128" s="100">
        <v>0.05</v>
      </c>
      <c r="P128" s="100">
        <v>0.2</v>
      </c>
      <c r="Q128" s="100">
        <v>0</v>
      </c>
      <c r="R128" s="100">
        <v>0</v>
      </c>
      <c r="S128" s="100">
        <v>0</v>
      </c>
      <c r="T128" s="100">
        <v>0</v>
      </c>
      <c r="U128" s="100">
        <v>0</v>
      </c>
      <c r="V128" s="100">
        <v>0</v>
      </c>
      <c r="W128" s="100">
        <v>0</v>
      </c>
      <c r="X128" s="100">
        <v>0.65</v>
      </c>
      <c r="Y128" s="100">
        <v>0.3</v>
      </c>
      <c r="Z128" s="100">
        <v>0</v>
      </c>
      <c r="AA128" s="100">
        <v>0</v>
      </c>
      <c r="AB128" s="100">
        <v>0</v>
      </c>
      <c r="AC128" s="218"/>
    </row>
    <row r="129" spans="2:29">
      <c r="B129" s="215"/>
      <c r="C129" s="216"/>
      <c r="D129" s="16" t="s">
        <v>289</v>
      </c>
      <c r="E129" s="100">
        <v>0</v>
      </c>
      <c r="F129" s="100">
        <v>0</v>
      </c>
      <c r="G129" s="100">
        <v>0</v>
      </c>
      <c r="H129" s="100">
        <v>0</v>
      </c>
      <c r="I129" s="100">
        <v>0</v>
      </c>
      <c r="J129" s="100">
        <v>0</v>
      </c>
      <c r="K129" s="100">
        <v>0</v>
      </c>
      <c r="L129" s="100">
        <v>0</v>
      </c>
      <c r="M129" s="100">
        <v>0</v>
      </c>
      <c r="N129" s="100">
        <v>0.05</v>
      </c>
      <c r="O129" s="100">
        <v>0.05</v>
      </c>
      <c r="P129" s="100">
        <v>0.1</v>
      </c>
      <c r="Q129" s="100">
        <v>0</v>
      </c>
      <c r="R129" s="100">
        <v>0</v>
      </c>
      <c r="S129" s="100">
        <v>0</v>
      </c>
      <c r="T129" s="100">
        <v>0</v>
      </c>
      <c r="U129" s="100">
        <v>0</v>
      </c>
      <c r="V129" s="100">
        <v>0</v>
      </c>
      <c r="W129" s="100">
        <v>0</v>
      </c>
      <c r="X129" s="100">
        <v>0.65</v>
      </c>
      <c r="Y129" s="100">
        <v>0.3</v>
      </c>
      <c r="Z129" s="100">
        <v>0</v>
      </c>
      <c r="AA129" s="100">
        <v>0</v>
      </c>
      <c r="AB129" s="100">
        <v>0</v>
      </c>
      <c r="AC129" s="219"/>
    </row>
    <row r="130" spans="2:29">
      <c r="B130" s="215" t="str">
        <f>$B$115&amp;" - "&amp;C130</f>
        <v xml:space="preserve">Domestic Hot Water - </v>
      </c>
      <c r="C130" s="216"/>
      <c r="D130" s="16" t="s">
        <v>287</v>
      </c>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217"/>
    </row>
    <row r="131" spans="2:29">
      <c r="B131" s="215"/>
      <c r="C131" s="216"/>
      <c r="D131" s="16" t="s">
        <v>288</v>
      </c>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218"/>
    </row>
    <row r="132" spans="2:29">
      <c r="B132" s="215"/>
      <c r="C132" s="216"/>
      <c r="D132" s="16" t="s">
        <v>289</v>
      </c>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219"/>
    </row>
    <row r="150" spans="2:30" ht="18.75">
      <c r="B150" s="190" t="s">
        <v>98</v>
      </c>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26" t="s">
        <v>8</v>
      </c>
      <c r="AD150" s="126"/>
    </row>
    <row r="151" spans="2:30" s="10" customFormat="1" ht="5.0999999999999996" customHeight="1">
      <c r="B151" s="11"/>
      <c r="C151" s="11"/>
      <c r="D151" s="11"/>
      <c r="E151" s="11"/>
      <c r="F151" s="11"/>
      <c r="G151" s="12"/>
    </row>
    <row r="152" spans="2:30">
      <c r="B152" s="131"/>
      <c r="C152" s="17" t="s">
        <v>226</v>
      </c>
      <c r="D152" s="17" t="s">
        <v>263</v>
      </c>
      <c r="E152" s="17" t="s">
        <v>264</v>
      </c>
      <c r="F152" s="17" t="s">
        <v>265</v>
      </c>
      <c r="G152" s="17" t="s">
        <v>266</v>
      </c>
      <c r="H152" s="17" t="s">
        <v>267</v>
      </c>
      <c r="I152" s="17" t="s">
        <v>268</v>
      </c>
      <c r="J152" s="17" t="s">
        <v>269</v>
      </c>
      <c r="K152" s="17" t="s">
        <v>270</v>
      </c>
      <c r="L152" s="17" t="s">
        <v>271</v>
      </c>
      <c r="M152" s="17" t="s">
        <v>272</v>
      </c>
      <c r="N152" s="17" t="s">
        <v>273</v>
      </c>
      <c r="O152" s="17" t="s">
        <v>274</v>
      </c>
      <c r="P152" s="17" t="s">
        <v>275</v>
      </c>
      <c r="Q152" s="17" t="s">
        <v>276</v>
      </c>
      <c r="R152" s="17" t="s">
        <v>277</v>
      </c>
      <c r="S152" s="17" t="s">
        <v>278</v>
      </c>
      <c r="T152" s="17" t="s">
        <v>279</v>
      </c>
      <c r="U152" s="17" t="s">
        <v>280</v>
      </c>
      <c r="V152" s="17" t="s">
        <v>281</v>
      </c>
      <c r="W152" s="17" t="s">
        <v>282</v>
      </c>
      <c r="X152" s="17" t="s">
        <v>283</v>
      </c>
      <c r="Y152" s="17" t="s">
        <v>284</v>
      </c>
      <c r="Z152" s="17" t="s">
        <v>285</v>
      </c>
      <c r="AA152" s="17" t="s">
        <v>286</v>
      </c>
      <c r="AB152" s="151">
        <v>0</v>
      </c>
    </row>
    <row r="153" spans="2:30" ht="15.75" customHeight="1">
      <c r="B153" s="215" t="str">
        <f>$B$150&amp;" - "&amp;C153</f>
        <v>Process Loads - Audience Seating Area</v>
      </c>
      <c r="C153" s="216" t="s">
        <v>469</v>
      </c>
      <c r="D153" s="16" t="s">
        <v>287</v>
      </c>
      <c r="E153" s="100">
        <v>1</v>
      </c>
      <c r="F153" s="100">
        <v>1</v>
      </c>
      <c r="G153" s="100">
        <v>1</v>
      </c>
      <c r="H153" s="100">
        <v>1</v>
      </c>
      <c r="I153" s="100">
        <v>1</v>
      </c>
      <c r="J153" s="100">
        <v>1</v>
      </c>
      <c r="K153" s="100">
        <v>1</v>
      </c>
      <c r="L153" s="100">
        <v>1</v>
      </c>
      <c r="M153" s="100">
        <v>1</v>
      </c>
      <c r="N153" s="100">
        <v>1</v>
      </c>
      <c r="O153" s="100">
        <v>1</v>
      </c>
      <c r="P153" s="100">
        <v>1</v>
      </c>
      <c r="Q153" s="100">
        <v>1</v>
      </c>
      <c r="R153" s="100">
        <v>1</v>
      </c>
      <c r="S153" s="100">
        <v>1</v>
      </c>
      <c r="T153" s="100">
        <v>1</v>
      </c>
      <c r="U153" s="100">
        <v>1</v>
      </c>
      <c r="V153" s="100">
        <v>1</v>
      </c>
      <c r="W153" s="100">
        <v>1</v>
      </c>
      <c r="X153" s="100">
        <v>1</v>
      </c>
      <c r="Y153" s="100">
        <v>1</v>
      </c>
      <c r="Z153" s="100">
        <v>1</v>
      </c>
      <c r="AA153" s="100">
        <v>1</v>
      </c>
      <c r="AB153" s="100">
        <v>1</v>
      </c>
      <c r="AC153" s="217" t="s">
        <v>482</v>
      </c>
    </row>
    <row r="154" spans="2:30">
      <c r="B154" s="215"/>
      <c r="C154" s="216"/>
      <c r="D154" s="16" t="s">
        <v>288</v>
      </c>
      <c r="E154" s="100">
        <v>1</v>
      </c>
      <c r="F154" s="100">
        <v>1</v>
      </c>
      <c r="G154" s="100">
        <v>1</v>
      </c>
      <c r="H154" s="100">
        <v>1</v>
      </c>
      <c r="I154" s="100">
        <v>1</v>
      </c>
      <c r="J154" s="100">
        <v>1</v>
      </c>
      <c r="K154" s="100">
        <v>1</v>
      </c>
      <c r="L154" s="100">
        <v>1</v>
      </c>
      <c r="M154" s="100">
        <v>1</v>
      </c>
      <c r="N154" s="100">
        <v>1</v>
      </c>
      <c r="O154" s="100">
        <v>1</v>
      </c>
      <c r="P154" s="100">
        <v>1</v>
      </c>
      <c r="Q154" s="100">
        <v>1</v>
      </c>
      <c r="R154" s="100">
        <v>1</v>
      </c>
      <c r="S154" s="100">
        <v>1</v>
      </c>
      <c r="T154" s="100">
        <v>1</v>
      </c>
      <c r="U154" s="100">
        <v>1</v>
      </c>
      <c r="V154" s="100">
        <v>1</v>
      </c>
      <c r="W154" s="100">
        <v>1</v>
      </c>
      <c r="X154" s="100">
        <v>1</v>
      </c>
      <c r="Y154" s="100">
        <v>1</v>
      </c>
      <c r="Z154" s="100">
        <v>1</v>
      </c>
      <c r="AA154" s="100">
        <v>1</v>
      </c>
      <c r="AB154" s="100">
        <v>1</v>
      </c>
      <c r="AC154" s="218"/>
    </row>
    <row r="155" spans="2:30">
      <c r="B155" s="215"/>
      <c r="C155" s="216"/>
      <c r="D155" s="16" t="s">
        <v>289</v>
      </c>
      <c r="E155" s="100">
        <v>1</v>
      </c>
      <c r="F155" s="100">
        <v>1</v>
      </c>
      <c r="G155" s="100">
        <v>1</v>
      </c>
      <c r="H155" s="100">
        <v>1</v>
      </c>
      <c r="I155" s="100">
        <v>1</v>
      </c>
      <c r="J155" s="100">
        <v>1</v>
      </c>
      <c r="K155" s="100">
        <v>1</v>
      </c>
      <c r="L155" s="100">
        <v>1</v>
      </c>
      <c r="M155" s="100">
        <v>1</v>
      </c>
      <c r="N155" s="100">
        <v>1</v>
      </c>
      <c r="O155" s="100">
        <v>1</v>
      </c>
      <c r="P155" s="100">
        <v>1</v>
      </c>
      <c r="Q155" s="100">
        <v>1</v>
      </c>
      <c r="R155" s="100">
        <v>1</v>
      </c>
      <c r="S155" s="100">
        <v>1</v>
      </c>
      <c r="T155" s="100">
        <v>1</v>
      </c>
      <c r="U155" s="100">
        <v>1</v>
      </c>
      <c r="V155" s="100">
        <v>1</v>
      </c>
      <c r="W155" s="100">
        <v>1</v>
      </c>
      <c r="X155" s="100">
        <v>1</v>
      </c>
      <c r="Y155" s="100">
        <v>1</v>
      </c>
      <c r="Z155" s="100">
        <v>1</v>
      </c>
      <c r="AA155" s="100">
        <v>1</v>
      </c>
      <c r="AB155" s="100">
        <v>1</v>
      </c>
      <c r="AC155" s="219"/>
    </row>
    <row r="156" spans="2:30">
      <c r="B156" s="215" t="str">
        <f>$B$150&amp;" - "&amp;C156</f>
        <v>Process Loads - Cafeteria Space</v>
      </c>
      <c r="C156" s="216" t="s">
        <v>471</v>
      </c>
      <c r="D156" s="16" t="s">
        <v>287</v>
      </c>
      <c r="E156" s="100">
        <v>1</v>
      </c>
      <c r="F156" s="100">
        <v>1</v>
      </c>
      <c r="G156" s="100">
        <v>1</v>
      </c>
      <c r="H156" s="100">
        <v>1</v>
      </c>
      <c r="I156" s="100">
        <v>1</v>
      </c>
      <c r="J156" s="100">
        <v>1</v>
      </c>
      <c r="K156" s="100">
        <v>1</v>
      </c>
      <c r="L156" s="100">
        <v>1</v>
      </c>
      <c r="M156" s="100">
        <v>1</v>
      </c>
      <c r="N156" s="100">
        <v>1</v>
      </c>
      <c r="O156" s="100">
        <v>1</v>
      </c>
      <c r="P156" s="100">
        <v>1</v>
      </c>
      <c r="Q156" s="100">
        <v>1</v>
      </c>
      <c r="R156" s="100">
        <v>1</v>
      </c>
      <c r="S156" s="100">
        <v>1</v>
      </c>
      <c r="T156" s="100">
        <v>1</v>
      </c>
      <c r="U156" s="100">
        <v>1</v>
      </c>
      <c r="V156" s="100">
        <v>1</v>
      </c>
      <c r="W156" s="100">
        <v>1</v>
      </c>
      <c r="X156" s="100">
        <v>1</v>
      </c>
      <c r="Y156" s="100">
        <v>1</v>
      </c>
      <c r="Z156" s="100">
        <v>1</v>
      </c>
      <c r="AA156" s="100">
        <v>1</v>
      </c>
      <c r="AB156" s="100">
        <v>1</v>
      </c>
      <c r="AC156" s="217" t="s">
        <v>483</v>
      </c>
    </row>
    <row r="157" spans="2:30">
      <c r="B157" s="215"/>
      <c r="C157" s="216"/>
      <c r="D157" s="16" t="s">
        <v>288</v>
      </c>
      <c r="E157" s="100">
        <v>1</v>
      </c>
      <c r="F157" s="100">
        <v>1</v>
      </c>
      <c r="G157" s="100">
        <v>1</v>
      </c>
      <c r="H157" s="100">
        <v>1</v>
      </c>
      <c r="I157" s="100">
        <v>1</v>
      </c>
      <c r="J157" s="100">
        <v>1</v>
      </c>
      <c r="K157" s="100">
        <v>1</v>
      </c>
      <c r="L157" s="100">
        <v>1</v>
      </c>
      <c r="M157" s="100">
        <v>1</v>
      </c>
      <c r="N157" s="100">
        <v>1</v>
      </c>
      <c r="O157" s="100">
        <v>1</v>
      </c>
      <c r="P157" s="100">
        <v>1</v>
      </c>
      <c r="Q157" s="100">
        <v>1</v>
      </c>
      <c r="R157" s="100">
        <v>1</v>
      </c>
      <c r="S157" s="100">
        <v>1</v>
      </c>
      <c r="T157" s="100">
        <v>1</v>
      </c>
      <c r="U157" s="100">
        <v>1</v>
      </c>
      <c r="V157" s="100">
        <v>1</v>
      </c>
      <c r="W157" s="100">
        <v>1</v>
      </c>
      <c r="X157" s="100">
        <v>1</v>
      </c>
      <c r="Y157" s="100">
        <v>1</v>
      </c>
      <c r="Z157" s="100">
        <v>1</v>
      </c>
      <c r="AA157" s="100">
        <v>1</v>
      </c>
      <c r="AB157" s="100">
        <v>1</v>
      </c>
      <c r="AC157" s="218"/>
    </row>
    <row r="158" spans="2:30">
      <c r="B158" s="215"/>
      <c r="C158" s="216"/>
      <c r="D158" s="16" t="s">
        <v>289</v>
      </c>
      <c r="E158" s="100">
        <v>1</v>
      </c>
      <c r="F158" s="100">
        <v>1</v>
      </c>
      <c r="G158" s="100">
        <v>1</v>
      </c>
      <c r="H158" s="100">
        <v>1</v>
      </c>
      <c r="I158" s="100">
        <v>1</v>
      </c>
      <c r="J158" s="100">
        <v>1</v>
      </c>
      <c r="K158" s="100">
        <v>1</v>
      </c>
      <c r="L158" s="100">
        <v>1</v>
      </c>
      <c r="M158" s="100">
        <v>1</v>
      </c>
      <c r="N158" s="100">
        <v>1</v>
      </c>
      <c r="O158" s="100">
        <v>1</v>
      </c>
      <c r="P158" s="100">
        <v>1</v>
      </c>
      <c r="Q158" s="100">
        <v>1</v>
      </c>
      <c r="R158" s="100">
        <v>1</v>
      </c>
      <c r="S158" s="100">
        <v>1</v>
      </c>
      <c r="T158" s="100">
        <v>1</v>
      </c>
      <c r="U158" s="100">
        <v>1</v>
      </c>
      <c r="V158" s="100">
        <v>1</v>
      </c>
      <c r="W158" s="100">
        <v>1</v>
      </c>
      <c r="X158" s="100">
        <v>1</v>
      </c>
      <c r="Y158" s="100">
        <v>1</v>
      </c>
      <c r="Z158" s="100">
        <v>1</v>
      </c>
      <c r="AA158" s="100">
        <v>1</v>
      </c>
      <c r="AB158" s="100">
        <v>1</v>
      </c>
      <c r="AC158" s="219"/>
    </row>
    <row r="159" spans="2:30">
      <c r="B159" s="215" t="str">
        <f>$B$150&amp;" - "&amp;C159</f>
        <v>Process Loads - Atrium</v>
      </c>
      <c r="C159" s="216" t="s">
        <v>470</v>
      </c>
      <c r="D159" s="16" t="s">
        <v>287</v>
      </c>
      <c r="E159" s="100">
        <v>1</v>
      </c>
      <c r="F159" s="100">
        <v>1</v>
      </c>
      <c r="G159" s="100">
        <v>1</v>
      </c>
      <c r="H159" s="100">
        <v>1</v>
      </c>
      <c r="I159" s="100">
        <v>1</v>
      </c>
      <c r="J159" s="100">
        <v>1</v>
      </c>
      <c r="K159" s="100">
        <v>1</v>
      </c>
      <c r="L159" s="100">
        <v>1</v>
      </c>
      <c r="M159" s="100">
        <v>1</v>
      </c>
      <c r="N159" s="100">
        <v>1</v>
      </c>
      <c r="O159" s="100">
        <v>1</v>
      </c>
      <c r="P159" s="100">
        <v>1</v>
      </c>
      <c r="Q159" s="100">
        <v>1</v>
      </c>
      <c r="R159" s="100">
        <v>1</v>
      </c>
      <c r="S159" s="100">
        <v>1</v>
      </c>
      <c r="T159" s="100">
        <v>1</v>
      </c>
      <c r="U159" s="100">
        <v>1</v>
      </c>
      <c r="V159" s="100">
        <v>1</v>
      </c>
      <c r="W159" s="100">
        <v>1</v>
      </c>
      <c r="X159" s="100">
        <v>1</v>
      </c>
      <c r="Y159" s="100">
        <v>1</v>
      </c>
      <c r="Z159" s="100">
        <v>1</v>
      </c>
      <c r="AA159" s="100">
        <v>1</v>
      </c>
      <c r="AB159" s="100">
        <v>1</v>
      </c>
      <c r="AC159" s="217" t="s">
        <v>482</v>
      </c>
    </row>
    <row r="160" spans="2:30">
      <c r="B160" s="215"/>
      <c r="C160" s="216"/>
      <c r="D160" s="16" t="s">
        <v>288</v>
      </c>
      <c r="E160" s="100">
        <v>1</v>
      </c>
      <c r="F160" s="100">
        <v>1</v>
      </c>
      <c r="G160" s="100">
        <v>1</v>
      </c>
      <c r="H160" s="100">
        <v>1</v>
      </c>
      <c r="I160" s="100">
        <v>1</v>
      </c>
      <c r="J160" s="100">
        <v>1</v>
      </c>
      <c r="K160" s="100">
        <v>1</v>
      </c>
      <c r="L160" s="100">
        <v>1</v>
      </c>
      <c r="M160" s="100">
        <v>1</v>
      </c>
      <c r="N160" s="100">
        <v>1</v>
      </c>
      <c r="O160" s="100">
        <v>1</v>
      </c>
      <c r="P160" s="100">
        <v>1</v>
      </c>
      <c r="Q160" s="100">
        <v>1</v>
      </c>
      <c r="R160" s="100">
        <v>1</v>
      </c>
      <c r="S160" s="100">
        <v>1</v>
      </c>
      <c r="T160" s="100">
        <v>1</v>
      </c>
      <c r="U160" s="100">
        <v>1</v>
      </c>
      <c r="V160" s="100">
        <v>1</v>
      </c>
      <c r="W160" s="100">
        <v>1</v>
      </c>
      <c r="X160" s="100">
        <v>1</v>
      </c>
      <c r="Y160" s="100">
        <v>1</v>
      </c>
      <c r="Z160" s="100">
        <v>1</v>
      </c>
      <c r="AA160" s="100">
        <v>1</v>
      </c>
      <c r="AB160" s="100">
        <v>1</v>
      </c>
      <c r="AC160" s="218"/>
    </row>
    <row r="161" spans="2:29">
      <c r="B161" s="215"/>
      <c r="C161" s="216"/>
      <c r="D161" s="16" t="s">
        <v>289</v>
      </c>
      <c r="E161" s="100">
        <v>1</v>
      </c>
      <c r="F161" s="100">
        <v>1</v>
      </c>
      <c r="G161" s="100">
        <v>1</v>
      </c>
      <c r="H161" s="100">
        <v>1</v>
      </c>
      <c r="I161" s="100">
        <v>1</v>
      </c>
      <c r="J161" s="100">
        <v>1</v>
      </c>
      <c r="K161" s="100">
        <v>1</v>
      </c>
      <c r="L161" s="100">
        <v>1</v>
      </c>
      <c r="M161" s="100">
        <v>1</v>
      </c>
      <c r="N161" s="100">
        <v>1</v>
      </c>
      <c r="O161" s="100">
        <v>1</v>
      </c>
      <c r="P161" s="100">
        <v>1</v>
      </c>
      <c r="Q161" s="100">
        <v>1</v>
      </c>
      <c r="R161" s="100">
        <v>1</v>
      </c>
      <c r="S161" s="100">
        <v>1</v>
      </c>
      <c r="T161" s="100">
        <v>1</v>
      </c>
      <c r="U161" s="100">
        <v>1</v>
      </c>
      <c r="V161" s="100">
        <v>1</v>
      </c>
      <c r="W161" s="100">
        <v>1</v>
      </c>
      <c r="X161" s="100">
        <v>1</v>
      </c>
      <c r="Y161" s="100">
        <v>1</v>
      </c>
      <c r="Z161" s="100">
        <v>1</v>
      </c>
      <c r="AA161" s="100">
        <v>1</v>
      </c>
      <c r="AB161" s="100">
        <v>1</v>
      </c>
      <c r="AC161" s="219"/>
    </row>
    <row r="162" spans="2:29" ht="15.75" customHeight="1">
      <c r="B162" s="215" t="str">
        <f>$B$150&amp;" - "&amp;C162</f>
        <v>Process Loads - Conference/Meeting/Multipurpose</v>
      </c>
      <c r="C162" s="216" t="s">
        <v>472</v>
      </c>
      <c r="D162" s="16" t="s">
        <v>287</v>
      </c>
      <c r="E162" s="100">
        <v>1</v>
      </c>
      <c r="F162" s="100">
        <v>1</v>
      </c>
      <c r="G162" s="100">
        <v>1</v>
      </c>
      <c r="H162" s="100">
        <v>1</v>
      </c>
      <c r="I162" s="100">
        <v>1</v>
      </c>
      <c r="J162" s="100">
        <v>1</v>
      </c>
      <c r="K162" s="100">
        <v>1</v>
      </c>
      <c r="L162" s="100">
        <v>1</v>
      </c>
      <c r="M162" s="100">
        <v>1</v>
      </c>
      <c r="N162" s="100">
        <v>1</v>
      </c>
      <c r="O162" s="100">
        <v>1</v>
      </c>
      <c r="P162" s="100">
        <v>1</v>
      </c>
      <c r="Q162" s="100">
        <v>1</v>
      </c>
      <c r="R162" s="100">
        <v>1</v>
      </c>
      <c r="S162" s="100">
        <v>1</v>
      </c>
      <c r="T162" s="100">
        <v>1</v>
      </c>
      <c r="U162" s="100">
        <v>1</v>
      </c>
      <c r="V162" s="100">
        <v>1</v>
      </c>
      <c r="W162" s="100">
        <v>1</v>
      </c>
      <c r="X162" s="100">
        <v>1</v>
      </c>
      <c r="Y162" s="100">
        <v>1</v>
      </c>
      <c r="Z162" s="100">
        <v>1</v>
      </c>
      <c r="AA162" s="100">
        <v>1</v>
      </c>
      <c r="AB162" s="100">
        <v>1</v>
      </c>
      <c r="AC162" s="217" t="s">
        <v>482</v>
      </c>
    </row>
    <row r="163" spans="2:29">
      <c r="B163" s="215"/>
      <c r="C163" s="216"/>
      <c r="D163" s="16" t="s">
        <v>288</v>
      </c>
      <c r="E163" s="100">
        <v>1</v>
      </c>
      <c r="F163" s="100">
        <v>1</v>
      </c>
      <c r="G163" s="100">
        <v>1</v>
      </c>
      <c r="H163" s="100">
        <v>1</v>
      </c>
      <c r="I163" s="100">
        <v>1</v>
      </c>
      <c r="J163" s="100">
        <v>1</v>
      </c>
      <c r="K163" s="100">
        <v>1</v>
      </c>
      <c r="L163" s="100">
        <v>1</v>
      </c>
      <c r="M163" s="100">
        <v>1</v>
      </c>
      <c r="N163" s="100">
        <v>1</v>
      </c>
      <c r="O163" s="100">
        <v>1</v>
      </c>
      <c r="P163" s="100">
        <v>1</v>
      </c>
      <c r="Q163" s="100">
        <v>1</v>
      </c>
      <c r="R163" s="100">
        <v>1</v>
      </c>
      <c r="S163" s="100">
        <v>1</v>
      </c>
      <c r="T163" s="100">
        <v>1</v>
      </c>
      <c r="U163" s="100">
        <v>1</v>
      </c>
      <c r="V163" s="100">
        <v>1</v>
      </c>
      <c r="W163" s="100">
        <v>1</v>
      </c>
      <c r="X163" s="100">
        <v>1</v>
      </c>
      <c r="Y163" s="100">
        <v>1</v>
      </c>
      <c r="Z163" s="100">
        <v>1</v>
      </c>
      <c r="AA163" s="100">
        <v>1</v>
      </c>
      <c r="AB163" s="100">
        <v>1</v>
      </c>
      <c r="AC163" s="218"/>
    </row>
    <row r="164" spans="2:29">
      <c r="B164" s="215"/>
      <c r="C164" s="216"/>
      <c r="D164" s="16" t="s">
        <v>289</v>
      </c>
      <c r="E164" s="100">
        <v>1</v>
      </c>
      <c r="F164" s="100">
        <v>1</v>
      </c>
      <c r="G164" s="100">
        <v>1</v>
      </c>
      <c r="H164" s="100">
        <v>1</v>
      </c>
      <c r="I164" s="100">
        <v>1</v>
      </c>
      <c r="J164" s="100">
        <v>1</v>
      </c>
      <c r="K164" s="100">
        <v>1</v>
      </c>
      <c r="L164" s="100">
        <v>1</v>
      </c>
      <c r="M164" s="100">
        <v>1</v>
      </c>
      <c r="N164" s="100">
        <v>1</v>
      </c>
      <c r="O164" s="100">
        <v>1</v>
      </c>
      <c r="P164" s="100">
        <v>1</v>
      </c>
      <c r="Q164" s="100">
        <v>1</v>
      </c>
      <c r="R164" s="100">
        <v>1</v>
      </c>
      <c r="S164" s="100">
        <v>1</v>
      </c>
      <c r="T164" s="100">
        <v>1</v>
      </c>
      <c r="U164" s="100">
        <v>1</v>
      </c>
      <c r="V164" s="100">
        <v>1</v>
      </c>
      <c r="W164" s="100">
        <v>1</v>
      </c>
      <c r="X164" s="100">
        <v>1</v>
      </c>
      <c r="Y164" s="100">
        <v>1</v>
      </c>
      <c r="Z164" s="100">
        <v>1</v>
      </c>
      <c r="AA164" s="100">
        <v>1</v>
      </c>
      <c r="AB164" s="100">
        <v>1</v>
      </c>
      <c r="AC164" s="219"/>
    </row>
    <row r="165" spans="2:29">
      <c r="B165" s="215" t="str">
        <f>$B$150&amp;" - "&amp;C165</f>
        <v xml:space="preserve">Process Loads - </v>
      </c>
      <c r="C165" s="216"/>
      <c r="D165" s="16" t="s">
        <v>287</v>
      </c>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217"/>
    </row>
    <row r="166" spans="2:29">
      <c r="B166" s="215"/>
      <c r="C166" s="216"/>
      <c r="D166" s="16" t="s">
        <v>288</v>
      </c>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218"/>
    </row>
    <row r="167" spans="2:29">
      <c r="B167" s="215"/>
      <c r="C167" s="216"/>
      <c r="D167" s="16" t="s">
        <v>289</v>
      </c>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219"/>
    </row>
  </sheetData>
  <mergeCells count="86">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95:B97"/>
    <mergeCell ref="C95:C97"/>
    <mergeCell ref="AC95:AC97"/>
    <mergeCell ref="B115:AB115"/>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30:B132"/>
    <mergeCell ref="C130:C132"/>
    <mergeCell ref="AC130:AC132"/>
    <mergeCell ref="B150:AB150"/>
    <mergeCell ref="B153:B155"/>
    <mergeCell ref="C153:C155"/>
    <mergeCell ref="AC153:AC155"/>
    <mergeCell ref="B156:B158"/>
    <mergeCell ref="C156:C158"/>
    <mergeCell ref="AC156:AC158"/>
    <mergeCell ref="B165:B167"/>
    <mergeCell ref="C165:C167"/>
    <mergeCell ref="AC165:AC167"/>
    <mergeCell ref="B159:B161"/>
    <mergeCell ref="C159:C161"/>
    <mergeCell ref="AC159:AC161"/>
    <mergeCell ref="B162:B164"/>
    <mergeCell ref="C162:C164"/>
    <mergeCell ref="AC162:AC164"/>
  </mergeCells>
  <conditionalFormatting sqref="C10:C12">
    <cfRule type="containsText" dxfId="161" priority="44" operator="containsText" text="Example:">
      <formula>NOT(ISERROR(SEARCH("Example:",C10)))</formula>
    </cfRule>
  </conditionalFormatting>
  <conditionalFormatting sqref="C16:C24">
    <cfRule type="containsText" dxfId="160" priority="43" operator="containsText" text="Example:">
      <formula>NOT(ISERROR(SEARCH("Example:",C16)))</formula>
    </cfRule>
  </conditionalFormatting>
  <conditionalFormatting sqref="C57:C59">
    <cfRule type="containsText" dxfId="159" priority="42" operator="containsText" text="Example:">
      <formula>NOT(ISERROR(SEARCH("Example:",C57)))</formula>
    </cfRule>
  </conditionalFormatting>
  <conditionalFormatting sqref="C92 C95:C97">
    <cfRule type="containsText" dxfId="158" priority="41" operator="containsText" text="Example:">
      <formula>NOT(ISERROR(SEARCH("Example:",C92)))</formula>
    </cfRule>
  </conditionalFormatting>
  <conditionalFormatting sqref="AC10:AC12">
    <cfRule type="containsText" dxfId="157" priority="40" operator="containsText" text="Example">
      <formula>NOT(ISERROR(SEARCH("Example",AC10)))</formula>
    </cfRule>
  </conditionalFormatting>
  <conditionalFormatting sqref="AC22:AC24">
    <cfRule type="containsText" dxfId="156" priority="39" operator="containsText" text="Example">
      <formula>NOT(ISERROR(SEARCH("Example",AC22)))</formula>
    </cfRule>
  </conditionalFormatting>
  <conditionalFormatting sqref="AC57:AC59">
    <cfRule type="containsText" dxfId="155" priority="38" operator="containsText" text="Example">
      <formula>NOT(ISERROR(SEARCH("Example",AC57)))</formula>
    </cfRule>
  </conditionalFormatting>
  <conditionalFormatting sqref="C130:C132">
    <cfRule type="containsText" dxfId="154" priority="37" operator="containsText" text="Example:">
      <formula>NOT(ISERROR(SEARCH("Example:",C130)))</formula>
    </cfRule>
  </conditionalFormatting>
  <conditionalFormatting sqref="AC130:AC132">
    <cfRule type="containsText" dxfId="153" priority="36" operator="containsText" text="Example">
      <formula>NOT(ISERROR(SEARCH("Example",AC130)))</formula>
    </cfRule>
  </conditionalFormatting>
  <conditionalFormatting sqref="C165:C167">
    <cfRule type="containsText" dxfId="152" priority="35" operator="containsText" text="Example:">
      <formula>NOT(ISERROR(SEARCH("Example:",C165)))</formula>
    </cfRule>
  </conditionalFormatting>
  <conditionalFormatting sqref="AC165:AC167">
    <cfRule type="containsText" dxfId="151" priority="34" operator="containsText" text="Example">
      <formula>NOT(ISERROR(SEARCH("Example",AC165)))</formula>
    </cfRule>
  </conditionalFormatting>
  <conditionalFormatting sqref="C13:C15">
    <cfRule type="containsText" dxfId="150" priority="33" operator="containsText" text="Example:">
      <formula>NOT(ISERROR(SEARCH("Example:",C13)))</formula>
    </cfRule>
  </conditionalFormatting>
  <conditionalFormatting sqref="AC95:AC97">
    <cfRule type="containsText" dxfId="149" priority="32" operator="containsText" text="Example">
      <formula>NOT(ISERROR(SEARCH("Example",AC95)))</formula>
    </cfRule>
  </conditionalFormatting>
  <conditionalFormatting sqref="AC13:AC15">
    <cfRule type="containsText" dxfId="148" priority="31" operator="containsText" text="Example">
      <formula>NOT(ISERROR(SEARCH("Example",AC13)))</formula>
    </cfRule>
  </conditionalFormatting>
  <conditionalFormatting sqref="AC45:AC47">
    <cfRule type="containsText" dxfId="147" priority="30" operator="containsText" text="Example">
      <formula>NOT(ISERROR(SEARCH("Example",AC45)))</formula>
    </cfRule>
  </conditionalFormatting>
  <conditionalFormatting sqref="AC48:AC50">
    <cfRule type="containsText" dxfId="146" priority="29" operator="containsText" text="Example">
      <formula>NOT(ISERROR(SEARCH("Example",AC48)))</formula>
    </cfRule>
  </conditionalFormatting>
  <conditionalFormatting sqref="AC86:AC88">
    <cfRule type="containsText" dxfId="145" priority="28" operator="containsText" text="Example">
      <formula>NOT(ISERROR(SEARCH("Example",AC86)))</formula>
    </cfRule>
  </conditionalFormatting>
  <conditionalFormatting sqref="AC118:AC120">
    <cfRule type="containsText" dxfId="144" priority="27" operator="containsText" text="Example">
      <formula>NOT(ISERROR(SEARCH("Example",AC118)))</formula>
    </cfRule>
  </conditionalFormatting>
  <conditionalFormatting sqref="AC121:AC123">
    <cfRule type="containsText" dxfId="143" priority="26" operator="containsText" text="Example">
      <formula>NOT(ISERROR(SEARCH("Example",AC121)))</formula>
    </cfRule>
  </conditionalFormatting>
  <conditionalFormatting sqref="AC80:AC82">
    <cfRule type="containsText" dxfId="142" priority="25" operator="containsText" text="Example">
      <formula>NOT(ISERROR(SEARCH("Example",AC80)))</formula>
    </cfRule>
  </conditionalFormatting>
  <conditionalFormatting sqref="AC16:AC21">
    <cfRule type="containsText" dxfId="141" priority="24" operator="containsText" text="Example">
      <formula>NOT(ISERROR(SEARCH("Example",AC16)))</formula>
    </cfRule>
  </conditionalFormatting>
  <conditionalFormatting sqref="C45:C47">
    <cfRule type="containsText" dxfId="140" priority="23" operator="containsText" text="Example:">
      <formula>NOT(ISERROR(SEARCH("Example:",C45)))</formula>
    </cfRule>
  </conditionalFormatting>
  <conditionalFormatting sqref="C51:C56">
    <cfRule type="containsText" dxfId="139" priority="22" operator="containsText" text="Example:">
      <formula>NOT(ISERROR(SEARCH("Example:",C51)))</formula>
    </cfRule>
  </conditionalFormatting>
  <conditionalFormatting sqref="C48:C50">
    <cfRule type="containsText" dxfId="138" priority="21" operator="containsText" text="Example:">
      <formula>NOT(ISERROR(SEARCH("Example:",C48)))</formula>
    </cfRule>
  </conditionalFormatting>
  <conditionalFormatting sqref="C118:C120">
    <cfRule type="containsText" dxfId="137" priority="20" operator="containsText" text="Example:">
      <formula>NOT(ISERROR(SEARCH("Example:",C118)))</formula>
    </cfRule>
  </conditionalFormatting>
  <conditionalFormatting sqref="C124:C129">
    <cfRule type="containsText" dxfId="136" priority="19" operator="containsText" text="Example:">
      <formula>NOT(ISERROR(SEARCH("Example:",C124)))</formula>
    </cfRule>
  </conditionalFormatting>
  <conditionalFormatting sqref="C121:C123">
    <cfRule type="containsText" dxfId="135" priority="18" operator="containsText" text="Example:">
      <formula>NOT(ISERROR(SEARCH("Example:",C121)))</formula>
    </cfRule>
  </conditionalFormatting>
  <conditionalFormatting sqref="AC51:AC53">
    <cfRule type="containsText" dxfId="134" priority="17" operator="containsText" text="Example">
      <formula>NOT(ISERROR(SEARCH("Example",AC51)))</formula>
    </cfRule>
  </conditionalFormatting>
  <conditionalFormatting sqref="AC54:AC56">
    <cfRule type="containsText" dxfId="133" priority="16" operator="containsText" text="Example">
      <formula>NOT(ISERROR(SEARCH("Example",AC54)))</formula>
    </cfRule>
  </conditionalFormatting>
  <conditionalFormatting sqref="AC124:AC126">
    <cfRule type="containsText" dxfId="132" priority="15" operator="containsText" text="Example">
      <formula>NOT(ISERROR(SEARCH("Example",AC124)))</formula>
    </cfRule>
  </conditionalFormatting>
  <conditionalFormatting sqref="AC127:AC129">
    <cfRule type="containsText" dxfId="131" priority="14" operator="containsText" text="Example">
      <formula>NOT(ISERROR(SEARCH("Example",AC127)))</formula>
    </cfRule>
  </conditionalFormatting>
  <conditionalFormatting sqref="AC153:AC155">
    <cfRule type="containsText" dxfId="130" priority="13" operator="containsText" text="Example">
      <formula>NOT(ISERROR(SEARCH("Example",AC153)))</formula>
    </cfRule>
  </conditionalFormatting>
  <conditionalFormatting sqref="AC156:AC158">
    <cfRule type="containsText" dxfId="129" priority="12" operator="containsText" text="Example">
      <formula>NOT(ISERROR(SEARCH("Example",AC156)))</formula>
    </cfRule>
  </conditionalFormatting>
  <conditionalFormatting sqref="C153:C155">
    <cfRule type="containsText" dxfId="128" priority="11" operator="containsText" text="Example:">
      <formula>NOT(ISERROR(SEARCH("Example:",C153)))</formula>
    </cfRule>
  </conditionalFormatting>
  <conditionalFormatting sqref="C159:C164">
    <cfRule type="containsText" dxfId="127" priority="10" operator="containsText" text="Example:">
      <formula>NOT(ISERROR(SEARCH("Example:",C159)))</formula>
    </cfRule>
  </conditionalFormatting>
  <conditionalFormatting sqref="C156:C158">
    <cfRule type="containsText" dxfId="126" priority="9" operator="containsText" text="Example:">
      <formula>NOT(ISERROR(SEARCH("Example:",C156)))</formula>
    </cfRule>
  </conditionalFormatting>
  <conditionalFormatting sqref="AC159:AC161">
    <cfRule type="containsText" dxfId="125" priority="8" operator="containsText" text="Example">
      <formula>NOT(ISERROR(SEARCH("Example",AC159)))</formula>
    </cfRule>
  </conditionalFormatting>
  <conditionalFormatting sqref="AC162:AC164">
    <cfRule type="containsText" dxfId="124" priority="7" operator="containsText" text="Example">
      <formula>NOT(ISERROR(SEARCH("Example",AC162)))</formula>
    </cfRule>
  </conditionalFormatting>
  <conditionalFormatting sqref="AC83:AC85">
    <cfRule type="containsText" dxfId="123" priority="6" operator="containsText" text="Example">
      <formula>NOT(ISERROR(SEARCH("Example",AC83)))</formula>
    </cfRule>
  </conditionalFormatting>
  <conditionalFormatting sqref="AC89:AC91">
    <cfRule type="containsText" dxfId="122" priority="5" operator="containsText" text="Example">
      <formula>NOT(ISERROR(SEARCH("Example",AC89)))</formula>
    </cfRule>
  </conditionalFormatting>
  <conditionalFormatting sqref="AC92:AC94">
    <cfRule type="containsText" dxfId="121" priority="4" operator="containsText" text="Example">
      <formula>NOT(ISERROR(SEARCH("Example",AC92)))</formula>
    </cfRule>
  </conditionalFormatting>
  <conditionalFormatting sqref="C80:C82">
    <cfRule type="containsText" dxfId="120" priority="3" operator="containsText" text="Example:">
      <formula>NOT(ISERROR(SEARCH("Example:",C80)))</formula>
    </cfRule>
  </conditionalFormatting>
  <conditionalFormatting sqref="C86:C91">
    <cfRule type="containsText" dxfId="119" priority="2" operator="containsText" text="Example:">
      <formula>NOT(ISERROR(SEARCH("Example:",C86)))</formula>
    </cfRule>
  </conditionalFormatting>
  <conditionalFormatting sqref="C83:C85">
    <cfRule type="containsText" dxfId="118" priority="1" operator="containsText" text="Example:">
      <formula>NOT(ISERROR(SEARCH("Example:",C83)))</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S16" sqref="S16"/>
    </sheetView>
  </sheetViews>
  <sheetFormatPr defaultColWidth="9" defaultRowHeight="15.75"/>
  <cols>
    <col min="1" max="1" width="1.25" style="132" customWidth="1"/>
    <col min="2" max="2" width="28.75" style="132" customWidth="1"/>
    <col min="3" max="3" width="11.875" style="132" customWidth="1"/>
    <col min="4" max="4" width="14.375" style="13" customWidth="1"/>
    <col min="5" max="13" width="4.5" style="132" customWidth="1"/>
    <col min="14" max="28" width="5.5" style="132" customWidth="1"/>
    <col min="29" max="29" width="20.375" style="132" customWidth="1"/>
    <col min="30" max="30" width="1.25" style="132" customWidth="1"/>
    <col min="31" max="16384" width="9" style="132"/>
  </cols>
  <sheetData>
    <row r="1" spans="2:30" ht="7.5" customHeight="1"/>
    <row r="2" spans="2:30" ht="15.75" customHeight="1">
      <c r="B2" s="133" t="str">
        <f>Project!B2</f>
        <v>Input</v>
      </c>
      <c r="C2" s="189" t="s">
        <v>262</v>
      </c>
      <c r="D2" s="189"/>
      <c r="E2" s="189"/>
      <c r="F2" s="189"/>
      <c r="G2" s="189"/>
      <c r="H2" s="189"/>
      <c r="I2" s="189"/>
      <c r="J2" s="189"/>
      <c r="AC2" s="214" t="str">
        <f>Project_Name</f>
        <v>Carbon Free Boston</v>
      </c>
      <c r="AD2" s="214"/>
    </row>
    <row r="3" spans="2:30" ht="15.75" customHeight="1">
      <c r="B3" s="130" t="str">
        <f>Project!B3</f>
        <v>Calculation</v>
      </c>
      <c r="C3" s="189"/>
      <c r="D3" s="189"/>
      <c r="E3" s="189"/>
      <c r="F3" s="189"/>
      <c r="G3" s="189"/>
      <c r="H3" s="189"/>
      <c r="I3" s="189"/>
      <c r="J3" s="189"/>
      <c r="AC3" s="214" t="str">
        <f>Project_Number</f>
        <v>259104-00</v>
      </c>
      <c r="AD3" s="214"/>
    </row>
    <row r="4" spans="2:30">
      <c r="B4" s="124" t="str">
        <f>Project!B4</f>
        <v>Notes</v>
      </c>
      <c r="C4" s="189"/>
      <c r="D4" s="189"/>
      <c r="E4" s="189"/>
      <c r="F4" s="189"/>
      <c r="G4" s="189"/>
      <c r="H4" s="189"/>
      <c r="I4" s="189"/>
      <c r="J4" s="189"/>
    </row>
    <row r="5" spans="2:30" ht="27">
      <c r="D5" s="18"/>
      <c r="E5" s="18"/>
      <c r="F5" s="18"/>
      <c r="G5" s="18"/>
      <c r="H5" s="18"/>
      <c r="I5" s="18"/>
      <c r="J5" s="18"/>
      <c r="K5" s="18"/>
      <c r="L5" s="18"/>
      <c r="M5" s="18"/>
      <c r="N5" s="18"/>
      <c r="P5" s="18"/>
      <c r="Q5" s="18"/>
      <c r="R5" s="18"/>
      <c r="S5" s="18"/>
      <c r="T5" s="18"/>
      <c r="U5" s="18"/>
      <c r="V5" s="18"/>
      <c r="W5" s="18"/>
      <c r="X5" s="18"/>
      <c r="Y5" s="18"/>
      <c r="Z5" s="18"/>
      <c r="AA5" s="18"/>
      <c r="AB5" s="18"/>
    </row>
    <row r="7" spans="2:30" ht="18.75">
      <c r="B7" s="190" t="s">
        <v>214</v>
      </c>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26" t="s">
        <v>8</v>
      </c>
      <c r="AD7" s="126"/>
    </row>
    <row r="8" spans="2:30" s="10" customFormat="1" ht="5.0999999999999996" customHeight="1">
      <c r="B8" s="11"/>
      <c r="C8" s="11"/>
      <c r="D8" s="11"/>
      <c r="E8" s="11"/>
      <c r="F8" s="11"/>
      <c r="G8" s="12"/>
    </row>
    <row r="9" spans="2:30">
      <c r="B9" s="131"/>
      <c r="C9" s="17" t="s">
        <v>226</v>
      </c>
      <c r="D9" s="17" t="s">
        <v>263</v>
      </c>
      <c r="E9" s="17" t="s">
        <v>264</v>
      </c>
      <c r="F9" s="17" t="s">
        <v>265</v>
      </c>
      <c r="G9" s="17" t="s">
        <v>266</v>
      </c>
      <c r="H9" s="17" t="s">
        <v>267</v>
      </c>
      <c r="I9" s="17" t="s">
        <v>268</v>
      </c>
      <c r="J9" s="17" t="s">
        <v>269</v>
      </c>
      <c r="K9" s="17" t="s">
        <v>270</v>
      </c>
      <c r="L9" s="17" t="s">
        <v>271</v>
      </c>
      <c r="M9" s="17" t="s">
        <v>272</v>
      </c>
      <c r="N9" s="17" t="s">
        <v>273</v>
      </c>
      <c r="O9" s="17" t="s">
        <v>274</v>
      </c>
      <c r="P9" s="17" t="s">
        <v>275</v>
      </c>
      <c r="Q9" s="17" t="s">
        <v>276</v>
      </c>
      <c r="R9" s="17" t="s">
        <v>277</v>
      </c>
      <c r="S9" s="17" t="s">
        <v>278</v>
      </c>
      <c r="T9" s="17" t="s">
        <v>279</v>
      </c>
      <c r="U9" s="17" t="s">
        <v>280</v>
      </c>
      <c r="V9" s="17" t="s">
        <v>281</v>
      </c>
      <c r="W9" s="17" t="s">
        <v>282</v>
      </c>
      <c r="X9" s="17" t="s">
        <v>283</v>
      </c>
      <c r="Y9" s="17" t="s">
        <v>284</v>
      </c>
      <c r="Z9" s="17" t="s">
        <v>285</v>
      </c>
      <c r="AA9" s="17" t="s">
        <v>286</v>
      </c>
      <c r="AB9" s="151">
        <v>0</v>
      </c>
    </row>
    <row r="10" spans="2:30">
      <c r="B10" s="215" t="str">
        <f>$B$7&amp;" - "&amp;C10</f>
        <v>Occupancy - Audience Seating Area</v>
      </c>
      <c r="C10" s="216" t="s">
        <v>469</v>
      </c>
      <c r="D10" s="16" t="s">
        <v>287</v>
      </c>
      <c r="E10" s="100">
        <v>0.1</v>
      </c>
      <c r="F10" s="100">
        <v>0.1</v>
      </c>
      <c r="G10" s="100">
        <v>0.1</v>
      </c>
      <c r="H10" s="100">
        <v>0.1</v>
      </c>
      <c r="I10" s="100">
        <v>0.1</v>
      </c>
      <c r="J10" s="100">
        <v>0.1</v>
      </c>
      <c r="K10" s="100">
        <v>0.1</v>
      </c>
      <c r="L10" s="100">
        <v>0.1</v>
      </c>
      <c r="M10" s="100">
        <v>0.2</v>
      </c>
      <c r="N10" s="100">
        <v>0.2</v>
      </c>
      <c r="O10" s="100">
        <v>0.2</v>
      </c>
      <c r="P10" s="100">
        <v>0.8</v>
      </c>
      <c r="Q10" s="100">
        <v>0.8</v>
      </c>
      <c r="R10" s="100">
        <v>0.8</v>
      </c>
      <c r="S10" s="100">
        <v>0.8</v>
      </c>
      <c r="T10" s="100">
        <v>0.8</v>
      </c>
      <c r="U10" s="100">
        <v>0.8</v>
      </c>
      <c r="V10" s="100">
        <v>0.8</v>
      </c>
      <c r="W10" s="100">
        <v>0.2</v>
      </c>
      <c r="X10" s="100">
        <v>0.2</v>
      </c>
      <c r="Y10" s="100">
        <v>0.2</v>
      </c>
      <c r="Z10" s="100">
        <v>0.2</v>
      </c>
      <c r="AA10" s="100">
        <v>0.1</v>
      </c>
      <c r="AB10" s="100">
        <v>0.1</v>
      </c>
      <c r="AC10" s="217" t="s">
        <v>482</v>
      </c>
    </row>
    <row r="11" spans="2:30">
      <c r="B11" s="215"/>
      <c r="C11" s="216"/>
      <c r="D11" s="16" t="s">
        <v>288</v>
      </c>
      <c r="E11" s="100">
        <v>0.1</v>
      </c>
      <c r="F11" s="100">
        <v>0.1</v>
      </c>
      <c r="G11" s="100">
        <v>0.1</v>
      </c>
      <c r="H11" s="100">
        <v>0.1</v>
      </c>
      <c r="I11" s="100">
        <v>0.1</v>
      </c>
      <c r="J11" s="100">
        <v>0.1</v>
      </c>
      <c r="K11" s="100">
        <v>0.1</v>
      </c>
      <c r="L11" s="100">
        <v>0.1</v>
      </c>
      <c r="M11" s="100">
        <v>0.2</v>
      </c>
      <c r="N11" s="100">
        <v>0.2</v>
      </c>
      <c r="O11" s="100">
        <v>0.2</v>
      </c>
      <c r="P11" s="100">
        <v>0.6</v>
      </c>
      <c r="Q11" s="100">
        <v>0.6</v>
      </c>
      <c r="R11" s="100">
        <v>0.6</v>
      </c>
      <c r="S11" s="100">
        <v>0.6</v>
      </c>
      <c r="T11" s="100">
        <v>0.6</v>
      </c>
      <c r="U11" s="100">
        <v>0.6</v>
      </c>
      <c r="V11" s="100">
        <v>0.6</v>
      </c>
      <c r="W11" s="100">
        <v>0.6</v>
      </c>
      <c r="X11" s="100">
        <v>0.6</v>
      </c>
      <c r="Y11" s="100">
        <v>0.6</v>
      </c>
      <c r="Z11" s="100">
        <v>0.8</v>
      </c>
      <c r="AA11" s="100">
        <v>0.1</v>
      </c>
      <c r="AB11" s="100">
        <v>0.1</v>
      </c>
      <c r="AC11" s="218"/>
    </row>
    <row r="12" spans="2:30">
      <c r="B12" s="215"/>
      <c r="C12" s="216"/>
      <c r="D12" s="16" t="s">
        <v>289</v>
      </c>
      <c r="E12" s="100">
        <v>0.1</v>
      </c>
      <c r="F12" s="100">
        <v>0.1</v>
      </c>
      <c r="G12" s="100">
        <v>0.1</v>
      </c>
      <c r="H12" s="100">
        <v>0.1</v>
      </c>
      <c r="I12" s="100">
        <v>0.1</v>
      </c>
      <c r="J12" s="100">
        <v>0.1</v>
      </c>
      <c r="K12" s="100">
        <v>0.1</v>
      </c>
      <c r="L12" s="100">
        <v>0.1</v>
      </c>
      <c r="M12" s="100">
        <v>0.1</v>
      </c>
      <c r="N12" s="100">
        <v>0.1</v>
      </c>
      <c r="O12" s="100">
        <v>0.1</v>
      </c>
      <c r="P12" s="100">
        <v>0.1</v>
      </c>
      <c r="Q12" s="100">
        <v>0.1</v>
      </c>
      <c r="R12" s="100">
        <v>0.7</v>
      </c>
      <c r="S12" s="100">
        <v>0.7</v>
      </c>
      <c r="T12" s="100">
        <v>0.7</v>
      </c>
      <c r="U12" s="100">
        <v>0.7</v>
      </c>
      <c r="V12" s="100">
        <v>0.7</v>
      </c>
      <c r="W12" s="100">
        <v>0.7</v>
      </c>
      <c r="X12" s="100">
        <v>0.7</v>
      </c>
      <c r="Y12" s="100">
        <v>0.7</v>
      </c>
      <c r="Z12" s="100">
        <v>0.7</v>
      </c>
      <c r="AA12" s="100">
        <v>0.2</v>
      </c>
      <c r="AB12" s="100">
        <v>0.1</v>
      </c>
      <c r="AC12" s="219"/>
    </row>
    <row r="13" spans="2:30">
      <c r="B13" s="215" t="str">
        <f>$B$7&amp;" - "&amp;C13</f>
        <v>Occupancy - Cafeteria Space</v>
      </c>
      <c r="C13" s="216" t="s">
        <v>471</v>
      </c>
      <c r="D13" s="16" t="s">
        <v>287</v>
      </c>
      <c r="E13" s="100">
        <v>0.1</v>
      </c>
      <c r="F13" s="100">
        <v>0.1</v>
      </c>
      <c r="G13" s="100">
        <v>0.1</v>
      </c>
      <c r="H13" s="100">
        <v>0.1</v>
      </c>
      <c r="I13" s="100">
        <v>0.1</v>
      </c>
      <c r="J13" s="100">
        <v>0.1</v>
      </c>
      <c r="K13" s="100">
        <v>0.1</v>
      </c>
      <c r="L13" s="100">
        <v>0.4</v>
      </c>
      <c r="M13" s="100">
        <v>0.4</v>
      </c>
      <c r="N13" s="100">
        <v>0.4</v>
      </c>
      <c r="O13" s="100">
        <v>0.2</v>
      </c>
      <c r="P13" s="100">
        <v>0.5</v>
      </c>
      <c r="Q13" s="100">
        <v>0.8</v>
      </c>
      <c r="R13" s="100">
        <v>0.7</v>
      </c>
      <c r="S13" s="100">
        <v>0.4</v>
      </c>
      <c r="T13" s="100">
        <v>0.2</v>
      </c>
      <c r="U13" s="100">
        <v>0.25</v>
      </c>
      <c r="V13" s="100">
        <v>0.5</v>
      </c>
      <c r="W13" s="100">
        <v>0.8</v>
      </c>
      <c r="X13" s="100">
        <v>0.8</v>
      </c>
      <c r="Y13" s="100">
        <v>0.8</v>
      </c>
      <c r="Z13" s="100">
        <v>0.5</v>
      </c>
      <c r="AA13" s="100">
        <v>0.35</v>
      </c>
      <c r="AB13" s="100">
        <v>0.2</v>
      </c>
      <c r="AC13" s="217" t="s">
        <v>483</v>
      </c>
    </row>
    <row r="14" spans="2:30">
      <c r="B14" s="215"/>
      <c r="C14" s="216"/>
      <c r="D14" s="16" t="s">
        <v>288</v>
      </c>
      <c r="E14" s="100">
        <v>0.1</v>
      </c>
      <c r="F14" s="100">
        <v>0.1</v>
      </c>
      <c r="G14" s="100">
        <v>0.1</v>
      </c>
      <c r="H14" s="100">
        <v>0.1</v>
      </c>
      <c r="I14" s="100">
        <v>0.1</v>
      </c>
      <c r="J14" s="100">
        <v>0.1</v>
      </c>
      <c r="K14" s="100">
        <v>0.1</v>
      </c>
      <c r="L14" s="100">
        <v>0.5</v>
      </c>
      <c r="M14" s="100">
        <v>0.5</v>
      </c>
      <c r="N14" s="100">
        <v>0.4</v>
      </c>
      <c r="O14" s="100">
        <v>0.2</v>
      </c>
      <c r="P14" s="100">
        <v>0.45</v>
      </c>
      <c r="Q14" s="100">
        <v>0.5</v>
      </c>
      <c r="R14" s="100">
        <v>0.5</v>
      </c>
      <c r="S14" s="100">
        <v>0.35</v>
      </c>
      <c r="T14" s="100">
        <v>0.3</v>
      </c>
      <c r="U14" s="100">
        <v>0.3</v>
      </c>
      <c r="V14" s="100">
        <v>0.3</v>
      </c>
      <c r="W14" s="100">
        <v>0.7</v>
      </c>
      <c r="X14" s="100">
        <v>0.9</v>
      </c>
      <c r="Y14" s="100">
        <v>0.7</v>
      </c>
      <c r="Z14" s="100">
        <v>0.65</v>
      </c>
      <c r="AA14" s="100">
        <v>0.55000000000000004</v>
      </c>
      <c r="AB14" s="100">
        <v>0.35</v>
      </c>
      <c r="AC14" s="218"/>
    </row>
    <row r="15" spans="2:30">
      <c r="B15" s="215"/>
      <c r="C15" s="216"/>
      <c r="D15" s="16" t="s">
        <v>289</v>
      </c>
      <c r="E15" s="100">
        <v>0.1</v>
      </c>
      <c r="F15" s="100">
        <v>0.1</v>
      </c>
      <c r="G15" s="100">
        <v>0.1</v>
      </c>
      <c r="H15" s="100">
        <v>0.1</v>
      </c>
      <c r="I15" s="100">
        <v>0.1</v>
      </c>
      <c r="J15" s="100">
        <v>0.1</v>
      </c>
      <c r="K15" s="100">
        <v>0.1</v>
      </c>
      <c r="L15" s="100">
        <v>0.5</v>
      </c>
      <c r="M15" s="100">
        <v>0.5</v>
      </c>
      <c r="N15" s="100">
        <v>0.2</v>
      </c>
      <c r="O15" s="100">
        <v>0.2</v>
      </c>
      <c r="P15" s="100">
        <v>0.3</v>
      </c>
      <c r="Q15" s="100">
        <v>0.5</v>
      </c>
      <c r="R15" s="100">
        <v>0.5</v>
      </c>
      <c r="S15" s="100">
        <v>0.3</v>
      </c>
      <c r="T15" s="100">
        <v>0.2</v>
      </c>
      <c r="U15" s="100">
        <v>0.25</v>
      </c>
      <c r="V15" s="100">
        <v>0.35</v>
      </c>
      <c r="W15" s="100">
        <v>0.55000000000000004</v>
      </c>
      <c r="X15" s="100">
        <v>0.65</v>
      </c>
      <c r="Y15" s="100">
        <v>0.7</v>
      </c>
      <c r="Z15" s="100">
        <v>0.35</v>
      </c>
      <c r="AA15" s="100">
        <v>0.2</v>
      </c>
      <c r="AB15" s="100">
        <v>0.2</v>
      </c>
      <c r="AC15" s="219"/>
    </row>
    <row r="16" spans="2:30">
      <c r="B16" s="215" t="str">
        <f>$B$7&amp;" - "&amp;C16</f>
        <v>Occupancy - Atrium</v>
      </c>
      <c r="C16" s="216" t="s">
        <v>470</v>
      </c>
      <c r="D16" s="16" t="s">
        <v>287</v>
      </c>
      <c r="E16" s="100">
        <v>0.1</v>
      </c>
      <c r="F16" s="100">
        <v>0.1</v>
      </c>
      <c r="G16" s="100">
        <v>0.1</v>
      </c>
      <c r="H16" s="100">
        <v>0.1</v>
      </c>
      <c r="I16" s="100">
        <v>0.1</v>
      </c>
      <c r="J16" s="100">
        <v>0.1</v>
      </c>
      <c r="K16" s="100">
        <v>0.1</v>
      </c>
      <c r="L16" s="100">
        <v>0.1</v>
      </c>
      <c r="M16" s="100">
        <v>0.2</v>
      </c>
      <c r="N16" s="100">
        <v>0.2</v>
      </c>
      <c r="O16" s="100">
        <v>0.2</v>
      </c>
      <c r="P16" s="100">
        <v>0.8</v>
      </c>
      <c r="Q16" s="100">
        <v>0.8</v>
      </c>
      <c r="R16" s="100">
        <v>0.8</v>
      </c>
      <c r="S16" s="100">
        <v>0.8</v>
      </c>
      <c r="T16" s="100">
        <v>0.8</v>
      </c>
      <c r="U16" s="100">
        <v>0.8</v>
      </c>
      <c r="V16" s="100">
        <v>0.8</v>
      </c>
      <c r="W16" s="100">
        <v>0.2</v>
      </c>
      <c r="X16" s="100">
        <v>0.2</v>
      </c>
      <c r="Y16" s="100">
        <v>0.2</v>
      </c>
      <c r="Z16" s="100">
        <v>0.2</v>
      </c>
      <c r="AA16" s="100">
        <v>0.1</v>
      </c>
      <c r="AB16" s="100">
        <v>0.1</v>
      </c>
      <c r="AC16" s="217" t="s">
        <v>482</v>
      </c>
    </row>
    <row r="17" spans="2:29">
      <c r="B17" s="215"/>
      <c r="C17" s="216"/>
      <c r="D17" s="16" t="s">
        <v>288</v>
      </c>
      <c r="E17" s="100">
        <v>0.1</v>
      </c>
      <c r="F17" s="100">
        <v>0.1</v>
      </c>
      <c r="G17" s="100">
        <v>0.1</v>
      </c>
      <c r="H17" s="100">
        <v>0.1</v>
      </c>
      <c r="I17" s="100">
        <v>0.1</v>
      </c>
      <c r="J17" s="100">
        <v>0.1</v>
      </c>
      <c r="K17" s="100">
        <v>0.1</v>
      </c>
      <c r="L17" s="100">
        <v>0.1</v>
      </c>
      <c r="M17" s="100">
        <v>0.2</v>
      </c>
      <c r="N17" s="100">
        <v>0.2</v>
      </c>
      <c r="O17" s="100">
        <v>0.2</v>
      </c>
      <c r="P17" s="100">
        <v>0.6</v>
      </c>
      <c r="Q17" s="100">
        <v>0.6</v>
      </c>
      <c r="R17" s="100">
        <v>0.6</v>
      </c>
      <c r="S17" s="100">
        <v>0.6</v>
      </c>
      <c r="T17" s="100">
        <v>0.6</v>
      </c>
      <c r="U17" s="100">
        <v>0.6</v>
      </c>
      <c r="V17" s="100">
        <v>0.6</v>
      </c>
      <c r="W17" s="100">
        <v>0.6</v>
      </c>
      <c r="X17" s="100">
        <v>0.6</v>
      </c>
      <c r="Y17" s="100">
        <v>0.6</v>
      </c>
      <c r="Z17" s="100">
        <v>0.8</v>
      </c>
      <c r="AA17" s="100">
        <v>0.1</v>
      </c>
      <c r="AB17" s="100">
        <v>0.1</v>
      </c>
      <c r="AC17" s="218"/>
    </row>
    <row r="18" spans="2:29">
      <c r="B18" s="215"/>
      <c r="C18" s="216"/>
      <c r="D18" s="16" t="s">
        <v>289</v>
      </c>
      <c r="E18" s="100">
        <v>0.1</v>
      </c>
      <c r="F18" s="100">
        <v>0.1</v>
      </c>
      <c r="G18" s="100">
        <v>0.1</v>
      </c>
      <c r="H18" s="100">
        <v>0.1</v>
      </c>
      <c r="I18" s="100">
        <v>0.1</v>
      </c>
      <c r="J18" s="100">
        <v>0.1</v>
      </c>
      <c r="K18" s="100">
        <v>0.1</v>
      </c>
      <c r="L18" s="100">
        <v>0.1</v>
      </c>
      <c r="M18" s="100">
        <v>0.1</v>
      </c>
      <c r="N18" s="100">
        <v>0.1</v>
      </c>
      <c r="O18" s="100">
        <v>0.1</v>
      </c>
      <c r="P18" s="100">
        <v>0.1</v>
      </c>
      <c r="Q18" s="100">
        <v>0.1</v>
      </c>
      <c r="R18" s="100">
        <v>0.7</v>
      </c>
      <c r="S18" s="100">
        <v>0.7</v>
      </c>
      <c r="T18" s="100">
        <v>0.7</v>
      </c>
      <c r="U18" s="100">
        <v>0.7</v>
      </c>
      <c r="V18" s="100">
        <v>0.7</v>
      </c>
      <c r="W18" s="100">
        <v>0.7</v>
      </c>
      <c r="X18" s="100">
        <v>0.7</v>
      </c>
      <c r="Y18" s="100">
        <v>0.7</v>
      </c>
      <c r="Z18" s="100">
        <v>0.7</v>
      </c>
      <c r="AA18" s="100">
        <v>0.2</v>
      </c>
      <c r="AB18" s="100">
        <v>0.1</v>
      </c>
      <c r="AC18" s="219"/>
    </row>
    <row r="19" spans="2:29">
      <c r="B19" s="215" t="str">
        <f>$B$7&amp;" - "&amp;C19</f>
        <v>Occupancy - Conference/Meeting/Multipurpose</v>
      </c>
      <c r="C19" s="216" t="s">
        <v>472</v>
      </c>
      <c r="D19" s="16" t="s">
        <v>287</v>
      </c>
      <c r="E19" s="100">
        <v>0.1</v>
      </c>
      <c r="F19" s="100">
        <v>0.1</v>
      </c>
      <c r="G19" s="100">
        <v>0.1</v>
      </c>
      <c r="H19" s="100">
        <v>0.1</v>
      </c>
      <c r="I19" s="100">
        <v>0.1</v>
      </c>
      <c r="J19" s="100">
        <v>0.1</v>
      </c>
      <c r="K19" s="100">
        <v>0.1</v>
      </c>
      <c r="L19" s="100">
        <v>0.1</v>
      </c>
      <c r="M19" s="100">
        <v>0.2</v>
      </c>
      <c r="N19" s="100">
        <v>0.2</v>
      </c>
      <c r="O19" s="100">
        <v>0.2</v>
      </c>
      <c r="P19" s="100">
        <v>0.8</v>
      </c>
      <c r="Q19" s="100">
        <v>0.8</v>
      </c>
      <c r="R19" s="100">
        <v>0.8</v>
      </c>
      <c r="S19" s="100">
        <v>0.8</v>
      </c>
      <c r="T19" s="100">
        <v>0.8</v>
      </c>
      <c r="U19" s="100">
        <v>0.8</v>
      </c>
      <c r="V19" s="100">
        <v>0.8</v>
      </c>
      <c r="W19" s="100">
        <v>0.2</v>
      </c>
      <c r="X19" s="100">
        <v>0.2</v>
      </c>
      <c r="Y19" s="100">
        <v>0.2</v>
      </c>
      <c r="Z19" s="100">
        <v>0.2</v>
      </c>
      <c r="AA19" s="100">
        <v>0.1</v>
      </c>
      <c r="AB19" s="100">
        <v>0.1</v>
      </c>
      <c r="AC19" s="217" t="s">
        <v>482</v>
      </c>
    </row>
    <row r="20" spans="2:29">
      <c r="B20" s="215"/>
      <c r="C20" s="216"/>
      <c r="D20" s="16" t="s">
        <v>288</v>
      </c>
      <c r="E20" s="100">
        <v>0.1</v>
      </c>
      <c r="F20" s="100">
        <v>0.1</v>
      </c>
      <c r="G20" s="100">
        <v>0.1</v>
      </c>
      <c r="H20" s="100">
        <v>0.1</v>
      </c>
      <c r="I20" s="100">
        <v>0.1</v>
      </c>
      <c r="J20" s="100">
        <v>0.1</v>
      </c>
      <c r="K20" s="100">
        <v>0.1</v>
      </c>
      <c r="L20" s="100">
        <v>0.1</v>
      </c>
      <c r="M20" s="100">
        <v>0.2</v>
      </c>
      <c r="N20" s="100">
        <v>0.2</v>
      </c>
      <c r="O20" s="100">
        <v>0.2</v>
      </c>
      <c r="P20" s="100">
        <v>0.6</v>
      </c>
      <c r="Q20" s="100">
        <v>0.6</v>
      </c>
      <c r="R20" s="100">
        <v>0.6</v>
      </c>
      <c r="S20" s="100">
        <v>0.6</v>
      </c>
      <c r="T20" s="100">
        <v>0.6</v>
      </c>
      <c r="U20" s="100">
        <v>0.6</v>
      </c>
      <c r="V20" s="100">
        <v>0.6</v>
      </c>
      <c r="W20" s="100">
        <v>0.6</v>
      </c>
      <c r="X20" s="100">
        <v>0.6</v>
      </c>
      <c r="Y20" s="100">
        <v>0.6</v>
      </c>
      <c r="Z20" s="100">
        <v>0.8</v>
      </c>
      <c r="AA20" s="100">
        <v>0.1</v>
      </c>
      <c r="AB20" s="100">
        <v>0.1</v>
      </c>
      <c r="AC20" s="218"/>
    </row>
    <row r="21" spans="2:29">
      <c r="B21" s="215"/>
      <c r="C21" s="216"/>
      <c r="D21" s="16" t="s">
        <v>289</v>
      </c>
      <c r="E21" s="100">
        <v>0.1</v>
      </c>
      <c r="F21" s="100">
        <v>0.1</v>
      </c>
      <c r="G21" s="100">
        <v>0.1</v>
      </c>
      <c r="H21" s="100">
        <v>0.1</v>
      </c>
      <c r="I21" s="100">
        <v>0.1</v>
      </c>
      <c r="J21" s="100">
        <v>0.1</v>
      </c>
      <c r="K21" s="100">
        <v>0.1</v>
      </c>
      <c r="L21" s="100">
        <v>0.1</v>
      </c>
      <c r="M21" s="100">
        <v>0.1</v>
      </c>
      <c r="N21" s="100">
        <v>0.1</v>
      </c>
      <c r="O21" s="100">
        <v>0.1</v>
      </c>
      <c r="P21" s="100">
        <v>0.1</v>
      </c>
      <c r="Q21" s="100">
        <v>0.1</v>
      </c>
      <c r="R21" s="100">
        <v>0.7</v>
      </c>
      <c r="S21" s="100">
        <v>0.7</v>
      </c>
      <c r="T21" s="100">
        <v>0.7</v>
      </c>
      <c r="U21" s="100">
        <v>0.7</v>
      </c>
      <c r="V21" s="100">
        <v>0.7</v>
      </c>
      <c r="W21" s="100">
        <v>0.7</v>
      </c>
      <c r="X21" s="100">
        <v>0.7</v>
      </c>
      <c r="Y21" s="100">
        <v>0.7</v>
      </c>
      <c r="Z21" s="100">
        <v>0.7</v>
      </c>
      <c r="AA21" s="100">
        <v>0.2</v>
      </c>
      <c r="AB21" s="100">
        <v>0.1</v>
      </c>
      <c r="AC21" s="219"/>
    </row>
    <row r="22" spans="2:29">
      <c r="B22" s="215" t="str">
        <f>$B$7&amp;" - "&amp;C22</f>
        <v xml:space="preserve">Occupancy - </v>
      </c>
      <c r="C22" s="216"/>
      <c r="D22" s="16" t="s">
        <v>287</v>
      </c>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217"/>
    </row>
    <row r="23" spans="2:29">
      <c r="B23" s="215"/>
      <c r="C23" s="216"/>
      <c r="D23" s="16" t="s">
        <v>288</v>
      </c>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218"/>
    </row>
    <row r="24" spans="2:29">
      <c r="B24" s="215"/>
      <c r="C24" s="216"/>
      <c r="D24" s="16" t="s">
        <v>289</v>
      </c>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219"/>
    </row>
    <row r="25" spans="2:29">
      <c r="D25" s="132"/>
    </row>
    <row r="26" spans="2:29">
      <c r="D26" s="132"/>
    </row>
    <row r="27" spans="2:29">
      <c r="D27" s="132"/>
    </row>
    <row r="28" spans="2:29">
      <c r="D28" s="132"/>
    </row>
    <row r="29" spans="2:29">
      <c r="D29" s="132"/>
    </row>
    <row r="30" spans="2:29">
      <c r="D30" s="132"/>
    </row>
    <row r="31" spans="2:29">
      <c r="D31" s="132"/>
    </row>
    <row r="32" spans="2:29">
      <c r="D32" s="132"/>
    </row>
    <row r="33" spans="2:30">
      <c r="D33" s="132"/>
    </row>
    <row r="34" spans="2:30">
      <c r="D34" s="132"/>
    </row>
    <row r="35" spans="2:30">
      <c r="D35" s="132"/>
    </row>
    <row r="36" spans="2:30">
      <c r="D36" s="132"/>
    </row>
    <row r="37" spans="2:30">
      <c r="D37" s="132"/>
    </row>
    <row r="38" spans="2:30">
      <c r="D38" s="132"/>
    </row>
    <row r="39" spans="2:30">
      <c r="D39" s="132"/>
    </row>
    <row r="40" spans="2:30">
      <c r="D40" s="132"/>
    </row>
    <row r="42" spans="2:30" ht="18.75">
      <c r="B42" s="190" t="s">
        <v>290</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26" t="s">
        <v>8</v>
      </c>
      <c r="AD42" s="126"/>
    </row>
    <row r="43" spans="2:30" s="10" customFormat="1" ht="5.0999999999999996" customHeight="1">
      <c r="B43" s="11"/>
      <c r="C43" s="11"/>
      <c r="D43" s="11"/>
      <c r="E43" s="11"/>
      <c r="F43" s="11"/>
      <c r="G43" s="12"/>
    </row>
    <row r="44" spans="2:30">
      <c r="B44" s="131"/>
      <c r="C44" s="17" t="s">
        <v>226</v>
      </c>
      <c r="D44" s="17" t="s">
        <v>263</v>
      </c>
      <c r="E44" s="17" t="s">
        <v>264</v>
      </c>
      <c r="F44" s="17" t="s">
        <v>265</v>
      </c>
      <c r="G44" s="17" t="s">
        <v>266</v>
      </c>
      <c r="H44" s="17" t="s">
        <v>267</v>
      </c>
      <c r="I44" s="17" t="s">
        <v>268</v>
      </c>
      <c r="J44" s="17" t="s">
        <v>269</v>
      </c>
      <c r="K44" s="17" t="s">
        <v>270</v>
      </c>
      <c r="L44" s="17" t="s">
        <v>271</v>
      </c>
      <c r="M44" s="17" t="s">
        <v>272</v>
      </c>
      <c r="N44" s="17" t="s">
        <v>273</v>
      </c>
      <c r="O44" s="17" t="s">
        <v>274</v>
      </c>
      <c r="P44" s="17" t="s">
        <v>275</v>
      </c>
      <c r="Q44" s="17" t="s">
        <v>276</v>
      </c>
      <c r="R44" s="17" t="s">
        <v>277</v>
      </c>
      <c r="S44" s="17" t="s">
        <v>278</v>
      </c>
      <c r="T44" s="17" t="s">
        <v>279</v>
      </c>
      <c r="U44" s="17" t="s">
        <v>280</v>
      </c>
      <c r="V44" s="17" t="s">
        <v>281</v>
      </c>
      <c r="W44" s="17" t="s">
        <v>282</v>
      </c>
      <c r="X44" s="17" t="s">
        <v>283</v>
      </c>
      <c r="Y44" s="17" t="s">
        <v>284</v>
      </c>
      <c r="Z44" s="17" t="s">
        <v>285</v>
      </c>
      <c r="AA44" s="17" t="s">
        <v>286</v>
      </c>
      <c r="AB44" s="151">
        <v>0</v>
      </c>
    </row>
    <row r="45" spans="2:30" ht="15.75" customHeight="1">
      <c r="B45" s="215" t="str">
        <f>$B$42&amp;" - "&amp;C45</f>
        <v>Lighting - Audience Seating Area</v>
      </c>
      <c r="C45" s="216" t="s">
        <v>469</v>
      </c>
      <c r="D45" s="16" t="s">
        <v>287</v>
      </c>
      <c r="E45" s="100">
        <v>0.05</v>
      </c>
      <c r="F45" s="100">
        <v>0.05</v>
      </c>
      <c r="G45" s="100">
        <v>0.05</v>
      </c>
      <c r="H45" s="100">
        <v>0.05</v>
      </c>
      <c r="I45" s="100">
        <v>0.05</v>
      </c>
      <c r="J45" s="100">
        <v>0.05</v>
      </c>
      <c r="K45" s="100">
        <v>0.35</v>
      </c>
      <c r="L45" s="100">
        <v>0.35</v>
      </c>
      <c r="M45" s="100">
        <v>0.35</v>
      </c>
      <c r="N45" s="100">
        <v>0.65</v>
      </c>
      <c r="O45" s="100">
        <v>0.65</v>
      </c>
      <c r="P45" s="100">
        <v>0.65</v>
      </c>
      <c r="Q45" s="100">
        <v>0.65</v>
      </c>
      <c r="R45" s="100">
        <v>0.65</v>
      </c>
      <c r="S45" s="100">
        <v>0.65</v>
      </c>
      <c r="T45" s="100">
        <v>0.65</v>
      </c>
      <c r="U45" s="100">
        <v>0.65</v>
      </c>
      <c r="V45" s="100">
        <v>0.65</v>
      </c>
      <c r="W45" s="100">
        <v>0.65</v>
      </c>
      <c r="X45" s="100">
        <v>0.65</v>
      </c>
      <c r="Y45" s="100">
        <v>0.65</v>
      </c>
      <c r="Z45" s="100">
        <v>0.65</v>
      </c>
      <c r="AA45" s="100">
        <v>0.25</v>
      </c>
      <c r="AB45" s="100">
        <v>0.05</v>
      </c>
      <c r="AC45" s="217" t="s">
        <v>482</v>
      </c>
    </row>
    <row r="46" spans="2:30">
      <c r="B46" s="215"/>
      <c r="C46" s="216"/>
      <c r="D46" s="16" t="s">
        <v>288</v>
      </c>
      <c r="E46" s="100">
        <v>0.05</v>
      </c>
      <c r="F46" s="100">
        <v>0.05</v>
      </c>
      <c r="G46" s="100">
        <v>0.05</v>
      </c>
      <c r="H46" s="100">
        <v>0.05</v>
      </c>
      <c r="I46" s="100">
        <v>0.05</v>
      </c>
      <c r="J46" s="100">
        <v>0.05</v>
      </c>
      <c r="K46" s="100">
        <v>0.05</v>
      </c>
      <c r="L46" s="100">
        <v>0.3</v>
      </c>
      <c r="M46" s="100">
        <v>0.3</v>
      </c>
      <c r="N46" s="100">
        <v>0.4</v>
      </c>
      <c r="O46" s="100">
        <v>0.4</v>
      </c>
      <c r="P46" s="100">
        <v>0.4</v>
      </c>
      <c r="Q46" s="100">
        <v>0.4</v>
      </c>
      <c r="R46" s="100">
        <v>0.4</v>
      </c>
      <c r="S46" s="100">
        <v>0.4</v>
      </c>
      <c r="T46" s="100">
        <v>0.4</v>
      </c>
      <c r="U46" s="100">
        <v>0.4</v>
      </c>
      <c r="V46" s="100">
        <v>0.4</v>
      </c>
      <c r="W46" s="100">
        <v>0.4</v>
      </c>
      <c r="X46" s="100">
        <v>0.4</v>
      </c>
      <c r="Y46" s="100">
        <v>0.4</v>
      </c>
      <c r="Z46" s="100">
        <v>0.4</v>
      </c>
      <c r="AA46" s="100">
        <v>0.4</v>
      </c>
      <c r="AB46" s="100">
        <v>0.05</v>
      </c>
      <c r="AC46" s="218"/>
    </row>
    <row r="47" spans="2:30">
      <c r="B47" s="215"/>
      <c r="C47" s="216"/>
      <c r="D47" s="16" t="s">
        <v>289</v>
      </c>
      <c r="E47" s="100">
        <v>0.05</v>
      </c>
      <c r="F47" s="100">
        <v>0.05</v>
      </c>
      <c r="G47" s="100">
        <v>0.05</v>
      </c>
      <c r="H47" s="100">
        <v>0.05</v>
      </c>
      <c r="I47" s="100">
        <v>0.05</v>
      </c>
      <c r="J47" s="100">
        <v>0.05</v>
      </c>
      <c r="K47" s="100">
        <v>0.05</v>
      </c>
      <c r="L47" s="100">
        <v>0.3</v>
      </c>
      <c r="M47" s="100">
        <v>0.3</v>
      </c>
      <c r="N47" s="100">
        <v>0.3</v>
      </c>
      <c r="O47" s="100">
        <v>0.3</v>
      </c>
      <c r="P47" s="100">
        <v>0.3</v>
      </c>
      <c r="Q47" s="100">
        <v>0.55000000000000004</v>
      </c>
      <c r="R47" s="100">
        <v>0.55000000000000004</v>
      </c>
      <c r="S47" s="100">
        <v>0.55000000000000004</v>
      </c>
      <c r="T47" s="100">
        <v>0.55000000000000004</v>
      </c>
      <c r="U47" s="100">
        <v>0.55000000000000004</v>
      </c>
      <c r="V47" s="100">
        <v>0.55000000000000004</v>
      </c>
      <c r="W47" s="100">
        <v>0.55000000000000004</v>
      </c>
      <c r="X47" s="100">
        <v>0.55000000000000004</v>
      </c>
      <c r="Y47" s="100">
        <v>0.55000000000000004</v>
      </c>
      <c r="Z47" s="100">
        <v>0.55000000000000004</v>
      </c>
      <c r="AA47" s="100">
        <v>0.05</v>
      </c>
      <c r="AB47" s="100">
        <v>0.05</v>
      </c>
      <c r="AC47" s="219"/>
    </row>
    <row r="48" spans="2:30">
      <c r="B48" s="215" t="str">
        <f>$B$42&amp;" - "&amp;C48</f>
        <v>Lighting - Cafeteria Space</v>
      </c>
      <c r="C48" s="216" t="s">
        <v>471</v>
      </c>
      <c r="D48" s="16" t="s">
        <v>287</v>
      </c>
      <c r="E48" s="100">
        <v>0.15</v>
      </c>
      <c r="F48" s="100">
        <v>0.15</v>
      </c>
      <c r="G48" s="100">
        <v>0.15</v>
      </c>
      <c r="H48" s="100">
        <v>0.15</v>
      </c>
      <c r="I48" s="100">
        <v>0.15</v>
      </c>
      <c r="J48" s="100">
        <v>0.2</v>
      </c>
      <c r="K48" s="100">
        <v>0.4</v>
      </c>
      <c r="L48" s="100">
        <v>0.4</v>
      </c>
      <c r="M48" s="100">
        <v>0.6</v>
      </c>
      <c r="N48" s="100">
        <v>0.6</v>
      </c>
      <c r="O48" s="100">
        <v>0.9</v>
      </c>
      <c r="P48" s="100">
        <v>0.9</v>
      </c>
      <c r="Q48" s="100">
        <v>0.9</v>
      </c>
      <c r="R48" s="100">
        <v>0.9</v>
      </c>
      <c r="S48" s="100">
        <v>0.9</v>
      </c>
      <c r="T48" s="100">
        <v>0.9</v>
      </c>
      <c r="U48" s="100">
        <v>0.9</v>
      </c>
      <c r="V48" s="100">
        <v>0.9</v>
      </c>
      <c r="W48" s="100">
        <v>0.9</v>
      </c>
      <c r="X48" s="100">
        <v>0.9</v>
      </c>
      <c r="Y48" s="100">
        <v>0.9</v>
      </c>
      <c r="Z48" s="100">
        <v>0.9</v>
      </c>
      <c r="AA48" s="100">
        <v>0.5</v>
      </c>
      <c r="AB48" s="100">
        <v>0.3</v>
      </c>
      <c r="AC48" s="217" t="s">
        <v>483</v>
      </c>
    </row>
    <row r="49" spans="2:29">
      <c r="B49" s="215"/>
      <c r="C49" s="216"/>
      <c r="D49" s="16" t="s">
        <v>288</v>
      </c>
      <c r="E49" s="100">
        <v>0.2</v>
      </c>
      <c r="F49" s="100">
        <v>0.15</v>
      </c>
      <c r="G49" s="100">
        <v>0.15</v>
      </c>
      <c r="H49" s="100">
        <v>0.15</v>
      </c>
      <c r="I49" s="100">
        <v>0.15</v>
      </c>
      <c r="J49" s="100">
        <v>0.15</v>
      </c>
      <c r="K49" s="100">
        <v>0.3</v>
      </c>
      <c r="L49" s="100">
        <v>0.3</v>
      </c>
      <c r="M49" s="100">
        <v>0.6</v>
      </c>
      <c r="N49" s="100">
        <v>0.6</v>
      </c>
      <c r="O49" s="100">
        <v>0.8</v>
      </c>
      <c r="P49" s="100">
        <v>0.8</v>
      </c>
      <c r="Q49" s="100">
        <v>0.8</v>
      </c>
      <c r="R49" s="100">
        <v>0.8</v>
      </c>
      <c r="S49" s="100">
        <v>0.8</v>
      </c>
      <c r="T49" s="100">
        <v>0.8</v>
      </c>
      <c r="U49" s="100">
        <v>0.8</v>
      </c>
      <c r="V49" s="100">
        <v>0.9</v>
      </c>
      <c r="W49" s="100">
        <v>0.9</v>
      </c>
      <c r="X49" s="100">
        <v>0.9</v>
      </c>
      <c r="Y49" s="100">
        <v>0.9</v>
      </c>
      <c r="Z49" s="100">
        <v>0.9</v>
      </c>
      <c r="AA49" s="100">
        <v>0.5</v>
      </c>
      <c r="AB49" s="100">
        <v>0.3</v>
      </c>
      <c r="AC49" s="218"/>
    </row>
    <row r="50" spans="2:29">
      <c r="B50" s="215"/>
      <c r="C50" s="216"/>
      <c r="D50" s="16" t="s">
        <v>289</v>
      </c>
      <c r="E50" s="100">
        <v>0.2</v>
      </c>
      <c r="F50" s="100">
        <v>0.15</v>
      </c>
      <c r="G50" s="100">
        <v>0.15</v>
      </c>
      <c r="H50" s="100">
        <v>0.15</v>
      </c>
      <c r="I50" s="100">
        <v>0.15</v>
      </c>
      <c r="J50" s="100">
        <v>0.15</v>
      </c>
      <c r="K50" s="100">
        <v>0.3</v>
      </c>
      <c r="L50" s="100">
        <v>0.3</v>
      </c>
      <c r="M50" s="100">
        <v>0.5</v>
      </c>
      <c r="N50" s="100">
        <v>0.5</v>
      </c>
      <c r="O50" s="100">
        <v>0.7</v>
      </c>
      <c r="P50" s="100">
        <v>0.7</v>
      </c>
      <c r="Q50" s="100">
        <v>0.7</v>
      </c>
      <c r="R50" s="100">
        <v>0.7</v>
      </c>
      <c r="S50" s="100">
        <v>0.7</v>
      </c>
      <c r="T50" s="100">
        <v>0.7</v>
      </c>
      <c r="U50" s="100">
        <v>0.6</v>
      </c>
      <c r="V50" s="100">
        <v>0.6</v>
      </c>
      <c r="W50" s="100">
        <v>0.6</v>
      </c>
      <c r="X50" s="100">
        <v>0.6</v>
      </c>
      <c r="Y50" s="100">
        <v>0.6</v>
      </c>
      <c r="Z50" s="100">
        <v>0.6</v>
      </c>
      <c r="AA50" s="100">
        <v>0.5</v>
      </c>
      <c r="AB50" s="100">
        <v>0.3</v>
      </c>
      <c r="AC50" s="219"/>
    </row>
    <row r="51" spans="2:29">
      <c r="B51" s="215" t="str">
        <f>$B$42&amp;" - "&amp;C51</f>
        <v>Lighting - Atrium</v>
      </c>
      <c r="C51" s="216" t="s">
        <v>470</v>
      </c>
      <c r="D51" s="16" t="s">
        <v>287</v>
      </c>
      <c r="E51" s="100">
        <v>0.05</v>
      </c>
      <c r="F51" s="100">
        <v>0.05</v>
      </c>
      <c r="G51" s="100">
        <v>0.05</v>
      </c>
      <c r="H51" s="100">
        <v>0.05</v>
      </c>
      <c r="I51" s="100">
        <v>0.05</v>
      </c>
      <c r="J51" s="100">
        <v>0.05</v>
      </c>
      <c r="K51" s="100">
        <v>0.35</v>
      </c>
      <c r="L51" s="100">
        <v>0.35</v>
      </c>
      <c r="M51" s="100">
        <v>0.35</v>
      </c>
      <c r="N51" s="100">
        <v>0.65</v>
      </c>
      <c r="O51" s="100">
        <v>0.65</v>
      </c>
      <c r="P51" s="100">
        <v>0.65</v>
      </c>
      <c r="Q51" s="100">
        <v>0.65</v>
      </c>
      <c r="R51" s="100">
        <v>0.65</v>
      </c>
      <c r="S51" s="100">
        <v>0.65</v>
      </c>
      <c r="T51" s="100">
        <v>0.65</v>
      </c>
      <c r="U51" s="100">
        <v>0.65</v>
      </c>
      <c r="V51" s="100">
        <v>0.65</v>
      </c>
      <c r="W51" s="100">
        <v>0.65</v>
      </c>
      <c r="X51" s="100">
        <v>0.65</v>
      </c>
      <c r="Y51" s="100">
        <v>0.65</v>
      </c>
      <c r="Z51" s="100">
        <v>0.65</v>
      </c>
      <c r="AA51" s="100">
        <v>0.25</v>
      </c>
      <c r="AB51" s="100">
        <v>0.05</v>
      </c>
      <c r="AC51" s="217" t="s">
        <v>482</v>
      </c>
    </row>
    <row r="52" spans="2:29">
      <c r="B52" s="215"/>
      <c r="C52" s="216"/>
      <c r="D52" s="16" t="s">
        <v>288</v>
      </c>
      <c r="E52" s="100">
        <v>0.05</v>
      </c>
      <c r="F52" s="100">
        <v>0.05</v>
      </c>
      <c r="G52" s="100">
        <v>0.05</v>
      </c>
      <c r="H52" s="100">
        <v>0.05</v>
      </c>
      <c r="I52" s="100">
        <v>0.05</v>
      </c>
      <c r="J52" s="100">
        <v>0.05</v>
      </c>
      <c r="K52" s="100">
        <v>0.05</v>
      </c>
      <c r="L52" s="100">
        <v>0.3</v>
      </c>
      <c r="M52" s="100">
        <v>0.3</v>
      </c>
      <c r="N52" s="100">
        <v>0.4</v>
      </c>
      <c r="O52" s="100">
        <v>0.4</v>
      </c>
      <c r="P52" s="100">
        <v>0.4</v>
      </c>
      <c r="Q52" s="100">
        <v>0.4</v>
      </c>
      <c r="R52" s="100">
        <v>0.4</v>
      </c>
      <c r="S52" s="100">
        <v>0.4</v>
      </c>
      <c r="T52" s="100">
        <v>0.4</v>
      </c>
      <c r="U52" s="100">
        <v>0.4</v>
      </c>
      <c r="V52" s="100">
        <v>0.4</v>
      </c>
      <c r="W52" s="100">
        <v>0.4</v>
      </c>
      <c r="X52" s="100">
        <v>0.4</v>
      </c>
      <c r="Y52" s="100">
        <v>0.4</v>
      </c>
      <c r="Z52" s="100">
        <v>0.4</v>
      </c>
      <c r="AA52" s="100">
        <v>0.4</v>
      </c>
      <c r="AB52" s="100">
        <v>0.05</v>
      </c>
      <c r="AC52" s="218"/>
    </row>
    <row r="53" spans="2:29">
      <c r="B53" s="215"/>
      <c r="C53" s="216"/>
      <c r="D53" s="16" t="s">
        <v>289</v>
      </c>
      <c r="E53" s="100">
        <v>0.05</v>
      </c>
      <c r="F53" s="100">
        <v>0.05</v>
      </c>
      <c r="G53" s="100">
        <v>0.05</v>
      </c>
      <c r="H53" s="100">
        <v>0.05</v>
      </c>
      <c r="I53" s="100">
        <v>0.05</v>
      </c>
      <c r="J53" s="100">
        <v>0.05</v>
      </c>
      <c r="K53" s="100">
        <v>0.05</v>
      </c>
      <c r="L53" s="100">
        <v>0.3</v>
      </c>
      <c r="M53" s="100">
        <v>0.3</v>
      </c>
      <c r="N53" s="100">
        <v>0.3</v>
      </c>
      <c r="O53" s="100">
        <v>0.3</v>
      </c>
      <c r="P53" s="100">
        <v>0.3</v>
      </c>
      <c r="Q53" s="100">
        <v>0.55000000000000004</v>
      </c>
      <c r="R53" s="100">
        <v>0.55000000000000004</v>
      </c>
      <c r="S53" s="100">
        <v>0.55000000000000004</v>
      </c>
      <c r="T53" s="100">
        <v>0.55000000000000004</v>
      </c>
      <c r="U53" s="100">
        <v>0.55000000000000004</v>
      </c>
      <c r="V53" s="100">
        <v>0.55000000000000004</v>
      </c>
      <c r="W53" s="100">
        <v>0.55000000000000004</v>
      </c>
      <c r="X53" s="100">
        <v>0.55000000000000004</v>
      </c>
      <c r="Y53" s="100">
        <v>0.55000000000000004</v>
      </c>
      <c r="Z53" s="100">
        <v>0.55000000000000004</v>
      </c>
      <c r="AA53" s="100">
        <v>0.05</v>
      </c>
      <c r="AB53" s="100">
        <v>0.05</v>
      </c>
      <c r="AC53" s="219"/>
    </row>
    <row r="54" spans="2:29">
      <c r="B54" s="215" t="str">
        <f>$B$42&amp;" - "&amp;C54</f>
        <v>Lighting - Conference/Meeting/Multipurpose</v>
      </c>
      <c r="C54" s="216" t="s">
        <v>472</v>
      </c>
      <c r="D54" s="16" t="s">
        <v>287</v>
      </c>
      <c r="E54" s="100">
        <v>0.05</v>
      </c>
      <c r="F54" s="100">
        <v>0.05</v>
      </c>
      <c r="G54" s="100">
        <v>0.05</v>
      </c>
      <c r="H54" s="100">
        <v>0.05</v>
      </c>
      <c r="I54" s="100">
        <v>0.05</v>
      </c>
      <c r="J54" s="100">
        <v>0.05</v>
      </c>
      <c r="K54" s="100">
        <v>0.35</v>
      </c>
      <c r="L54" s="100">
        <v>0.35</v>
      </c>
      <c r="M54" s="100">
        <v>0.35</v>
      </c>
      <c r="N54" s="100">
        <v>0.65</v>
      </c>
      <c r="O54" s="100">
        <v>0.65</v>
      </c>
      <c r="P54" s="100">
        <v>0.65</v>
      </c>
      <c r="Q54" s="100">
        <v>0.65</v>
      </c>
      <c r="R54" s="100">
        <v>0.65</v>
      </c>
      <c r="S54" s="100">
        <v>0.65</v>
      </c>
      <c r="T54" s="100">
        <v>0.65</v>
      </c>
      <c r="U54" s="100">
        <v>0.65</v>
      </c>
      <c r="V54" s="100">
        <v>0.65</v>
      </c>
      <c r="W54" s="100">
        <v>0.65</v>
      </c>
      <c r="X54" s="100">
        <v>0.65</v>
      </c>
      <c r="Y54" s="100">
        <v>0.65</v>
      </c>
      <c r="Z54" s="100">
        <v>0.65</v>
      </c>
      <c r="AA54" s="100">
        <v>0.25</v>
      </c>
      <c r="AB54" s="100">
        <v>0.05</v>
      </c>
      <c r="AC54" s="217" t="s">
        <v>482</v>
      </c>
    </row>
    <row r="55" spans="2:29">
      <c r="B55" s="215"/>
      <c r="C55" s="216"/>
      <c r="D55" s="16" t="s">
        <v>288</v>
      </c>
      <c r="E55" s="100">
        <v>0.05</v>
      </c>
      <c r="F55" s="100">
        <v>0.05</v>
      </c>
      <c r="G55" s="100">
        <v>0.05</v>
      </c>
      <c r="H55" s="100">
        <v>0.05</v>
      </c>
      <c r="I55" s="100">
        <v>0.05</v>
      </c>
      <c r="J55" s="100">
        <v>0.05</v>
      </c>
      <c r="K55" s="100">
        <v>0.05</v>
      </c>
      <c r="L55" s="100">
        <v>0.3</v>
      </c>
      <c r="M55" s="100">
        <v>0.3</v>
      </c>
      <c r="N55" s="100">
        <v>0.4</v>
      </c>
      <c r="O55" s="100">
        <v>0.4</v>
      </c>
      <c r="P55" s="100">
        <v>0.4</v>
      </c>
      <c r="Q55" s="100">
        <v>0.4</v>
      </c>
      <c r="R55" s="100">
        <v>0.4</v>
      </c>
      <c r="S55" s="100">
        <v>0.4</v>
      </c>
      <c r="T55" s="100">
        <v>0.4</v>
      </c>
      <c r="U55" s="100">
        <v>0.4</v>
      </c>
      <c r="V55" s="100">
        <v>0.4</v>
      </c>
      <c r="W55" s="100">
        <v>0.4</v>
      </c>
      <c r="X55" s="100">
        <v>0.4</v>
      </c>
      <c r="Y55" s="100">
        <v>0.4</v>
      </c>
      <c r="Z55" s="100">
        <v>0.4</v>
      </c>
      <c r="AA55" s="100">
        <v>0.4</v>
      </c>
      <c r="AB55" s="100">
        <v>0.05</v>
      </c>
      <c r="AC55" s="218"/>
    </row>
    <row r="56" spans="2:29">
      <c r="B56" s="215"/>
      <c r="C56" s="216"/>
      <c r="D56" s="16" t="s">
        <v>289</v>
      </c>
      <c r="E56" s="100">
        <v>0.05</v>
      </c>
      <c r="F56" s="100">
        <v>0.05</v>
      </c>
      <c r="G56" s="100">
        <v>0.05</v>
      </c>
      <c r="H56" s="100">
        <v>0.05</v>
      </c>
      <c r="I56" s="100">
        <v>0.05</v>
      </c>
      <c r="J56" s="100">
        <v>0.05</v>
      </c>
      <c r="K56" s="100">
        <v>0.05</v>
      </c>
      <c r="L56" s="100">
        <v>0.3</v>
      </c>
      <c r="M56" s="100">
        <v>0.3</v>
      </c>
      <c r="N56" s="100">
        <v>0.3</v>
      </c>
      <c r="O56" s="100">
        <v>0.3</v>
      </c>
      <c r="P56" s="100">
        <v>0.3</v>
      </c>
      <c r="Q56" s="100">
        <v>0.55000000000000004</v>
      </c>
      <c r="R56" s="100">
        <v>0.55000000000000004</v>
      </c>
      <c r="S56" s="100">
        <v>0.55000000000000004</v>
      </c>
      <c r="T56" s="100">
        <v>0.55000000000000004</v>
      </c>
      <c r="U56" s="100">
        <v>0.55000000000000004</v>
      </c>
      <c r="V56" s="100">
        <v>0.55000000000000004</v>
      </c>
      <c r="W56" s="100">
        <v>0.55000000000000004</v>
      </c>
      <c r="X56" s="100">
        <v>0.55000000000000004</v>
      </c>
      <c r="Y56" s="100">
        <v>0.55000000000000004</v>
      </c>
      <c r="Z56" s="100">
        <v>0.55000000000000004</v>
      </c>
      <c r="AA56" s="100">
        <v>0.05</v>
      </c>
      <c r="AB56" s="100">
        <v>0.05</v>
      </c>
      <c r="AC56" s="219"/>
    </row>
    <row r="57" spans="2:29">
      <c r="B57" s="215" t="str">
        <f>$B$42&amp;" - "&amp;C57</f>
        <v xml:space="preserve">Lighting - </v>
      </c>
      <c r="C57" s="216"/>
      <c r="D57" s="16" t="s">
        <v>287</v>
      </c>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217"/>
    </row>
    <row r="58" spans="2:29">
      <c r="B58" s="215"/>
      <c r="C58" s="216"/>
      <c r="D58" s="16" t="s">
        <v>288</v>
      </c>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218"/>
    </row>
    <row r="59" spans="2:29">
      <c r="B59" s="215"/>
      <c r="C59" s="216"/>
      <c r="D59" s="16" t="s">
        <v>289</v>
      </c>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219"/>
    </row>
    <row r="60" spans="2:29">
      <c r="D60" s="132"/>
    </row>
    <row r="61" spans="2:29">
      <c r="D61" s="132"/>
    </row>
    <row r="62" spans="2:29">
      <c r="D62" s="132"/>
    </row>
    <row r="63" spans="2:29">
      <c r="D63" s="132"/>
    </row>
    <row r="64" spans="2:29">
      <c r="D64" s="132"/>
    </row>
    <row r="65" spans="2:30">
      <c r="D65" s="132"/>
    </row>
    <row r="66" spans="2:30">
      <c r="D66" s="132"/>
    </row>
    <row r="67" spans="2:30">
      <c r="D67" s="132"/>
    </row>
    <row r="68" spans="2:30">
      <c r="D68" s="132"/>
    </row>
    <row r="69" spans="2:30">
      <c r="D69" s="132"/>
    </row>
    <row r="70" spans="2:30">
      <c r="D70" s="132"/>
    </row>
    <row r="71" spans="2:30">
      <c r="D71" s="132"/>
    </row>
    <row r="72" spans="2:30">
      <c r="D72" s="132"/>
    </row>
    <row r="73" spans="2:30">
      <c r="D73" s="132"/>
    </row>
    <row r="74" spans="2:30">
      <c r="D74" s="132"/>
    </row>
    <row r="75" spans="2:30">
      <c r="D75" s="132"/>
    </row>
    <row r="76" spans="2:30">
      <c r="D76" s="132"/>
    </row>
    <row r="77" spans="2:30" ht="18.75">
      <c r="B77" s="190" t="s">
        <v>291</v>
      </c>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26" t="s">
        <v>8</v>
      </c>
      <c r="AD77" s="126"/>
    </row>
    <row r="78" spans="2:30" s="10" customFormat="1" ht="5.0999999999999996" customHeight="1">
      <c r="B78" s="11"/>
      <c r="C78" s="11"/>
      <c r="D78" s="11"/>
      <c r="E78" s="11"/>
      <c r="F78" s="11"/>
      <c r="G78" s="12"/>
    </row>
    <row r="79" spans="2:30">
      <c r="B79" s="131"/>
      <c r="C79" s="17" t="s">
        <v>226</v>
      </c>
      <c r="D79" s="17" t="s">
        <v>263</v>
      </c>
      <c r="E79" s="17" t="s">
        <v>264</v>
      </c>
      <c r="F79" s="17" t="s">
        <v>265</v>
      </c>
      <c r="G79" s="17" t="s">
        <v>266</v>
      </c>
      <c r="H79" s="17" t="s">
        <v>267</v>
      </c>
      <c r="I79" s="17" t="s">
        <v>268</v>
      </c>
      <c r="J79" s="17" t="s">
        <v>269</v>
      </c>
      <c r="K79" s="17" t="s">
        <v>270</v>
      </c>
      <c r="L79" s="17" t="s">
        <v>271</v>
      </c>
      <c r="M79" s="17" t="s">
        <v>272</v>
      </c>
      <c r="N79" s="17" t="s">
        <v>273</v>
      </c>
      <c r="O79" s="17" t="s">
        <v>274</v>
      </c>
      <c r="P79" s="17" t="s">
        <v>275</v>
      </c>
      <c r="Q79" s="17" t="s">
        <v>276</v>
      </c>
      <c r="R79" s="17" t="s">
        <v>277</v>
      </c>
      <c r="S79" s="17" t="s">
        <v>278</v>
      </c>
      <c r="T79" s="17" t="s">
        <v>279</v>
      </c>
      <c r="U79" s="17" t="s">
        <v>280</v>
      </c>
      <c r="V79" s="17" t="s">
        <v>281</v>
      </c>
      <c r="W79" s="17" t="s">
        <v>282</v>
      </c>
      <c r="X79" s="17" t="s">
        <v>283</v>
      </c>
      <c r="Y79" s="17" t="s">
        <v>284</v>
      </c>
      <c r="Z79" s="17" t="s">
        <v>285</v>
      </c>
      <c r="AA79" s="17" t="s">
        <v>286</v>
      </c>
      <c r="AB79" s="151">
        <v>0</v>
      </c>
    </row>
    <row r="80" spans="2:30" ht="15.75" customHeight="1">
      <c r="B80" s="215" t="str">
        <f>$B$77&amp;" - "&amp;C80</f>
        <v>Receptacles - Audience Seating Area</v>
      </c>
      <c r="C80" s="216" t="s">
        <v>469</v>
      </c>
      <c r="D80" s="16" t="s">
        <v>287</v>
      </c>
      <c r="E80" s="100">
        <v>0.05</v>
      </c>
      <c r="F80" s="100">
        <v>0.05</v>
      </c>
      <c r="G80" s="100">
        <v>0.05</v>
      </c>
      <c r="H80" s="100">
        <v>0.05</v>
      </c>
      <c r="I80" s="100">
        <v>0.05</v>
      </c>
      <c r="J80" s="100">
        <v>0.05</v>
      </c>
      <c r="K80" s="100">
        <v>0.4</v>
      </c>
      <c r="L80" s="100">
        <v>0.4</v>
      </c>
      <c r="M80" s="100">
        <v>0.4</v>
      </c>
      <c r="N80" s="100">
        <v>0.75</v>
      </c>
      <c r="O80" s="100">
        <v>0.75</v>
      </c>
      <c r="P80" s="100">
        <v>0.75</v>
      </c>
      <c r="Q80" s="100">
        <v>0.75</v>
      </c>
      <c r="R80" s="100">
        <v>0.75</v>
      </c>
      <c r="S80" s="100">
        <v>0.75</v>
      </c>
      <c r="T80" s="100">
        <v>0.75</v>
      </c>
      <c r="U80" s="100">
        <v>0.75</v>
      </c>
      <c r="V80" s="100">
        <v>0.75</v>
      </c>
      <c r="W80" s="100">
        <v>0.75</v>
      </c>
      <c r="X80" s="100">
        <v>0.75</v>
      </c>
      <c r="Y80" s="100">
        <v>0.75</v>
      </c>
      <c r="Z80" s="100">
        <v>0.75</v>
      </c>
      <c r="AA80" s="100">
        <v>0.25</v>
      </c>
      <c r="AB80" s="100">
        <v>0.05</v>
      </c>
      <c r="AC80" s="217" t="s">
        <v>482</v>
      </c>
    </row>
    <row r="81" spans="2:29">
      <c r="B81" s="215"/>
      <c r="C81" s="216"/>
      <c r="D81" s="16" t="s">
        <v>288</v>
      </c>
      <c r="E81" s="100">
        <v>0.05</v>
      </c>
      <c r="F81" s="100">
        <v>0.05</v>
      </c>
      <c r="G81" s="100">
        <v>0.05</v>
      </c>
      <c r="H81" s="100">
        <v>0.05</v>
      </c>
      <c r="I81" s="100">
        <v>0.05</v>
      </c>
      <c r="J81" s="100">
        <v>0.05</v>
      </c>
      <c r="K81" s="100">
        <v>0.05</v>
      </c>
      <c r="L81" s="100">
        <v>0.3</v>
      </c>
      <c r="M81" s="100">
        <v>0.3</v>
      </c>
      <c r="N81" s="100">
        <v>0.5</v>
      </c>
      <c r="O81" s="100">
        <v>0.5</v>
      </c>
      <c r="P81" s="100">
        <v>0.5</v>
      </c>
      <c r="Q81" s="100">
        <v>0.5</v>
      </c>
      <c r="R81" s="100">
        <v>0.5</v>
      </c>
      <c r="S81" s="100">
        <v>0.5</v>
      </c>
      <c r="T81" s="100">
        <v>0.5</v>
      </c>
      <c r="U81" s="100">
        <v>0.5</v>
      </c>
      <c r="V81" s="100">
        <v>0.5</v>
      </c>
      <c r="W81" s="100">
        <v>0.5</v>
      </c>
      <c r="X81" s="100">
        <v>0.5</v>
      </c>
      <c r="Y81" s="100">
        <v>0.5</v>
      </c>
      <c r="Z81" s="100">
        <v>0.5</v>
      </c>
      <c r="AA81" s="100">
        <v>0.5</v>
      </c>
      <c r="AB81" s="100">
        <v>0.05</v>
      </c>
      <c r="AC81" s="218"/>
    </row>
    <row r="82" spans="2:29">
      <c r="B82" s="215"/>
      <c r="C82" s="216"/>
      <c r="D82" s="16" t="s">
        <v>289</v>
      </c>
      <c r="E82" s="100">
        <v>0.05</v>
      </c>
      <c r="F82" s="100">
        <v>0.05</v>
      </c>
      <c r="G82" s="100">
        <v>0.05</v>
      </c>
      <c r="H82" s="100">
        <v>0.05</v>
      </c>
      <c r="I82" s="100">
        <v>0.05</v>
      </c>
      <c r="J82" s="100">
        <v>0.05</v>
      </c>
      <c r="K82" s="100">
        <v>0.05</v>
      </c>
      <c r="L82" s="100">
        <v>0.3</v>
      </c>
      <c r="M82" s="100">
        <v>0.3</v>
      </c>
      <c r="N82" s="100">
        <v>0.3</v>
      </c>
      <c r="O82" s="100">
        <v>0.3</v>
      </c>
      <c r="P82" s="100">
        <v>0.3</v>
      </c>
      <c r="Q82" s="100">
        <v>0.65</v>
      </c>
      <c r="R82" s="100">
        <v>0.65</v>
      </c>
      <c r="S82" s="100">
        <v>0.65</v>
      </c>
      <c r="T82" s="100">
        <v>0.65</v>
      </c>
      <c r="U82" s="100">
        <v>0.65</v>
      </c>
      <c r="V82" s="100">
        <v>0.65</v>
      </c>
      <c r="W82" s="100">
        <v>0.65</v>
      </c>
      <c r="X82" s="100">
        <v>0.65</v>
      </c>
      <c r="Y82" s="100">
        <v>0.65</v>
      </c>
      <c r="Z82" s="100">
        <v>0.65</v>
      </c>
      <c r="AA82" s="100">
        <v>0.05</v>
      </c>
      <c r="AB82" s="100">
        <v>0.05</v>
      </c>
      <c r="AC82" s="219"/>
    </row>
    <row r="83" spans="2:29" ht="15.75" customHeight="1">
      <c r="B83" s="215" t="str">
        <f>$B$77&amp;" - "&amp;C83</f>
        <v>Receptacles - Cafeteria Space</v>
      </c>
      <c r="C83" s="216" t="s">
        <v>471</v>
      </c>
      <c r="D83" s="16" t="s">
        <v>287</v>
      </c>
      <c r="E83" s="100">
        <v>0.03</v>
      </c>
      <c r="F83" s="100">
        <v>0.02</v>
      </c>
      <c r="G83" s="100">
        <v>0.03</v>
      </c>
      <c r="H83" s="100">
        <v>0.02</v>
      </c>
      <c r="I83" s="100">
        <v>0.05</v>
      </c>
      <c r="J83" s="100">
        <v>0.12</v>
      </c>
      <c r="K83" s="100">
        <v>0.13</v>
      </c>
      <c r="L83" s="100">
        <v>0.15</v>
      </c>
      <c r="M83" s="100">
        <v>0.18</v>
      </c>
      <c r="N83" s="100">
        <v>0.21</v>
      </c>
      <c r="O83" s="100">
        <v>0.26</v>
      </c>
      <c r="P83" s="100">
        <v>0.28999999999999998</v>
      </c>
      <c r="Q83" s="100">
        <v>0.27</v>
      </c>
      <c r="R83" s="100">
        <v>0.25</v>
      </c>
      <c r="S83" s="100">
        <v>0.23</v>
      </c>
      <c r="T83" s="100">
        <v>0.23</v>
      </c>
      <c r="U83" s="100">
        <v>0.26</v>
      </c>
      <c r="V83" s="100">
        <v>0.26</v>
      </c>
      <c r="W83" s="100">
        <v>0.24</v>
      </c>
      <c r="X83" s="100">
        <v>0.22</v>
      </c>
      <c r="Y83" s="100">
        <v>0.2</v>
      </c>
      <c r="Z83" s="100">
        <v>0.18</v>
      </c>
      <c r="AA83" s="100">
        <v>0.09</v>
      </c>
      <c r="AB83" s="100">
        <v>0.03</v>
      </c>
      <c r="AC83" s="217" t="s">
        <v>483</v>
      </c>
    </row>
    <row r="84" spans="2:29">
      <c r="B84" s="215"/>
      <c r="C84" s="216"/>
      <c r="D84" s="16" t="s">
        <v>288</v>
      </c>
      <c r="E84" s="100">
        <v>0.03</v>
      </c>
      <c r="F84" s="100">
        <v>0.02</v>
      </c>
      <c r="G84" s="100">
        <v>0.03</v>
      </c>
      <c r="H84" s="100">
        <v>0.02</v>
      </c>
      <c r="I84" s="100">
        <v>0.05</v>
      </c>
      <c r="J84" s="100">
        <v>0.12</v>
      </c>
      <c r="K84" s="100">
        <v>0.13</v>
      </c>
      <c r="L84" s="100">
        <v>0.15</v>
      </c>
      <c r="M84" s="100">
        <v>0.18</v>
      </c>
      <c r="N84" s="100">
        <v>0.21</v>
      </c>
      <c r="O84" s="100">
        <v>0.26</v>
      </c>
      <c r="P84" s="100">
        <v>0.28999999999999998</v>
      </c>
      <c r="Q84" s="100">
        <v>0.27</v>
      </c>
      <c r="R84" s="100">
        <v>0.25</v>
      </c>
      <c r="S84" s="100">
        <v>0.23</v>
      </c>
      <c r="T84" s="100">
        <v>0.23</v>
      </c>
      <c r="U84" s="100">
        <v>0.26</v>
      </c>
      <c r="V84" s="100">
        <v>0.26</v>
      </c>
      <c r="W84" s="100">
        <v>0.24</v>
      </c>
      <c r="X84" s="100">
        <v>0.22</v>
      </c>
      <c r="Y84" s="100">
        <v>0.2</v>
      </c>
      <c r="Z84" s="100">
        <v>0.18</v>
      </c>
      <c r="AA84" s="100">
        <v>0.09</v>
      </c>
      <c r="AB84" s="100">
        <v>0.03</v>
      </c>
      <c r="AC84" s="218"/>
    </row>
    <row r="85" spans="2:29">
      <c r="B85" s="215"/>
      <c r="C85" s="216"/>
      <c r="D85" s="16" t="s">
        <v>289</v>
      </c>
      <c r="E85" s="100">
        <v>0.03</v>
      </c>
      <c r="F85" s="100">
        <v>0.02</v>
      </c>
      <c r="G85" s="100">
        <v>0.03</v>
      </c>
      <c r="H85" s="100">
        <v>0.02</v>
      </c>
      <c r="I85" s="100">
        <v>0.05</v>
      </c>
      <c r="J85" s="100">
        <v>0.12</v>
      </c>
      <c r="K85" s="100">
        <v>0.13</v>
      </c>
      <c r="L85" s="100">
        <v>0.15</v>
      </c>
      <c r="M85" s="100">
        <v>0.18</v>
      </c>
      <c r="N85" s="100">
        <v>0.21</v>
      </c>
      <c r="O85" s="100">
        <v>0.26</v>
      </c>
      <c r="P85" s="100">
        <v>0.28999999999999998</v>
      </c>
      <c r="Q85" s="100">
        <v>0.27</v>
      </c>
      <c r="R85" s="100">
        <v>0.25</v>
      </c>
      <c r="S85" s="100">
        <v>0.23</v>
      </c>
      <c r="T85" s="100">
        <v>0.23</v>
      </c>
      <c r="U85" s="100">
        <v>0.26</v>
      </c>
      <c r="V85" s="100">
        <v>0.26</v>
      </c>
      <c r="W85" s="100">
        <v>0.24</v>
      </c>
      <c r="X85" s="100">
        <v>0.22</v>
      </c>
      <c r="Y85" s="100">
        <v>0.2</v>
      </c>
      <c r="Z85" s="100">
        <v>0.18</v>
      </c>
      <c r="AA85" s="100">
        <v>0.09</v>
      </c>
      <c r="AB85" s="100">
        <v>0.03</v>
      </c>
      <c r="AC85" s="219"/>
    </row>
    <row r="86" spans="2:29" ht="15.75" customHeight="1">
      <c r="B86" s="215" t="str">
        <f>$B$77&amp;" - "&amp;C86</f>
        <v>Receptacles - Atrium</v>
      </c>
      <c r="C86" s="216" t="s">
        <v>470</v>
      </c>
      <c r="D86" s="16" t="s">
        <v>287</v>
      </c>
      <c r="E86" s="100">
        <v>0.05</v>
      </c>
      <c r="F86" s="100">
        <v>0.05</v>
      </c>
      <c r="G86" s="100">
        <v>0.05</v>
      </c>
      <c r="H86" s="100">
        <v>0.05</v>
      </c>
      <c r="I86" s="100">
        <v>0.05</v>
      </c>
      <c r="J86" s="100">
        <v>0.05</v>
      </c>
      <c r="K86" s="100">
        <v>0.4</v>
      </c>
      <c r="L86" s="100">
        <v>0.4</v>
      </c>
      <c r="M86" s="100">
        <v>0.4</v>
      </c>
      <c r="N86" s="100">
        <v>0.75</v>
      </c>
      <c r="O86" s="100">
        <v>0.75</v>
      </c>
      <c r="P86" s="100">
        <v>0.75</v>
      </c>
      <c r="Q86" s="100">
        <v>0.75</v>
      </c>
      <c r="R86" s="100">
        <v>0.75</v>
      </c>
      <c r="S86" s="100">
        <v>0.75</v>
      </c>
      <c r="T86" s="100">
        <v>0.75</v>
      </c>
      <c r="U86" s="100">
        <v>0.75</v>
      </c>
      <c r="V86" s="100">
        <v>0.75</v>
      </c>
      <c r="W86" s="100">
        <v>0.75</v>
      </c>
      <c r="X86" s="100">
        <v>0.75</v>
      </c>
      <c r="Y86" s="100">
        <v>0.75</v>
      </c>
      <c r="Z86" s="100">
        <v>0.75</v>
      </c>
      <c r="AA86" s="100">
        <v>0.25</v>
      </c>
      <c r="AB86" s="100">
        <v>0.05</v>
      </c>
      <c r="AC86" s="217" t="s">
        <v>483</v>
      </c>
    </row>
    <row r="87" spans="2:29">
      <c r="B87" s="215"/>
      <c r="C87" s="216"/>
      <c r="D87" s="16" t="s">
        <v>288</v>
      </c>
      <c r="E87" s="100">
        <v>0.05</v>
      </c>
      <c r="F87" s="100">
        <v>0.05</v>
      </c>
      <c r="G87" s="100">
        <v>0.05</v>
      </c>
      <c r="H87" s="100">
        <v>0.05</v>
      </c>
      <c r="I87" s="100">
        <v>0.05</v>
      </c>
      <c r="J87" s="100">
        <v>0.05</v>
      </c>
      <c r="K87" s="100">
        <v>0.05</v>
      </c>
      <c r="L87" s="100">
        <v>0.3</v>
      </c>
      <c r="M87" s="100">
        <v>0.3</v>
      </c>
      <c r="N87" s="100">
        <v>0.5</v>
      </c>
      <c r="O87" s="100">
        <v>0.5</v>
      </c>
      <c r="P87" s="100">
        <v>0.5</v>
      </c>
      <c r="Q87" s="100">
        <v>0.5</v>
      </c>
      <c r="R87" s="100">
        <v>0.5</v>
      </c>
      <c r="S87" s="100">
        <v>0.5</v>
      </c>
      <c r="T87" s="100">
        <v>0.5</v>
      </c>
      <c r="U87" s="100">
        <v>0.5</v>
      </c>
      <c r="V87" s="100">
        <v>0.5</v>
      </c>
      <c r="W87" s="100">
        <v>0.5</v>
      </c>
      <c r="X87" s="100">
        <v>0.5</v>
      </c>
      <c r="Y87" s="100">
        <v>0.5</v>
      </c>
      <c r="Z87" s="100">
        <v>0.5</v>
      </c>
      <c r="AA87" s="100">
        <v>0.5</v>
      </c>
      <c r="AB87" s="100">
        <v>0.05</v>
      </c>
      <c r="AC87" s="218"/>
    </row>
    <row r="88" spans="2:29">
      <c r="B88" s="215"/>
      <c r="C88" s="216"/>
      <c r="D88" s="16" t="s">
        <v>289</v>
      </c>
      <c r="E88" s="100">
        <v>0.05</v>
      </c>
      <c r="F88" s="100">
        <v>0.05</v>
      </c>
      <c r="G88" s="100">
        <v>0.05</v>
      </c>
      <c r="H88" s="100">
        <v>0.05</v>
      </c>
      <c r="I88" s="100">
        <v>0.05</v>
      </c>
      <c r="J88" s="100">
        <v>0.05</v>
      </c>
      <c r="K88" s="100">
        <v>0.05</v>
      </c>
      <c r="L88" s="100">
        <v>0.3</v>
      </c>
      <c r="M88" s="100">
        <v>0.3</v>
      </c>
      <c r="N88" s="100">
        <v>0.3</v>
      </c>
      <c r="O88" s="100">
        <v>0.3</v>
      </c>
      <c r="P88" s="100">
        <v>0.3</v>
      </c>
      <c r="Q88" s="100">
        <v>0.65</v>
      </c>
      <c r="R88" s="100">
        <v>0.65</v>
      </c>
      <c r="S88" s="100">
        <v>0.65</v>
      </c>
      <c r="T88" s="100">
        <v>0.65</v>
      </c>
      <c r="U88" s="100">
        <v>0.65</v>
      </c>
      <c r="V88" s="100">
        <v>0.65</v>
      </c>
      <c r="W88" s="100">
        <v>0.65</v>
      </c>
      <c r="X88" s="100">
        <v>0.65</v>
      </c>
      <c r="Y88" s="100">
        <v>0.65</v>
      </c>
      <c r="Z88" s="100">
        <v>0.65</v>
      </c>
      <c r="AA88" s="100">
        <v>0.05</v>
      </c>
      <c r="AB88" s="100">
        <v>0.05</v>
      </c>
      <c r="AC88" s="219"/>
    </row>
    <row r="89" spans="2:29" ht="15.75" customHeight="1">
      <c r="B89" s="215" t="str">
        <f>$B$77&amp;" - "&amp;C89</f>
        <v>Receptacles - Conference/Meeting/Multipurpose</v>
      </c>
      <c r="C89" s="216" t="s">
        <v>472</v>
      </c>
      <c r="D89" s="16" t="s">
        <v>287</v>
      </c>
      <c r="E89" s="100">
        <v>0.05</v>
      </c>
      <c r="F89" s="100">
        <v>0.05</v>
      </c>
      <c r="G89" s="100">
        <v>0.05</v>
      </c>
      <c r="H89" s="100">
        <v>0.05</v>
      </c>
      <c r="I89" s="100">
        <v>0.05</v>
      </c>
      <c r="J89" s="100">
        <v>0.05</v>
      </c>
      <c r="K89" s="100">
        <v>0.4</v>
      </c>
      <c r="L89" s="100">
        <v>0.4</v>
      </c>
      <c r="M89" s="100">
        <v>0.4</v>
      </c>
      <c r="N89" s="100">
        <v>0.75</v>
      </c>
      <c r="O89" s="100">
        <v>0.75</v>
      </c>
      <c r="P89" s="100">
        <v>0.75</v>
      </c>
      <c r="Q89" s="100">
        <v>0.75</v>
      </c>
      <c r="R89" s="100">
        <v>0.75</v>
      </c>
      <c r="S89" s="100">
        <v>0.75</v>
      </c>
      <c r="T89" s="100">
        <v>0.75</v>
      </c>
      <c r="U89" s="100">
        <v>0.75</v>
      </c>
      <c r="V89" s="100">
        <v>0.75</v>
      </c>
      <c r="W89" s="100">
        <v>0.75</v>
      </c>
      <c r="X89" s="100">
        <v>0.75</v>
      </c>
      <c r="Y89" s="100">
        <v>0.75</v>
      </c>
      <c r="Z89" s="100">
        <v>0.75</v>
      </c>
      <c r="AA89" s="100">
        <v>0.25</v>
      </c>
      <c r="AB89" s="100">
        <v>0.05</v>
      </c>
      <c r="AC89" s="217" t="s">
        <v>482</v>
      </c>
    </row>
    <row r="90" spans="2:29">
      <c r="B90" s="215"/>
      <c r="C90" s="216"/>
      <c r="D90" s="16" t="s">
        <v>288</v>
      </c>
      <c r="E90" s="100">
        <v>0.05</v>
      </c>
      <c r="F90" s="100">
        <v>0.05</v>
      </c>
      <c r="G90" s="100">
        <v>0.05</v>
      </c>
      <c r="H90" s="100">
        <v>0.05</v>
      </c>
      <c r="I90" s="100">
        <v>0.05</v>
      </c>
      <c r="J90" s="100">
        <v>0.05</v>
      </c>
      <c r="K90" s="100">
        <v>0.05</v>
      </c>
      <c r="L90" s="100">
        <v>0.3</v>
      </c>
      <c r="M90" s="100">
        <v>0.3</v>
      </c>
      <c r="N90" s="100">
        <v>0.5</v>
      </c>
      <c r="O90" s="100">
        <v>0.5</v>
      </c>
      <c r="P90" s="100">
        <v>0.5</v>
      </c>
      <c r="Q90" s="100">
        <v>0.5</v>
      </c>
      <c r="R90" s="100">
        <v>0.5</v>
      </c>
      <c r="S90" s="100">
        <v>0.5</v>
      </c>
      <c r="T90" s="100">
        <v>0.5</v>
      </c>
      <c r="U90" s="100">
        <v>0.5</v>
      </c>
      <c r="V90" s="100">
        <v>0.5</v>
      </c>
      <c r="W90" s="100">
        <v>0.5</v>
      </c>
      <c r="X90" s="100">
        <v>0.5</v>
      </c>
      <c r="Y90" s="100">
        <v>0.5</v>
      </c>
      <c r="Z90" s="100">
        <v>0.5</v>
      </c>
      <c r="AA90" s="100">
        <v>0.5</v>
      </c>
      <c r="AB90" s="100">
        <v>0.05</v>
      </c>
      <c r="AC90" s="218"/>
    </row>
    <row r="91" spans="2:29">
      <c r="B91" s="215"/>
      <c r="C91" s="216"/>
      <c r="D91" s="16" t="s">
        <v>289</v>
      </c>
      <c r="E91" s="100">
        <v>0.05</v>
      </c>
      <c r="F91" s="100">
        <v>0.05</v>
      </c>
      <c r="G91" s="100">
        <v>0.05</v>
      </c>
      <c r="H91" s="100">
        <v>0.05</v>
      </c>
      <c r="I91" s="100">
        <v>0.05</v>
      </c>
      <c r="J91" s="100">
        <v>0.05</v>
      </c>
      <c r="K91" s="100">
        <v>0.05</v>
      </c>
      <c r="L91" s="100">
        <v>0.3</v>
      </c>
      <c r="M91" s="100">
        <v>0.3</v>
      </c>
      <c r="N91" s="100">
        <v>0.3</v>
      </c>
      <c r="O91" s="100">
        <v>0.3</v>
      </c>
      <c r="P91" s="100">
        <v>0.3</v>
      </c>
      <c r="Q91" s="100">
        <v>0.65</v>
      </c>
      <c r="R91" s="100">
        <v>0.65</v>
      </c>
      <c r="S91" s="100">
        <v>0.65</v>
      </c>
      <c r="T91" s="100">
        <v>0.65</v>
      </c>
      <c r="U91" s="100">
        <v>0.65</v>
      </c>
      <c r="V91" s="100">
        <v>0.65</v>
      </c>
      <c r="W91" s="100">
        <v>0.65</v>
      </c>
      <c r="X91" s="100">
        <v>0.65</v>
      </c>
      <c r="Y91" s="100">
        <v>0.65</v>
      </c>
      <c r="Z91" s="100">
        <v>0.65</v>
      </c>
      <c r="AA91" s="100">
        <v>0.05</v>
      </c>
      <c r="AB91" s="100">
        <v>0.05</v>
      </c>
      <c r="AC91" s="219"/>
    </row>
    <row r="92" spans="2:29">
      <c r="B92" s="215" t="str">
        <f>$B$77&amp;" - "&amp;C92</f>
        <v xml:space="preserve">Receptacles - </v>
      </c>
      <c r="C92" s="220"/>
      <c r="D92" s="16" t="s">
        <v>287</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217" t="s">
        <v>482</v>
      </c>
    </row>
    <row r="93" spans="2:29">
      <c r="B93" s="215"/>
      <c r="C93" s="221"/>
      <c r="D93" s="16" t="s">
        <v>288</v>
      </c>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218"/>
    </row>
    <row r="94" spans="2:29">
      <c r="B94" s="215"/>
      <c r="C94" s="222"/>
      <c r="D94" s="16" t="s">
        <v>289</v>
      </c>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219"/>
    </row>
    <row r="95" spans="2:29">
      <c r="B95" s="215" t="str">
        <f>$B$77&amp;" - "&amp;C95</f>
        <v xml:space="preserve">Receptacles - </v>
      </c>
      <c r="C95" s="216"/>
      <c r="D95" s="16" t="s">
        <v>287</v>
      </c>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217"/>
    </row>
    <row r="96" spans="2:29">
      <c r="B96" s="215"/>
      <c r="C96" s="216"/>
      <c r="D96" s="16" t="s">
        <v>288</v>
      </c>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218"/>
    </row>
    <row r="97" spans="2:29">
      <c r="B97" s="215"/>
      <c r="C97" s="216"/>
      <c r="D97" s="16" t="s">
        <v>289</v>
      </c>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219"/>
    </row>
    <row r="115" spans="2:30" ht="18.75">
      <c r="B115" s="190" t="s">
        <v>292</v>
      </c>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26" t="s">
        <v>8</v>
      </c>
      <c r="AD115" s="126"/>
    </row>
    <row r="116" spans="2:30" s="10" customFormat="1" ht="5.0999999999999996" customHeight="1">
      <c r="B116" s="11"/>
      <c r="C116" s="11"/>
      <c r="D116" s="11"/>
      <c r="E116" s="11"/>
      <c r="F116" s="11"/>
      <c r="G116" s="12"/>
    </row>
    <row r="117" spans="2:30">
      <c r="B117" s="131"/>
      <c r="C117" s="17" t="s">
        <v>226</v>
      </c>
      <c r="D117" s="17" t="s">
        <v>263</v>
      </c>
      <c r="E117" s="17" t="s">
        <v>264</v>
      </c>
      <c r="F117" s="17" t="s">
        <v>265</v>
      </c>
      <c r="G117" s="17" t="s">
        <v>266</v>
      </c>
      <c r="H117" s="17" t="s">
        <v>267</v>
      </c>
      <c r="I117" s="17" t="s">
        <v>268</v>
      </c>
      <c r="J117" s="17" t="s">
        <v>269</v>
      </c>
      <c r="K117" s="17" t="s">
        <v>270</v>
      </c>
      <c r="L117" s="17" t="s">
        <v>271</v>
      </c>
      <c r="M117" s="17" t="s">
        <v>272</v>
      </c>
      <c r="N117" s="17" t="s">
        <v>273</v>
      </c>
      <c r="O117" s="17" t="s">
        <v>274</v>
      </c>
      <c r="P117" s="17" t="s">
        <v>275</v>
      </c>
      <c r="Q117" s="17" t="s">
        <v>276</v>
      </c>
      <c r="R117" s="17" t="s">
        <v>277</v>
      </c>
      <c r="S117" s="17" t="s">
        <v>278</v>
      </c>
      <c r="T117" s="17" t="s">
        <v>279</v>
      </c>
      <c r="U117" s="17" t="s">
        <v>280</v>
      </c>
      <c r="V117" s="17" t="s">
        <v>281</v>
      </c>
      <c r="W117" s="17" t="s">
        <v>282</v>
      </c>
      <c r="X117" s="17" t="s">
        <v>283</v>
      </c>
      <c r="Y117" s="17" t="s">
        <v>284</v>
      </c>
      <c r="Z117" s="17" t="s">
        <v>285</v>
      </c>
      <c r="AA117" s="17" t="s">
        <v>286</v>
      </c>
      <c r="AB117" s="151">
        <v>0</v>
      </c>
    </row>
    <row r="118" spans="2:30" ht="15.75" customHeight="1">
      <c r="B118" s="215" t="str">
        <f>$B$115&amp;" - "&amp;C118</f>
        <v>Domestic Hot Water - Audience Seating Area</v>
      </c>
      <c r="C118" s="216" t="s">
        <v>469</v>
      </c>
      <c r="D118" s="16" t="s">
        <v>287</v>
      </c>
      <c r="E118" s="100">
        <v>0</v>
      </c>
      <c r="F118" s="100">
        <v>0</v>
      </c>
      <c r="G118" s="100">
        <v>0</v>
      </c>
      <c r="H118" s="100">
        <v>0</v>
      </c>
      <c r="I118" s="100">
        <v>0</v>
      </c>
      <c r="J118" s="100">
        <v>0</v>
      </c>
      <c r="K118" s="100">
        <v>0</v>
      </c>
      <c r="L118" s="100">
        <v>0</v>
      </c>
      <c r="M118" s="100">
        <v>0</v>
      </c>
      <c r="N118" s="100">
        <v>0.05</v>
      </c>
      <c r="O118" s="100">
        <v>0.05</v>
      </c>
      <c r="P118" s="100">
        <v>0.35</v>
      </c>
      <c r="Q118" s="100">
        <v>0.05</v>
      </c>
      <c r="R118" s="100">
        <v>0.05</v>
      </c>
      <c r="S118" s="100">
        <v>0.05</v>
      </c>
      <c r="T118" s="100">
        <v>0.05</v>
      </c>
      <c r="U118" s="100">
        <v>0.05</v>
      </c>
      <c r="V118" s="100">
        <v>0</v>
      </c>
      <c r="W118" s="100">
        <v>0</v>
      </c>
      <c r="X118" s="100">
        <v>0</v>
      </c>
      <c r="Y118" s="100">
        <v>0</v>
      </c>
      <c r="Z118" s="100">
        <v>0</v>
      </c>
      <c r="AA118" s="100">
        <v>0</v>
      </c>
      <c r="AB118" s="100">
        <v>0</v>
      </c>
      <c r="AC118" s="217" t="s">
        <v>482</v>
      </c>
    </row>
    <row r="119" spans="2:30">
      <c r="B119" s="215"/>
      <c r="C119" s="216"/>
      <c r="D119" s="16" t="s">
        <v>288</v>
      </c>
      <c r="E119" s="100">
        <v>0</v>
      </c>
      <c r="F119" s="100">
        <v>0</v>
      </c>
      <c r="G119" s="100">
        <v>0</v>
      </c>
      <c r="H119" s="100">
        <v>0</v>
      </c>
      <c r="I119" s="100">
        <v>0</v>
      </c>
      <c r="J119" s="100">
        <v>0</v>
      </c>
      <c r="K119" s="100">
        <v>0</v>
      </c>
      <c r="L119" s="100">
        <v>0</v>
      </c>
      <c r="M119" s="100">
        <v>0</v>
      </c>
      <c r="N119" s="100">
        <v>0.05</v>
      </c>
      <c r="O119" s="100">
        <v>0.05</v>
      </c>
      <c r="P119" s="100">
        <v>0.2</v>
      </c>
      <c r="Q119" s="100">
        <v>0</v>
      </c>
      <c r="R119" s="100">
        <v>0</v>
      </c>
      <c r="S119" s="100">
        <v>0</v>
      </c>
      <c r="T119" s="100">
        <v>0</v>
      </c>
      <c r="U119" s="100">
        <v>0</v>
      </c>
      <c r="V119" s="100">
        <v>0</v>
      </c>
      <c r="W119" s="100">
        <v>0</v>
      </c>
      <c r="X119" s="100">
        <v>0.65</v>
      </c>
      <c r="Y119" s="100">
        <v>0.3</v>
      </c>
      <c r="Z119" s="100">
        <v>0</v>
      </c>
      <c r="AA119" s="100">
        <v>0</v>
      </c>
      <c r="AB119" s="100">
        <v>0</v>
      </c>
      <c r="AC119" s="218"/>
    </row>
    <row r="120" spans="2:30">
      <c r="B120" s="215"/>
      <c r="C120" s="216"/>
      <c r="D120" s="16" t="s">
        <v>289</v>
      </c>
      <c r="E120" s="100">
        <v>0</v>
      </c>
      <c r="F120" s="100">
        <v>0</v>
      </c>
      <c r="G120" s="100">
        <v>0</v>
      </c>
      <c r="H120" s="100">
        <v>0</v>
      </c>
      <c r="I120" s="100">
        <v>0</v>
      </c>
      <c r="J120" s="100">
        <v>0</v>
      </c>
      <c r="K120" s="100">
        <v>0</v>
      </c>
      <c r="L120" s="100">
        <v>0</v>
      </c>
      <c r="M120" s="100">
        <v>0</v>
      </c>
      <c r="N120" s="100">
        <v>0.05</v>
      </c>
      <c r="O120" s="100">
        <v>0.05</v>
      </c>
      <c r="P120" s="100">
        <v>0.1</v>
      </c>
      <c r="Q120" s="100">
        <v>0</v>
      </c>
      <c r="R120" s="100">
        <v>0</v>
      </c>
      <c r="S120" s="100">
        <v>0</v>
      </c>
      <c r="T120" s="100">
        <v>0</v>
      </c>
      <c r="U120" s="100">
        <v>0</v>
      </c>
      <c r="V120" s="100">
        <v>0</v>
      </c>
      <c r="W120" s="100">
        <v>0</v>
      </c>
      <c r="X120" s="100">
        <v>0.65</v>
      </c>
      <c r="Y120" s="100">
        <v>0.3</v>
      </c>
      <c r="Z120" s="100">
        <v>0</v>
      </c>
      <c r="AA120" s="100">
        <v>0</v>
      </c>
      <c r="AB120" s="100">
        <v>0</v>
      </c>
      <c r="AC120" s="219"/>
    </row>
    <row r="121" spans="2:30">
      <c r="B121" s="215" t="str">
        <f>$B$115&amp;" - "&amp;C121</f>
        <v>Domestic Hot Water - Cafeteria Space</v>
      </c>
      <c r="C121" s="216" t="s">
        <v>471</v>
      </c>
      <c r="D121" s="16" t="s">
        <v>287</v>
      </c>
      <c r="E121" s="100">
        <v>0.2</v>
      </c>
      <c r="F121" s="100">
        <v>0.15</v>
      </c>
      <c r="G121" s="100">
        <v>0.15</v>
      </c>
      <c r="H121" s="100">
        <v>0</v>
      </c>
      <c r="I121" s="100">
        <v>0</v>
      </c>
      <c r="J121" s="100">
        <v>0</v>
      </c>
      <c r="K121" s="100">
        <v>0</v>
      </c>
      <c r="L121" s="100">
        <v>0.6</v>
      </c>
      <c r="M121" s="100">
        <v>0.55000000000000004</v>
      </c>
      <c r="N121" s="100">
        <v>0.45</v>
      </c>
      <c r="O121" s="100">
        <v>0.4</v>
      </c>
      <c r="P121" s="100">
        <v>0.45</v>
      </c>
      <c r="Q121" s="100">
        <v>0.4</v>
      </c>
      <c r="R121" s="100">
        <v>0.35</v>
      </c>
      <c r="S121" s="100">
        <v>0.3</v>
      </c>
      <c r="T121" s="100">
        <v>0.3</v>
      </c>
      <c r="U121" s="100">
        <v>0.3</v>
      </c>
      <c r="V121" s="100">
        <v>0.4</v>
      </c>
      <c r="W121" s="100">
        <v>0.55000000000000004</v>
      </c>
      <c r="X121" s="100">
        <v>0.6</v>
      </c>
      <c r="Y121" s="100">
        <v>0.5</v>
      </c>
      <c r="Z121" s="100">
        <v>0.55000000000000004</v>
      </c>
      <c r="AA121" s="100">
        <v>0.45</v>
      </c>
      <c r="AB121" s="100">
        <v>0.25</v>
      </c>
      <c r="AC121" s="217" t="s">
        <v>483</v>
      </c>
    </row>
    <row r="122" spans="2:30">
      <c r="B122" s="215"/>
      <c r="C122" s="216"/>
      <c r="D122" s="16" t="s">
        <v>288</v>
      </c>
      <c r="E122" s="100">
        <v>0.2</v>
      </c>
      <c r="F122" s="100">
        <v>0.15</v>
      </c>
      <c r="G122" s="100">
        <v>0.15</v>
      </c>
      <c r="H122" s="100">
        <v>0</v>
      </c>
      <c r="I122" s="100">
        <v>0</v>
      </c>
      <c r="J122" s="100">
        <v>0</v>
      </c>
      <c r="K122" s="100">
        <v>0</v>
      </c>
      <c r="L122" s="100">
        <v>0</v>
      </c>
      <c r="M122" s="100">
        <v>0</v>
      </c>
      <c r="N122" s="100">
        <v>0.5</v>
      </c>
      <c r="O122" s="100">
        <v>0.45</v>
      </c>
      <c r="P122" s="100">
        <v>0.5</v>
      </c>
      <c r="Q122" s="100">
        <v>0.5</v>
      </c>
      <c r="R122" s="100">
        <v>0.45</v>
      </c>
      <c r="S122" s="100">
        <v>0.4</v>
      </c>
      <c r="T122" s="100">
        <v>0.4</v>
      </c>
      <c r="U122" s="100">
        <v>0.35</v>
      </c>
      <c r="V122" s="100">
        <v>0.4</v>
      </c>
      <c r="W122" s="100">
        <v>0.55000000000000004</v>
      </c>
      <c r="X122" s="100">
        <v>0.55000000000000004</v>
      </c>
      <c r="Y122" s="100">
        <v>0.5</v>
      </c>
      <c r="Z122" s="100">
        <v>0.55000000000000004</v>
      </c>
      <c r="AA122" s="100">
        <v>0.4</v>
      </c>
      <c r="AB122" s="100">
        <v>0.3</v>
      </c>
      <c r="AC122" s="218"/>
    </row>
    <row r="123" spans="2:30">
      <c r="B123" s="215"/>
      <c r="C123" s="216"/>
      <c r="D123" s="16" t="s">
        <v>289</v>
      </c>
      <c r="E123" s="100">
        <v>0.25</v>
      </c>
      <c r="F123" s="100">
        <v>0.2</v>
      </c>
      <c r="G123" s="100">
        <v>0.2</v>
      </c>
      <c r="H123" s="100">
        <v>0</v>
      </c>
      <c r="I123" s="100">
        <v>0</v>
      </c>
      <c r="J123" s="100">
        <v>0</v>
      </c>
      <c r="K123" s="100">
        <v>0</v>
      </c>
      <c r="L123" s="100">
        <v>0</v>
      </c>
      <c r="M123" s="100">
        <v>0</v>
      </c>
      <c r="N123" s="100">
        <v>0</v>
      </c>
      <c r="O123" s="100">
        <v>0.5</v>
      </c>
      <c r="P123" s="100">
        <v>0.5</v>
      </c>
      <c r="Q123" s="100">
        <v>0.4</v>
      </c>
      <c r="R123" s="100">
        <v>0.4</v>
      </c>
      <c r="S123" s="100">
        <v>0.3</v>
      </c>
      <c r="T123" s="100">
        <v>0.3</v>
      </c>
      <c r="U123" s="100">
        <v>0.3</v>
      </c>
      <c r="V123" s="100">
        <v>0.4</v>
      </c>
      <c r="W123" s="100">
        <v>0.5</v>
      </c>
      <c r="X123" s="100">
        <v>0.5</v>
      </c>
      <c r="Y123" s="100">
        <v>0.4</v>
      </c>
      <c r="Z123" s="100">
        <v>0.5</v>
      </c>
      <c r="AA123" s="100">
        <v>0.4</v>
      </c>
      <c r="AB123" s="100">
        <v>0.2</v>
      </c>
      <c r="AC123" s="219"/>
    </row>
    <row r="124" spans="2:30">
      <c r="B124" s="215" t="str">
        <f>$B$115&amp;" - "&amp;C124</f>
        <v>Domestic Hot Water - Atrium</v>
      </c>
      <c r="C124" s="216" t="s">
        <v>470</v>
      </c>
      <c r="D124" s="16" t="s">
        <v>287</v>
      </c>
      <c r="E124" s="100">
        <v>0</v>
      </c>
      <c r="F124" s="100">
        <v>0</v>
      </c>
      <c r="G124" s="100">
        <v>0</v>
      </c>
      <c r="H124" s="100">
        <v>0</v>
      </c>
      <c r="I124" s="100">
        <v>0</v>
      </c>
      <c r="J124" s="100">
        <v>0</v>
      </c>
      <c r="K124" s="100">
        <v>0</v>
      </c>
      <c r="L124" s="100">
        <v>0</v>
      </c>
      <c r="M124" s="100">
        <v>0</v>
      </c>
      <c r="N124" s="100">
        <v>0.05</v>
      </c>
      <c r="O124" s="100">
        <v>0.05</v>
      </c>
      <c r="P124" s="100">
        <v>0.35</v>
      </c>
      <c r="Q124" s="100">
        <v>0.05</v>
      </c>
      <c r="R124" s="100">
        <v>0.05</v>
      </c>
      <c r="S124" s="100">
        <v>0.05</v>
      </c>
      <c r="T124" s="100">
        <v>0.05</v>
      </c>
      <c r="U124" s="100">
        <v>0.05</v>
      </c>
      <c r="V124" s="100">
        <v>0</v>
      </c>
      <c r="W124" s="100">
        <v>0</v>
      </c>
      <c r="X124" s="100">
        <v>0</v>
      </c>
      <c r="Y124" s="100">
        <v>0</v>
      </c>
      <c r="Z124" s="100">
        <v>0</v>
      </c>
      <c r="AA124" s="100">
        <v>0</v>
      </c>
      <c r="AB124" s="100">
        <v>0</v>
      </c>
      <c r="AC124" s="217" t="s">
        <v>482</v>
      </c>
    </row>
    <row r="125" spans="2:30">
      <c r="B125" s="215"/>
      <c r="C125" s="216"/>
      <c r="D125" s="16" t="s">
        <v>288</v>
      </c>
      <c r="E125" s="100">
        <v>0</v>
      </c>
      <c r="F125" s="100">
        <v>0</v>
      </c>
      <c r="G125" s="100">
        <v>0</v>
      </c>
      <c r="H125" s="100">
        <v>0</v>
      </c>
      <c r="I125" s="100">
        <v>0</v>
      </c>
      <c r="J125" s="100">
        <v>0</v>
      </c>
      <c r="K125" s="100">
        <v>0</v>
      </c>
      <c r="L125" s="100">
        <v>0</v>
      </c>
      <c r="M125" s="100">
        <v>0</v>
      </c>
      <c r="N125" s="100">
        <v>0.05</v>
      </c>
      <c r="O125" s="100">
        <v>0.05</v>
      </c>
      <c r="P125" s="100">
        <v>0.2</v>
      </c>
      <c r="Q125" s="100">
        <v>0</v>
      </c>
      <c r="R125" s="100">
        <v>0</v>
      </c>
      <c r="S125" s="100">
        <v>0</v>
      </c>
      <c r="T125" s="100">
        <v>0</v>
      </c>
      <c r="U125" s="100">
        <v>0</v>
      </c>
      <c r="V125" s="100">
        <v>0</v>
      </c>
      <c r="W125" s="100">
        <v>0</v>
      </c>
      <c r="X125" s="100">
        <v>0.65</v>
      </c>
      <c r="Y125" s="100">
        <v>0.3</v>
      </c>
      <c r="Z125" s="100">
        <v>0</v>
      </c>
      <c r="AA125" s="100">
        <v>0</v>
      </c>
      <c r="AB125" s="100">
        <v>0</v>
      </c>
      <c r="AC125" s="218"/>
    </row>
    <row r="126" spans="2:30">
      <c r="B126" s="215"/>
      <c r="C126" s="216"/>
      <c r="D126" s="16" t="s">
        <v>289</v>
      </c>
      <c r="E126" s="100">
        <v>0</v>
      </c>
      <c r="F126" s="100">
        <v>0</v>
      </c>
      <c r="G126" s="100">
        <v>0</v>
      </c>
      <c r="H126" s="100">
        <v>0</v>
      </c>
      <c r="I126" s="100">
        <v>0</v>
      </c>
      <c r="J126" s="100">
        <v>0</v>
      </c>
      <c r="K126" s="100">
        <v>0</v>
      </c>
      <c r="L126" s="100">
        <v>0</v>
      </c>
      <c r="M126" s="100">
        <v>0</v>
      </c>
      <c r="N126" s="100">
        <v>0.05</v>
      </c>
      <c r="O126" s="100">
        <v>0.05</v>
      </c>
      <c r="P126" s="100">
        <v>0.1</v>
      </c>
      <c r="Q126" s="100">
        <v>0</v>
      </c>
      <c r="R126" s="100">
        <v>0</v>
      </c>
      <c r="S126" s="100">
        <v>0</v>
      </c>
      <c r="T126" s="100">
        <v>0</v>
      </c>
      <c r="U126" s="100">
        <v>0</v>
      </c>
      <c r="V126" s="100">
        <v>0</v>
      </c>
      <c r="W126" s="100">
        <v>0</v>
      </c>
      <c r="X126" s="100">
        <v>0.65</v>
      </c>
      <c r="Y126" s="100">
        <v>0.3</v>
      </c>
      <c r="Z126" s="100">
        <v>0</v>
      </c>
      <c r="AA126" s="100">
        <v>0</v>
      </c>
      <c r="AB126" s="100">
        <v>0</v>
      </c>
      <c r="AC126" s="219"/>
    </row>
    <row r="127" spans="2:30">
      <c r="B127" s="215" t="str">
        <f>$B$115&amp;" - "&amp;C127</f>
        <v>Domestic Hot Water - Conference/Meeting/Multipurpose</v>
      </c>
      <c r="C127" s="216" t="s">
        <v>472</v>
      </c>
      <c r="D127" s="16" t="s">
        <v>287</v>
      </c>
      <c r="E127" s="100">
        <v>0</v>
      </c>
      <c r="F127" s="100">
        <v>0</v>
      </c>
      <c r="G127" s="100">
        <v>0</v>
      </c>
      <c r="H127" s="100">
        <v>0</v>
      </c>
      <c r="I127" s="100">
        <v>0</v>
      </c>
      <c r="J127" s="100">
        <v>0</v>
      </c>
      <c r="K127" s="100">
        <v>0</v>
      </c>
      <c r="L127" s="100">
        <v>0</v>
      </c>
      <c r="M127" s="100">
        <v>0</v>
      </c>
      <c r="N127" s="100">
        <v>0.05</v>
      </c>
      <c r="O127" s="100">
        <v>0.05</v>
      </c>
      <c r="P127" s="100">
        <v>0.35</v>
      </c>
      <c r="Q127" s="100">
        <v>0.05</v>
      </c>
      <c r="R127" s="100">
        <v>0.05</v>
      </c>
      <c r="S127" s="100">
        <v>0.05</v>
      </c>
      <c r="T127" s="100">
        <v>0.05</v>
      </c>
      <c r="U127" s="100">
        <v>0.05</v>
      </c>
      <c r="V127" s="100">
        <v>0</v>
      </c>
      <c r="W127" s="100">
        <v>0</v>
      </c>
      <c r="X127" s="100">
        <v>0</v>
      </c>
      <c r="Y127" s="100">
        <v>0</v>
      </c>
      <c r="Z127" s="100">
        <v>0</v>
      </c>
      <c r="AA127" s="100">
        <v>0</v>
      </c>
      <c r="AB127" s="100">
        <v>0</v>
      </c>
      <c r="AC127" s="217" t="s">
        <v>482</v>
      </c>
    </row>
    <row r="128" spans="2:30">
      <c r="B128" s="215"/>
      <c r="C128" s="216"/>
      <c r="D128" s="16" t="s">
        <v>288</v>
      </c>
      <c r="E128" s="100">
        <v>0</v>
      </c>
      <c r="F128" s="100">
        <v>0</v>
      </c>
      <c r="G128" s="100">
        <v>0</v>
      </c>
      <c r="H128" s="100">
        <v>0</v>
      </c>
      <c r="I128" s="100">
        <v>0</v>
      </c>
      <c r="J128" s="100">
        <v>0</v>
      </c>
      <c r="K128" s="100">
        <v>0</v>
      </c>
      <c r="L128" s="100">
        <v>0</v>
      </c>
      <c r="M128" s="100">
        <v>0</v>
      </c>
      <c r="N128" s="100">
        <v>0.05</v>
      </c>
      <c r="O128" s="100">
        <v>0.05</v>
      </c>
      <c r="P128" s="100">
        <v>0.2</v>
      </c>
      <c r="Q128" s="100">
        <v>0</v>
      </c>
      <c r="R128" s="100">
        <v>0</v>
      </c>
      <c r="S128" s="100">
        <v>0</v>
      </c>
      <c r="T128" s="100">
        <v>0</v>
      </c>
      <c r="U128" s="100">
        <v>0</v>
      </c>
      <c r="V128" s="100">
        <v>0</v>
      </c>
      <c r="W128" s="100">
        <v>0</v>
      </c>
      <c r="X128" s="100">
        <v>0.65</v>
      </c>
      <c r="Y128" s="100">
        <v>0.3</v>
      </c>
      <c r="Z128" s="100">
        <v>0</v>
      </c>
      <c r="AA128" s="100">
        <v>0</v>
      </c>
      <c r="AB128" s="100">
        <v>0</v>
      </c>
      <c r="AC128" s="218"/>
    </row>
    <row r="129" spans="2:29">
      <c r="B129" s="215"/>
      <c r="C129" s="216"/>
      <c r="D129" s="16" t="s">
        <v>289</v>
      </c>
      <c r="E129" s="100">
        <v>0</v>
      </c>
      <c r="F129" s="100">
        <v>0</v>
      </c>
      <c r="G129" s="100">
        <v>0</v>
      </c>
      <c r="H129" s="100">
        <v>0</v>
      </c>
      <c r="I129" s="100">
        <v>0</v>
      </c>
      <c r="J129" s="100">
        <v>0</v>
      </c>
      <c r="K129" s="100">
        <v>0</v>
      </c>
      <c r="L129" s="100">
        <v>0</v>
      </c>
      <c r="M129" s="100">
        <v>0</v>
      </c>
      <c r="N129" s="100">
        <v>0.05</v>
      </c>
      <c r="O129" s="100">
        <v>0.05</v>
      </c>
      <c r="P129" s="100">
        <v>0.1</v>
      </c>
      <c r="Q129" s="100">
        <v>0</v>
      </c>
      <c r="R129" s="100">
        <v>0</v>
      </c>
      <c r="S129" s="100">
        <v>0</v>
      </c>
      <c r="T129" s="100">
        <v>0</v>
      </c>
      <c r="U129" s="100">
        <v>0</v>
      </c>
      <c r="V129" s="100">
        <v>0</v>
      </c>
      <c r="W129" s="100">
        <v>0</v>
      </c>
      <c r="X129" s="100">
        <v>0.65</v>
      </c>
      <c r="Y129" s="100">
        <v>0.3</v>
      </c>
      <c r="Z129" s="100">
        <v>0</v>
      </c>
      <c r="AA129" s="100">
        <v>0</v>
      </c>
      <c r="AB129" s="100">
        <v>0</v>
      </c>
      <c r="AC129" s="219"/>
    </row>
    <row r="130" spans="2:29">
      <c r="B130" s="215" t="str">
        <f>$B$115&amp;" - "&amp;C130</f>
        <v xml:space="preserve">Domestic Hot Water - </v>
      </c>
      <c r="C130" s="216"/>
      <c r="D130" s="16" t="s">
        <v>287</v>
      </c>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217"/>
    </row>
    <row r="131" spans="2:29">
      <c r="B131" s="215"/>
      <c r="C131" s="216"/>
      <c r="D131" s="16" t="s">
        <v>288</v>
      </c>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218"/>
    </row>
    <row r="132" spans="2:29">
      <c r="B132" s="215"/>
      <c r="C132" s="216"/>
      <c r="D132" s="16" t="s">
        <v>289</v>
      </c>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219"/>
    </row>
    <row r="150" spans="2:30" ht="18.75">
      <c r="B150" s="190" t="s">
        <v>98</v>
      </c>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26" t="s">
        <v>8</v>
      </c>
      <c r="AD150" s="126"/>
    </row>
    <row r="151" spans="2:30" s="10" customFormat="1" ht="5.0999999999999996" customHeight="1">
      <c r="B151" s="11"/>
      <c r="C151" s="11"/>
      <c r="D151" s="11"/>
      <c r="E151" s="11"/>
      <c r="F151" s="11"/>
      <c r="G151" s="12"/>
    </row>
    <row r="152" spans="2:30">
      <c r="B152" s="131"/>
      <c r="C152" s="17" t="s">
        <v>226</v>
      </c>
      <c r="D152" s="17" t="s">
        <v>263</v>
      </c>
      <c r="E152" s="17" t="s">
        <v>264</v>
      </c>
      <c r="F152" s="17" t="s">
        <v>265</v>
      </c>
      <c r="G152" s="17" t="s">
        <v>266</v>
      </c>
      <c r="H152" s="17" t="s">
        <v>267</v>
      </c>
      <c r="I152" s="17" t="s">
        <v>268</v>
      </c>
      <c r="J152" s="17" t="s">
        <v>269</v>
      </c>
      <c r="K152" s="17" t="s">
        <v>270</v>
      </c>
      <c r="L152" s="17" t="s">
        <v>271</v>
      </c>
      <c r="M152" s="17" t="s">
        <v>272</v>
      </c>
      <c r="N152" s="17" t="s">
        <v>273</v>
      </c>
      <c r="O152" s="17" t="s">
        <v>274</v>
      </c>
      <c r="P152" s="17" t="s">
        <v>275</v>
      </c>
      <c r="Q152" s="17" t="s">
        <v>276</v>
      </c>
      <c r="R152" s="17" t="s">
        <v>277</v>
      </c>
      <c r="S152" s="17" t="s">
        <v>278</v>
      </c>
      <c r="T152" s="17" t="s">
        <v>279</v>
      </c>
      <c r="U152" s="17" t="s">
        <v>280</v>
      </c>
      <c r="V152" s="17" t="s">
        <v>281</v>
      </c>
      <c r="W152" s="17" t="s">
        <v>282</v>
      </c>
      <c r="X152" s="17" t="s">
        <v>283</v>
      </c>
      <c r="Y152" s="17" t="s">
        <v>284</v>
      </c>
      <c r="Z152" s="17" t="s">
        <v>285</v>
      </c>
      <c r="AA152" s="17" t="s">
        <v>286</v>
      </c>
      <c r="AB152" s="151">
        <v>0</v>
      </c>
    </row>
    <row r="153" spans="2:30" ht="15.75" customHeight="1">
      <c r="B153" s="215" t="str">
        <f>$B$150&amp;" - "&amp;C153</f>
        <v>Process Loads - Audience Seating Area</v>
      </c>
      <c r="C153" s="216" t="s">
        <v>469</v>
      </c>
      <c r="D153" s="16" t="s">
        <v>287</v>
      </c>
      <c r="E153" s="100">
        <v>1</v>
      </c>
      <c r="F153" s="100">
        <v>1</v>
      </c>
      <c r="G153" s="100">
        <v>1</v>
      </c>
      <c r="H153" s="100">
        <v>1</v>
      </c>
      <c r="I153" s="100">
        <v>1</v>
      </c>
      <c r="J153" s="100">
        <v>1</v>
      </c>
      <c r="K153" s="100">
        <v>1</v>
      </c>
      <c r="L153" s="100">
        <v>1</v>
      </c>
      <c r="M153" s="100">
        <v>1</v>
      </c>
      <c r="N153" s="100">
        <v>1</v>
      </c>
      <c r="O153" s="100">
        <v>1</v>
      </c>
      <c r="P153" s="100">
        <v>1</v>
      </c>
      <c r="Q153" s="100">
        <v>1</v>
      </c>
      <c r="R153" s="100">
        <v>1</v>
      </c>
      <c r="S153" s="100">
        <v>1</v>
      </c>
      <c r="T153" s="100">
        <v>1</v>
      </c>
      <c r="U153" s="100">
        <v>1</v>
      </c>
      <c r="V153" s="100">
        <v>1</v>
      </c>
      <c r="W153" s="100">
        <v>1</v>
      </c>
      <c r="X153" s="100">
        <v>1</v>
      </c>
      <c r="Y153" s="100">
        <v>1</v>
      </c>
      <c r="Z153" s="100">
        <v>1</v>
      </c>
      <c r="AA153" s="100">
        <v>1</v>
      </c>
      <c r="AB153" s="100">
        <v>1</v>
      </c>
      <c r="AC153" s="217" t="s">
        <v>482</v>
      </c>
    </row>
    <row r="154" spans="2:30">
      <c r="B154" s="215"/>
      <c r="C154" s="216"/>
      <c r="D154" s="16" t="s">
        <v>288</v>
      </c>
      <c r="E154" s="100">
        <v>1</v>
      </c>
      <c r="F154" s="100">
        <v>1</v>
      </c>
      <c r="G154" s="100">
        <v>1</v>
      </c>
      <c r="H154" s="100">
        <v>1</v>
      </c>
      <c r="I154" s="100">
        <v>1</v>
      </c>
      <c r="J154" s="100">
        <v>1</v>
      </c>
      <c r="K154" s="100">
        <v>1</v>
      </c>
      <c r="L154" s="100">
        <v>1</v>
      </c>
      <c r="M154" s="100">
        <v>1</v>
      </c>
      <c r="N154" s="100">
        <v>1</v>
      </c>
      <c r="O154" s="100">
        <v>1</v>
      </c>
      <c r="P154" s="100">
        <v>1</v>
      </c>
      <c r="Q154" s="100">
        <v>1</v>
      </c>
      <c r="R154" s="100">
        <v>1</v>
      </c>
      <c r="S154" s="100">
        <v>1</v>
      </c>
      <c r="T154" s="100">
        <v>1</v>
      </c>
      <c r="U154" s="100">
        <v>1</v>
      </c>
      <c r="V154" s="100">
        <v>1</v>
      </c>
      <c r="W154" s="100">
        <v>1</v>
      </c>
      <c r="X154" s="100">
        <v>1</v>
      </c>
      <c r="Y154" s="100">
        <v>1</v>
      </c>
      <c r="Z154" s="100">
        <v>1</v>
      </c>
      <c r="AA154" s="100">
        <v>1</v>
      </c>
      <c r="AB154" s="100">
        <v>1</v>
      </c>
      <c r="AC154" s="218"/>
    </row>
    <row r="155" spans="2:30">
      <c r="B155" s="215"/>
      <c r="C155" s="216"/>
      <c r="D155" s="16" t="s">
        <v>289</v>
      </c>
      <c r="E155" s="100">
        <v>1</v>
      </c>
      <c r="F155" s="100">
        <v>1</v>
      </c>
      <c r="G155" s="100">
        <v>1</v>
      </c>
      <c r="H155" s="100">
        <v>1</v>
      </c>
      <c r="I155" s="100">
        <v>1</v>
      </c>
      <c r="J155" s="100">
        <v>1</v>
      </c>
      <c r="K155" s="100">
        <v>1</v>
      </c>
      <c r="L155" s="100">
        <v>1</v>
      </c>
      <c r="M155" s="100">
        <v>1</v>
      </c>
      <c r="N155" s="100">
        <v>1</v>
      </c>
      <c r="O155" s="100">
        <v>1</v>
      </c>
      <c r="P155" s="100">
        <v>1</v>
      </c>
      <c r="Q155" s="100">
        <v>1</v>
      </c>
      <c r="R155" s="100">
        <v>1</v>
      </c>
      <c r="S155" s="100">
        <v>1</v>
      </c>
      <c r="T155" s="100">
        <v>1</v>
      </c>
      <c r="U155" s="100">
        <v>1</v>
      </c>
      <c r="V155" s="100">
        <v>1</v>
      </c>
      <c r="W155" s="100">
        <v>1</v>
      </c>
      <c r="X155" s="100">
        <v>1</v>
      </c>
      <c r="Y155" s="100">
        <v>1</v>
      </c>
      <c r="Z155" s="100">
        <v>1</v>
      </c>
      <c r="AA155" s="100">
        <v>1</v>
      </c>
      <c r="AB155" s="100">
        <v>1</v>
      </c>
      <c r="AC155" s="219"/>
    </row>
    <row r="156" spans="2:30">
      <c r="B156" s="215" t="str">
        <f>$B$150&amp;" - "&amp;C156</f>
        <v>Process Loads - Cafeteria Space</v>
      </c>
      <c r="C156" s="216" t="s">
        <v>471</v>
      </c>
      <c r="D156" s="16" t="s">
        <v>287</v>
      </c>
      <c r="E156" s="100">
        <v>1</v>
      </c>
      <c r="F156" s="100">
        <v>1</v>
      </c>
      <c r="G156" s="100">
        <v>1</v>
      </c>
      <c r="H156" s="100">
        <v>1</v>
      </c>
      <c r="I156" s="100">
        <v>1</v>
      </c>
      <c r="J156" s="100">
        <v>1</v>
      </c>
      <c r="K156" s="100">
        <v>1</v>
      </c>
      <c r="L156" s="100">
        <v>1</v>
      </c>
      <c r="M156" s="100">
        <v>1</v>
      </c>
      <c r="N156" s="100">
        <v>1</v>
      </c>
      <c r="O156" s="100">
        <v>1</v>
      </c>
      <c r="P156" s="100">
        <v>1</v>
      </c>
      <c r="Q156" s="100">
        <v>1</v>
      </c>
      <c r="R156" s="100">
        <v>1</v>
      </c>
      <c r="S156" s="100">
        <v>1</v>
      </c>
      <c r="T156" s="100">
        <v>1</v>
      </c>
      <c r="U156" s="100">
        <v>1</v>
      </c>
      <c r="V156" s="100">
        <v>1</v>
      </c>
      <c r="W156" s="100">
        <v>1</v>
      </c>
      <c r="X156" s="100">
        <v>1</v>
      </c>
      <c r="Y156" s="100">
        <v>1</v>
      </c>
      <c r="Z156" s="100">
        <v>1</v>
      </c>
      <c r="AA156" s="100">
        <v>1</v>
      </c>
      <c r="AB156" s="100">
        <v>1</v>
      </c>
      <c r="AC156" s="217" t="s">
        <v>483</v>
      </c>
    </row>
    <row r="157" spans="2:30">
      <c r="B157" s="215"/>
      <c r="C157" s="216"/>
      <c r="D157" s="16" t="s">
        <v>288</v>
      </c>
      <c r="E157" s="100">
        <v>1</v>
      </c>
      <c r="F157" s="100">
        <v>1</v>
      </c>
      <c r="G157" s="100">
        <v>1</v>
      </c>
      <c r="H157" s="100">
        <v>1</v>
      </c>
      <c r="I157" s="100">
        <v>1</v>
      </c>
      <c r="J157" s="100">
        <v>1</v>
      </c>
      <c r="K157" s="100">
        <v>1</v>
      </c>
      <c r="L157" s="100">
        <v>1</v>
      </c>
      <c r="M157" s="100">
        <v>1</v>
      </c>
      <c r="N157" s="100">
        <v>1</v>
      </c>
      <c r="O157" s="100">
        <v>1</v>
      </c>
      <c r="P157" s="100">
        <v>1</v>
      </c>
      <c r="Q157" s="100">
        <v>1</v>
      </c>
      <c r="R157" s="100">
        <v>1</v>
      </c>
      <c r="S157" s="100">
        <v>1</v>
      </c>
      <c r="T157" s="100">
        <v>1</v>
      </c>
      <c r="U157" s="100">
        <v>1</v>
      </c>
      <c r="V157" s="100">
        <v>1</v>
      </c>
      <c r="W157" s="100">
        <v>1</v>
      </c>
      <c r="X157" s="100">
        <v>1</v>
      </c>
      <c r="Y157" s="100">
        <v>1</v>
      </c>
      <c r="Z157" s="100">
        <v>1</v>
      </c>
      <c r="AA157" s="100">
        <v>1</v>
      </c>
      <c r="AB157" s="100">
        <v>1</v>
      </c>
      <c r="AC157" s="218"/>
    </row>
    <row r="158" spans="2:30">
      <c r="B158" s="215"/>
      <c r="C158" s="216"/>
      <c r="D158" s="16" t="s">
        <v>289</v>
      </c>
      <c r="E158" s="100">
        <v>1</v>
      </c>
      <c r="F158" s="100">
        <v>1</v>
      </c>
      <c r="G158" s="100">
        <v>1</v>
      </c>
      <c r="H158" s="100">
        <v>1</v>
      </c>
      <c r="I158" s="100">
        <v>1</v>
      </c>
      <c r="J158" s="100">
        <v>1</v>
      </c>
      <c r="K158" s="100">
        <v>1</v>
      </c>
      <c r="L158" s="100">
        <v>1</v>
      </c>
      <c r="M158" s="100">
        <v>1</v>
      </c>
      <c r="N158" s="100">
        <v>1</v>
      </c>
      <c r="O158" s="100">
        <v>1</v>
      </c>
      <c r="P158" s="100">
        <v>1</v>
      </c>
      <c r="Q158" s="100">
        <v>1</v>
      </c>
      <c r="R158" s="100">
        <v>1</v>
      </c>
      <c r="S158" s="100">
        <v>1</v>
      </c>
      <c r="T158" s="100">
        <v>1</v>
      </c>
      <c r="U158" s="100">
        <v>1</v>
      </c>
      <c r="V158" s="100">
        <v>1</v>
      </c>
      <c r="W158" s="100">
        <v>1</v>
      </c>
      <c r="X158" s="100">
        <v>1</v>
      </c>
      <c r="Y158" s="100">
        <v>1</v>
      </c>
      <c r="Z158" s="100">
        <v>1</v>
      </c>
      <c r="AA158" s="100">
        <v>1</v>
      </c>
      <c r="AB158" s="100">
        <v>1</v>
      </c>
      <c r="AC158" s="219"/>
    </row>
    <row r="159" spans="2:30">
      <c r="B159" s="215" t="str">
        <f>$B$150&amp;" - "&amp;C159</f>
        <v>Process Loads - Atrium</v>
      </c>
      <c r="C159" s="216" t="s">
        <v>470</v>
      </c>
      <c r="D159" s="16" t="s">
        <v>287</v>
      </c>
      <c r="E159" s="100">
        <v>1</v>
      </c>
      <c r="F159" s="100">
        <v>1</v>
      </c>
      <c r="G159" s="100">
        <v>1</v>
      </c>
      <c r="H159" s="100">
        <v>1</v>
      </c>
      <c r="I159" s="100">
        <v>1</v>
      </c>
      <c r="J159" s="100">
        <v>1</v>
      </c>
      <c r="K159" s="100">
        <v>1</v>
      </c>
      <c r="L159" s="100">
        <v>1</v>
      </c>
      <c r="M159" s="100">
        <v>1</v>
      </c>
      <c r="N159" s="100">
        <v>1</v>
      </c>
      <c r="O159" s="100">
        <v>1</v>
      </c>
      <c r="P159" s="100">
        <v>1</v>
      </c>
      <c r="Q159" s="100">
        <v>1</v>
      </c>
      <c r="R159" s="100">
        <v>1</v>
      </c>
      <c r="S159" s="100">
        <v>1</v>
      </c>
      <c r="T159" s="100">
        <v>1</v>
      </c>
      <c r="U159" s="100">
        <v>1</v>
      </c>
      <c r="V159" s="100">
        <v>1</v>
      </c>
      <c r="W159" s="100">
        <v>1</v>
      </c>
      <c r="X159" s="100">
        <v>1</v>
      </c>
      <c r="Y159" s="100">
        <v>1</v>
      </c>
      <c r="Z159" s="100">
        <v>1</v>
      </c>
      <c r="AA159" s="100">
        <v>1</v>
      </c>
      <c r="AB159" s="100">
        <v>1</v>
      </c>
      <c r="AC159" s="217" t="s">
        <v>482</v>
      </c>
    </row>
    <row r="160" spans="2:30">
      <c r="B160" s="215"/>
      <c r="C160" s="216"/>
      <c r="D160" s="16" t="s">
        <v>288</v>
      </c>
      <c r="E160" s="100">
        <v>1</v>
      </c>
      <c r="F160" s="100">
        <v>1</v>
      </c>
      <c r="G160" s="100">
        <v>1</v>
      </c>
      <c r="H160" s="100">
        <v>1</v>
      </c>
      <c r="I160" s="100">
        <v>1</v>
      </c>
      <c r="J160" s="100">
        <v>1</v>
      </c>
      <c r="K160" s="100">
        <v>1</v>
      </c>
      <c r="L160" s="100">
        <v>1</v>
      </c>
      <c r="M160" s="100">
        <v>1</v>
      </c>
      <c r="N160" s="100">
        <v>1</v>
      </c>
      <c r="O160" s="100">
        <v>1</v>
      </c>
      <c r="P160" s="100">
        <v>1</v>
      </c>
      <c r="Q160" s="100">
        <v>1</v>
      </c>
      <c r="R160" s="100">
        <v>1</v>
      </c>
      <c r="S160" s="100">
        <v>1</v>
      </c>
      <c r="T160" s="100">
        <v>1</v>
      </c>
      <c r="U160" s="100">
        <v>1</v>
      </c>
      <c r="V160" s="100">
        <v>1</v>
      </c>
      <c r="W160" s="100">
        <v>1</v>
      </c>
      <c r="X160" s="100">
        <v>1</v>
      </c>
      <c r="Y160" s="100">
        <v>1</v>
      </c>
      <c r="Z160" s="100">
        <v>1</v>
      </c>
      <c r="AA160" s="100">
        <v>1</v>
      </c>
      <c r="AB160" s="100">
        <v>1</v>
      </c>
      <c r="AC160" s="218"/>
    </row>
    <row r="161" spans="2:29">
      <c r="B161" s="215"/>
      <c r="C161" s="216"/>
      <c r="D161" s="16" t="s">
        <v>289</v>
      </c>
      <c r="E161" s="100">
        <v>1</v>
      </c>
      <c r="F161" s="100">
        <v>1</v>
      </c>
      <c r="G161" s="100">
        <v>1</v>
      </c>
      <c r="H161" s="100">
        <v>1</v>
      </c>
      <c r="I161" s="100">
        <v>1</v>
      </c>
      <c r="J161" s="100">
        <v>1</v>
      </c>
      <c r="K161" s="100">
        <v>1</v>
      </c>
      <c r="L161" s="100">
        <v>1</v>
      </c>
      <c r="M161" s="100">
        <v>1</v>
      </c>
      <c r="N161" s="100">
        <v>1</v>
      </c>
      <c r="O161" s="100">
        <v>1</v>
      </c>
      <c r="P161" s="100">
        <v>1</v>
      </c>
      <c r="Q161" s="100">
        <v>1</v>
      </c>
      <c r="R161" s="100">
        <v>1</v>
      </c>
      <c r="S161" s="100">
        <v>1</v>
      </c>
      <c r="T161" s="100">
        <v>1</v>
      </c>
      <c r="U161" s="100">
        <v>1</v>
      </c>
      <c r="V161" s="100">
        <v>1</v>
      </c>
      <c r="W161" s="100">
        <v>1</v>
      </c>
      <c r="X161" s="100">
        <v>1</v>
      </c>
      <c r="Y161" s="100">
        <v>1</v>
      </c>
      <c r="Z161" s="100">
        <v>1</v>
      </c>
      <c r="AA161" s="100">
        <v>1</v>
      </c>
      <c r="AB161" s="100">
        <v>1</v>
      </c>
      <c r="AC161" s="219"/>
    </row>
    <row r="162" spans="2:29" ht="15.75" customHeight="1">
      <c r="B162" s="215" t="str">
        <f>$B$150&amp;" - "&amp;C162</f>
        <v>Process Loads - Conference/Meeting/Multipurpose</v>
      </c>
      <c r="C162" s="216" t="s">
        <v>472</v>
      </c>
      <c r="D162" s="16" t="s">
        <v>287</v>
      </c>
      <c r="E162" s="100">
        <v>1</v>
      </c>
      <c r="F162" s="100">
        <v>1</v>
      </c>
      <c r="G162" s="100">
        <v>1</v>
      </c>
      <c r="H162" s="100">
        <v>1</v>
      </c>
      <c r="I162" s="100">
        <v>1</v>
      </c>
      <c r="J162" s="100">
        <v>1</v>
      </c>
      <c r="K162" s="100">
        <v>1</v>
      </c>
      <c r="L162" s="100">
        <v>1</v>
      </c>
      <c r="M162" s="100">
        <v>1</v>
      </c>
      <c r="N162" s="100">
        <v>1</v>
      </c>
      <c r="O162" s="100">
        <v>1</v>
      </c>
      <c r="P162" s="100">
        <v>1</v>
      </c>
      <c r="Q162" s="100">
        <v>1</v>
      </c>
      <c r="R162" s="100">
        <v>1</v>
      </c>
      <c r="S162" s="100">
        <v>1</v>
      </c>
      <c r="T162" s="100">
        <v>1</v>
      </c>
      <c r="U162" s="100">
        <v>1</v>
      </c>
      <c r="V162" s="100">
        <v>1</v>
      </c>
      <c r="W162" s="100">
        <v>1</v>
      </c>
      <c r="X162" s="100">
        <v>1</v>
      </c>
      <c r="Y162" s="100">
        <v>1</v>
      </c>
      <c r="Z162" s="100">
        <v>1</v>
      </c>
      <c r="AA162" s="100">
        <v>1</v>
      </c>
      <c r="AB162" s="100">
        <v>1</v>
      </c>
      <c r="AC162" s="217" t="s">
        <v>482</v>
      </c>
    </row>
    <row r="163" spans="2:29">
      <c r="B163" s="215"/>
      <c r="C163" s="216"/>
      <c r="D163" s="16" t="s">
        <v>288</v>
      </c>
      <c r="E163" s="100">
        <v>1</v>
      </c>
      <c r="F163" s="100">
        <v>1</v>
      </c>
      <c r="G163" s="100">
        <v>1</v>
      </c>
      <c r="H163" s="100">
        <v>1</v>
      </c>
      <c r="I163" s="100">
        <v>1</v>
      </c>
      <c r="J163" s="100">
        <v>1</v>
      </c>
      <c r="K163" s="100">
        <v>1</v>
      </c>
      <c r="L163" s="100">
        <v>1</v>
      </c>
      <c r="M163" s="100">
        <v>1</v>
      </c>
      <c r="N163" s="100">
        <v>1</v>
      </c>
      <c r="O163" s="100">
        <v>1</v>
      </c>
      <c r="P163" s="100">
        <v>1</v>
      </c>
      <c r="Q163" s="100">
        <v>1</v>
      </c>
      <c r="R163" s="100">
        <v>1</v>
      </c>
      <c r="S163" s="100">
        <v>1</v>
      </c>
      <c r="T163" s="100">
        <v>1</v>
      </c>
      <c r="U163" s="100">
        <v>1</v>
      </c>
      <c r="V163" s="100">
        <v>1</v>
      </c>
      <c r="W163" s="100">
        <v>1</v>
      </c>
      <c r="X163" s="100">
        <v>1</v>
      </c>
      <c r="Y163" s="100">
        <v>1</v>
      </c>
      <c r="Z163" s="100">
        <v>1</v>
      </c>
      <c r="AA163" s="100">
        <v>1</v>
      </c>
      <c r="AB163" s="100">
        <v>1</v>
      </c>
      <c r="AC163" s="218"/>
    </row>
    <row r="164" spans="2:29">
      <c r="B164" s="215"/>
      <c r="C164" s="216"/>
      <c r="D164" s="16" t="s">
        <v>289</v>
      </c>
      <c r="E164" s="100">
        <v>1</v>
      </c>
      <c r="F164" s="100">
        <v>1</v>
      </c>
      <c r="G164" s="100">
        <v>1</v>
      </c>
      <c r="H164" s="100">
        <v>1</v>
      </c>
      <c r="I164" s="100">
        <v>1</v>
      </c>
      <c r="J164" s="100">
        <v>1</v>
      </c>
      <c r="K164" s="100">
        <v>1</v>
      </c>
      <c r="L164" s="100">
        <v>1</v>
      </c>
      <c r="M164" s="100">
        <v>1</v>
      </c>
      <c r="N164" s="100">
        <v>1</v>
      </c>
      <c r="O164" s="100">
        <v>1</v>
      </c>
      <c r="P164" s="100">
        <v>1</v>
      </c>
      <c r="Q164" s="100">
        <v>1</v>
      </c>
      <c r="R164" s="100">
        <v>1</v>
      </c>
      <c r="S164" s="100">
        <v>1</v>
      </c>
      <c r="T164" s="100">
        <v>1</v>
      </c>
      <c r="U164" s="100">
        <v>1</v>
      </c>
      <c r="V164" s="100">
        <v>1</v>
      </c>
      <c r="W164" s="100">
        <v>1</v>
      </c>
      <c r="X164" s="100">
        <v>1</v>
      </c>
      <c r="Y164" s="100">
        <v>1</v>
      </c>
      <c r="Z164" s="100">
        <v>1</v>
      </c>
      <c r="AA164" s="100">
        <v>1</v>
      </c>
      <c r="AB164" s="100">
        <v>1</v>
      </c>
      <c r="AC164" s="219"/>
    </row>
    <row r="165" spans="2:29">
      <c r="B165" s="215" t="str">
        <f>$B$150&amp;" - "&amp;C165</f>
        <v xml:space="preserve">Process Loads - </v>
      </c>
      <c r="C165" s="216"/>
      <c r="D165" s="16" t="s">
        <v>287</v>
      </c>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217"/>
    </row>
    <row r="166" spans="2:29">
      <c r="B166" s="215"/>
      <c r="C166" s="216"/>
      <c r="D166" s="16" t="s">
        <v>288</v>
      </c>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218"/>
    </row>
    <row r="167" spans="2:29">
      <c r="B167" s="215"/>
      <c r="C167" s="216"/>
      <c r="D167" s="16" t="s">
        <v>289</v>
      </c>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219"/>
    </row>
  </sheetData>
  <mergeCells count="86">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95:B97"/>
    <mergeCell ref="C95:C97"/>
    <mergeCell ref="AC95:AC97"/>
    <mergeCell ref="B115:AB115"/>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30:B132"/>
    <mergeCell ref="C130:C132"/>
    <mergeCell ref="AC130:AC132"/>
    <mergeCell ref="B150:AB150"/>
    <mergeCell ref="B153:B155"/>
    <mergeCell ref="C153:C155"/>
    <mergeCell ref="AC153:AC155"/>
    <mergeCell ref="B156:B158"/>
    <mergeCell ref="C156:C158"/>
    <mergeCell ref="AC156:AC158"/>
    <mergeCell ref="B165:B167"/>
    <mergeCell ref="C165:C167"/>
    <mergeCell ref="AC165:AC167"/>
    <mergeCell ref="B159:B161"/>
    <mergeCell ref="C159:C161"/>
    <mergeCell ref="AC159:AC161"/>
    <mergeCell ref="B162:B164"/>
    <mergeCell ref="C162:C164"/>
    <mergeCell ref="AC162:AC164"/>
  </mergeCells>
  <conditionalFormatting sqref="C10:C12">
    <cfRule type="containsText" dxfId="117" priority="44" operator="containsText" text="Example:">
      <formula>NOT(ISERROR(SEARCH("Example:",C10)))</formula>
    </cfRule>
  </conditionalFormatting>
  <conditionalFormatting sqref="C16:C24">
    <cfRule type="containsText" dxfId="116" priority="43" operator="containsText" text="Example:">
      <formula>NOT(ISERROR(SEARCH("Example:",C16)))</formula>
    </cfRule>
  </conditionalFormatting>
  <conditionalFormatting sqref="C57:C59">
    <cfRule type="containsText" dxfId="115" priority="42" operator="containsText" text="Example:">
      <formula>NOT(ISERROR(SEARCH("Example:",C57)))</formula>
    </cfRule>
  </conditionalFormatting>
  <conditionalFormatting sqref="C92 C95:C97">
    <cfRule type="containsText" dxfId="114" priority="41" operator="containsText" text="Example:">
      <formula>NOT(ISERROR(SEARCH("Example:",C92)))</formula>
    </cfRule>
  </conditionalFormatting>
  <conditionalFormatting sqref="AC10:AC12">
    <cfRule type="containsText" dxfId="113" priority="40" operator="containsText" text="Example">
      <formula>NOT(ISERROR(SEARCH("Example",AC10)))</formula>
    </cfRule>
  </conditionalFormatting>
  <conditionalFormatting sqref="AC22:AC24">
    <cfRule type="containsText" dxfId="112" priority="39" operator="containsText" text="Example">
      <formula>NOT(ISERROR(SEARCH("Example",AC22)))</formula>
    </cfRule>
  </conditionalFormatting>
  <conditionalFormatting sqref="AC57:AC59">
    <cfRule type="containsText" dxfId="111" priority="38" operator="containsText" text="Example">
      <formula>NOT(ISERROR(SEARCH("Example",AC57)))</formula>
    </cfRule>
  </conditionalFormatting>
  <conditionalFormatting sqref="C130:C132">
    <cfRule type="containsText" dxfId="110" priority="37" operator="containsText" text="Example:">
      <formula>NOT(ISERROR(SEARCH("Example:",C130)))</formula>
    </cfRule>
  </conditionalFormatting>
  <conditionalFormatting sqref="AC130:AC132">
    <cfRule type="containsText" dxfId="109" priority="36" operator="containsText" text="Example">
      <formula>NOT(ISERROR(SEARCH("Example",AC130)))</formula>
    </cfRule>
  </conditionalFormatting>
  <conditionalFormatting sqref="C165:C167">
    <cfRule type="containsText" dxfId="108" priority="35" operator="containsText" text="Example:">
      <formula>NOT(ISERROR(SEARCH("Example:",C165)))</formula>
    </cfRule>
  </conditionalFormatting>
  <conditionalFormatting sqref="AC165:AC167">
    <cfRule type="containsText" dxfId="107" priority="34" operator="containsText" text="Example">
      <formula>NOT(ISERROR(SEARCH("Example",AC165)))</formula>
    </cfRule>
  </conditionalFormatting>
  <conditionalFormatting sqref="C13:C15">
    <cfRule type="containsText" dxfId="106" priority="33" operator="containsText" text="Example:">
      <formula>NOT(ISERROR(SEARCH("Example:",C13)))</formula>
    </cfRule>
  </conditionalFormatting>
  <conditionalFormatting sqref="AC95:AC97">
    <cfRule type="containsText" dxfId="105" priority="32" operator="containsText" text="Example">
      <formula>NOT(ISERROR(SEARCH("Example",AC95)))</formula>
    </cfRule>
  </conditionalFormatting>
  <conditionalFormatting sqref="AC13:AC15">
    <cfRule type="containsText" dxfId="104" priority="31" operator="containsText" text="Example">
      <formula>NOT(ISERROR(SEARCH("Example",AC13)))</formula>
    </cfRule>
  </conditionalFormatting>
  <conditionalFormatting sqref="AC45:AC47">
    <cfRule type="containsText" dxfId="103" priority="30" operator="containsText" text="Example">
      <formula>NOT(ISERROR(SEARCH("Example",AC45)))</formula>
    </cfRule>
  </conditionalFormatting>
  <conditionalFormatting sqref="AC48:AC50">
    <cfRule type="containsText" dxfId="102" priority="29" operator="containsText" text="Example">
      <formula>NOT(ISERROR(SEARCH("Example",AC48)))</formula>
    </cfRule>
  </conditionalFormatting>
  <conditionalFormatting sqref="AC86:AC88">
    <cfRule type="containsText" dxfId="101" priority="28" operator="containsText" text="Example">
      <formula>NOT(ISERROR(SEARCH("Example",AC86)))</formula>
    </cfRule>
  </conditionalFormatting>
  <conditionalFormatting sqref="AC118:AC120">
    <cfRule type="containsText" dxfId="100" priority="27" operator="containsText" text="Example">
      <formula>NOT(ISERROR(SEARCH("Example",AC118)))</formula>
    </cfRule>
  </conditionalFormatting>
  <conditionalFormatting sqref="AC121:AC123">
    <cfRule type="containsText" dxfId="99" priority="26" operator="containsText" text="Example">
      <formula>NOT(ISERROR(SEARCH("Example",AC121)))</formula>
    </cfRule>
  </conditionalFormatting>
  <conditionalFormatting sqref="AC80:AC82">
    <cfRule type="containsText" dxfId="98" priority="25" operator="containsText" text="Example">
      <formula>NOT(ISERROR(SEARCH("Example",AC80)))</formula>
    </cfRule>
  </conditionalFormatting>
  <conditionalFormatting sqref="AC16:AC21">
    <cfRule type="containsText" dxfId="97" priority="24" operator="containsText" text="Example">
      <formula>NOT(ISERROR(SEARCH("Example",AC16)))</formula>
    </cfRule>
  </conditionalFormatting>
  <conditionalFormatting sqref="C45:C47">
    <cfRule type="containsText" dxfId="96" priority="23" operator="containsText" text="Example:">
      <formula>NOT(ISERROR(SEARCH("Example:",C45)))</formula>
    </cfRule>
  </conditionalFormatting>
  <conditionalFormatting sqref="C51:C56">
    <cfRule type="containsText" dxfId="95" priority="22" operator="containsText" text="Example:">
      <formula>NOT(ISERROR(SEARCH("Example:",C51)))</formula>
    </cfRule>
  </conditionalFormatting>
  <conditionalFormatting sqref="C48:C50">
    <cfRule type="containsText" dxfId="94" priority="21" operator="containsText" text="Example:">
      <formula>NOT(ISERROR(SEARCH("Example:",C48)))</formula>
    </cfRule>
  </conditionalFormatting>
  <conditionalFormatting sqref="C118:C120">
    <cfRule type="containsText" dxfId="93" priority="20" operator="containsText" text="Example:">
      <formula>NOT(ISERROR(SEARCH("Example:",C118)))</formula>
    </cfRule>
  </conditionalFormatting>
  <conditionalFormatting sqref="C124:C129">
    <cfRule type="containsText" dxfId="92" priority="19" operator="containsText" text="Example:">
      <formula>NOT(ISERROR(SEARCH("Example:",C124)))</formula>
    </cfRule>
  </conditionalFormatting>
  <conditionalFormatting sqref="C121:C123">
    <cfRule type="containsText" dxfId="91" priority="18" operator="containsText" text="Example:">
      <formula>NOT(ISERROR(SEARCH("Example:",C121)))</formula>
    </cfRule>
  </conditionalFormatting>
  <conditionalFormatting sqref="AC51:AC53">
    <cfRule type="containsText" dxfId="90" priority="17" operator="containsText" text="Example">
      <formula>NOT(ISERROR(SEARCH("Example",AC51)))</formula>
    </cfRule>
  </conditionalFormatting>
  <conditionalFormatting sqref="AC54:AC56">
    <cfRule type="containsText" dxfId="89" priority="16" operator="containsText" text="Example">
      <formula>NOT(ISERROR(SEARCH("Example",AC54)))</formula>
    </cfRule>
  </conditionalFormatting>
  <conditionalFormatting sqref="AC124:AC126">
    <cfRule type="containsText" dxfId="88" priority="15" operator="containsText" text="Example">
      <formula>NOT(ISERROR(SEARCH("Example",AC124)))</formula>
    </cfRule>
  </conditionalFormatting>
  <conditionalFormatting sqref="AC127:AC129">
    <cfRule type="containsText" dxfId="87" priority="14" operator="containsText" text="Example">
      <formula>NOT(ISERROR(SEARCH("Example",AC127)))</formula>
    </cfRule>
  </conditionalFormatting>
  <conditionalFormatting sqref="AC153:AC155">
    <cfRule type="containsText" dxfId="86" priority="13" operator="containsText" text="Example">
      <formula>NOT(ISERROR(SEARCH("Example",AC153)))</formula>
    </cfRule>
  </conditionalFormatting>
  <conditionalFormatting sqref="AC156:AC158">
    <cfRule type="containsText" dxfId="85" priority="12" operator="containsText" text="Example">
      <formula>NOT(ISERROR(SEARCH("Example",AC156)))</formula>
    </cfRule>
  </conditionalFormatting>
  <conditionalFormatting sqref="C153:C155">
    <cfRule type="containsText" dxfId="84" priority="11" operator="containsText" text="Example:">
      <formula>NOT(ISERROR(SEARCH("Example:",C153)))</formula>
    </cfRule>
  </conditionalFormatting>
  <conditionalFormatting sqref="C159:C164">
    <cfRule type="containsText" dxfId="83" priority="10" operator="containsText" text="Example:">
      <formula>NOT(ISERROR(SEARCH("Example:",C159)))</formula>
    </cfRule>
  </conditionalFormatting>
  <conditionalFormatting sqref="C156:C158">
    <cfRule type="containsText" dxfId="82" priority="9" operator="containsText" text="Example:">
      <formula>NOT(ISERROR(SEARCH("Example:",C156)))</formula>
    </cfRule>
  </conditionalFormatting>
  <conditionalFormatting sqref="AC159:AC161">
    <cfRule type="containsText" dxfId="81" priority="8" operator="containsText" text="Example">
      <formula>NOT(ISERROR(SEARCH("Example",AC159)))</formula>
    </cfRule>
  </conditionalFormatting>
  <conditionalFormatting sqref="AC162:AC164">
    <cfRule type="containsText" dxfId="80" priority="7" operator="containsText" text="Example">
      <formula>NOT(ISERROR(SEARCH("Example",AC162)))</formula>
    </cfRule>
  </conditionalFormatting>
  <conditionalFormatting sqref="AC83:AC85">
    <cfRule type="containsText" dxfId="79" priority="6" operator="containsText" text="Example">
      <formula>NOT(ISERROR(SEARCH("Example",AC83)))</formula>
    </cfRule>
  </conditionalFormatting>
  <conditionalFormatting sqref="AC89:AC91">
    <cfRule type="containsText" dxfId="78" priority="5" operator="containsText" text="Example">
      <formula>NOT(ISERROR(SEARCH("Example",AC89)))</formula>
    </cfRule>
  </conditionalFormatting>
  <conditionalFormatting sqref="AC92:AC94">
    <cfRule type="containsText" dxfId="77" priority="4" operator="containsText" text="Example">
      <formula>NOT(ISERROR(SEARCH("Example",AC92)))</formula>
    </cfRule>
  </conditionalFormatting>
  <conditionalFormatting sqref="C80:C82">
    <cfRule type="containsText" dxfId="76" priority="3" operator="containsText" text="Example:">
      <formula>NOT(ISERROR(SEARCH("Example:",C80)))</formula>
    </cfRule>
  </conditionalFormatting>
  <conditionalFormatting sqref="C86:C91">
    <cfRule type="containsText" dxfId="75" priority="2" operator="containsText" text="Example:">
      <formula>NOT(ISERROR(SEARCH("Example:",C86)))</formula>
    </cfRule>
  </conditionalFormatting>
  <conditionalFormatting sqref="C83:C85">
    <cfRule type="containsText" dxfId="74" priority="1" operator="containsText" text="Example:">
      <formula>NOT(ISERROR(SEARCH("Example:",C83)))</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24"/>
      <c r="C1" s="224"/>
      <c r="D1" s="224"/>
      <c r="E1" s="224"/>
      <c r="F1" s="224"/>
      <c r="G1" s="224"/>
      <c r="H1" s="224"/>
      <c r="I1" s="224"/>
      <c r="J1" s="224"/>
      <c r="K1" s="224"/>
      <c r="L1" s="224"/>
      <c r="M1" s="132"/>
      <c r="N1" s="132"/>
      <c r="O1" s="132"/>
      <c r="P1" s="132"/>
      <c r="Q1" s="132"/>
      <c r="R1" s="132"/>
      <c r="S1" s="132"/>
      <c r="T1" s="132"/>
      <c r="U1" s="132"/>
      <c r="V1" s="132"/>
      <c r="W1" s="132"/>
      <c r="X1" s="132"/>
      <c r="Y1" s="132"/>
      <c r="Z1" s="132"/>
      <c r="AA1" s="132"/>
      <c r="AB1" s="132"/>
      <c r="AC1" s="132"/>
      <c r="AD1" s="132"/>
      <c r="AE1" s="132"/>
    </row>
    <row r="2" spans="2:31" s="7" customFormat="1" ht="15.75" customHeight="1">
      <c r="B2" s="133" t="str">
        <f>Project!B2</f>
        <v>Input</v>
      </c>
      <c r="C2" s="189" t="s">
        <v>296</v>
      </c>
      <c r="D2" s="125"/>
      <c r="E2" s="125"/>
      <c r="F2" s="125"/>
      <c r="G2" s="228" t="str">
        <f>Project_Name</f>
        <v>Carbon Free Boston</v>
      </c>
      <c r="H2" s="228"/>
      <c r="I2" s="228"/>
      <c r="J2" s="141"/>
      <c r="K2" s="69" t="s">
        <v>297</v>
      </c>
      <c r="L2" s="132"/>
      <c r="M2" s="132"/>
      <c r="N2" s="132"/>
      <c r="O2" s="132"/>
      <c r="P2" s="132"/>
      <c r="Q2" s="132"/>
      <c r="R2" s="132"/>
      <c r="S2" s="132"/>
      <c r="T2" s="132"/>
      <c r="U2" s="132"/>
      <c r="V2" s="132"/>
      <c r="W2" s="132"/>
      <c r="X2" s="132"/>
      <c r="Y2" s="132"/>
      <c r="Z2" s="132"/>
      <c r="AA2" s="132"/>
      <c r="AB2" s="132"/>
      <c r="AC2" s="132"/>
      <c r="AD2" s="132"/>
      <c r="AE2" s="132"/>
    </row>
    <row r="3" spans="2:31" s="7" customFormat="1" ht="15.75" customHeight="1">
      <c r="B3" s="130" t="str">
        <f>Project!B3</f>
        <v>Calculation</v>
      </c>
      <c r="C3" s="189"/>
      <c r="D3" s="125"/>
      <c r="E3" s="125"/>
      <c r="F3" s="125"/>
      <c r="G3" s="228" t="str">
        <f>Project_Number</f>
        <v>259104-00</v>
      </c>
      <c r="H3" s="228"/>
      <c r="I3" s="228"/>
      <c r="J3" s="141"/>
      <c r="K3" s="73" t="s">
        <v>298</v>
      </c>
      <c r="L3" s="132"/>
      <c r="M3" s="132"/>
      <c r="N3" s="132"/>
      <c r="O3" s="132"/>
      <c r="P3" s="132"/>
      <c r="Q3" s="132"/>
      <c r="R3" s="132"/>
      <c r="S3" s="132"/>
      <c r="T3" s="132"/>
      <c r="U3" s="132"/>
      <c r="V3" s="132"/>
      <c r="W3" s="132"/>
      <c r="X3" s="132"/>
      <c r="Y3" s="132"/>
      <c r="Z3" s="132"/>
      <c r="AA3" s="132"/>
      <c r="AB3" s="132"/>
      <c r="AC3" s="132"/>
      <c r="AD3" s="132"/>
      <c r="AE3" s="132"/>
    </row>
    <row r="4" spans="2:31" s="15" customFormat="1" ht="15.75" customHeight="1">
      <c r="B4" s="124" t="str">
        <f>Project!B4</f>
        <v>Notes</v>
      </c>
      <c r="C4" s="189"/>
      <c r="D4" s="125"/>
      <c r="E4" s="125"/>
      <c r="F4" s="125"/>
      <c r="G4" s="132"/>
      <c r="H4" s="132"/>
      <c r="I4" s="132"/>
      <c r="J4" s="132"/>
      <c r="K4" s="73" t="s">
        <v>299</v>
      </c>
      <c r="L4" s="132"/>
      <c r="M4" s="132"/>
      <c r="N4" s="132"/>
      <c r="O4" s="132"/>
      <c r="P4" s="132"/>
      <c r="Q4" s="132"/>
      <c r="R4" s="132"/>
      <c r="S4" s="132"/>
      <c r="T4" s="132"/>
      <c r="U4" s="132"/>
      <c r="V4" s="132"/>
      <c r="W4" s="132"/>
      <c r="X4" s="132"/>
      <c r="Y4" s="132"/>
      <c r="Z4" s="132"/>
      <c r="AA4" s="132"/>
      <c r="AB4" s="132"/>
      <c r="AC4" s="132"/>
      <c r="AD4" s="132"/>
      <c r="AE4" s="132"/>
    </row>
    <row r="5" spans="2:31" s="7" customFormat="1" ht="15.75" customHeight="1">
      <c r="B5" s="132"/>
      <c r="C5" s="132"/>
      <c r="D5" s="132"/>
      <c r="E5" s="132"/>
      <c r="F5" s="132"/>
      <c r="G5" s="8" t="s">
        <v>300</v>
      </c>
      <c r="H5" s="8"/>
      <c r="I5" s="8" t="s">
        <v>301</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2"/>
      <c r="C6" s="132"/>
      <c r="D6" s="132"/>
      <c r="E6" s="132"/>
      <c r="F6" s="132"/>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2"/>
      <c r="C7" s="132"/>
      <c r="D7" s="132"/>
      <c r="E7" s="132"/>
      <c r="F7" s="132"/>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38" t="s">
        <v>302</v>
      </c>
      <c r="C8" s="170"/>
      <c r="D8" s="171"/>
      <c r="E8" s="171"/>
      <c r="F8" s="172"/>
      <c r="G8" s="18"/>
      <c r="H8" s="18"/>
      <c r="I8" s="18"/>
      <c r="J8" s="5"/>
      <c r="K8" s="5"/>
      <c r="L8" s="5"/>
      <c r="M8" s="132"/>
      <c r="N8" s="132"/>
      <c r="O8" s="132"/>
      <c r="P8" s="132"/>
      <c r="Q8" s="132"/>
      <c r="R8" s="132"/>
      <c r="S8" s="132"/>
      <c r="T8" s="132"/>
      <c r="U8" s="132"/>
      <c r="V8" s="132"/>
      <c r="W8" s="132"/>
      <c r="X8" s="132"/>
      <c r="Y8" s="132"/>
      <c r="Z8" s="132"/>
      <c r="AA8" s="132"/>
      <c r="AB8" s="132"/>
      <c r="AC8" s="132"/>
      <c r="AD8" s="132"/>
      <c r="AE8" s="132"/>
    </row>
    <row r="9" spans="2:31" ht="15.75" customHeight="1">
      <c r="B9" s="138" t="s">
        <v>303</v>
      </c>
      <c r="C9" s="170"/>
      <c r="D9" s="171"/>
      <c r="E9" s="171"/>
      <c r="F9" s="172"/>
      <c r="G9" s="18"/>
      <c r="H9" s="18"/>
      <c r="I9" s="18"/>
      <c r="J9" s="132"/>
      <c r="K9" s="132"/>
      <c r="L9" s="132"/>
      <c r="M9" s="132"/>
      <c r="N9" s="132"/>
      <c r="O9" s="132"/>
      <c r="P9" s="132"/>
      <c r="Q9" s="132"/>
      <c r="R9" s="132"/>
      <c r="S9" s="132"/>
      <c r="T9" s="132"/>
      <c r="U9" s="132"/>
      <c r="V9" s="132"/>
      <c r="W9" s="132"/>
      <c r="X9" s="132"/>
      <c r="Y9" s="132"/>
      <c r="Z9" s="132"/>
      <c r="AA9" s="132"/>
      <c r="AB9" s="132"/>
      <c r="AC9" s="132"/>
      <c r="AD9" s="132"/>
      <c r="AE9" s="132"/>
    </row>
    <row r="10" spans="2:31" s="77" customFormat="1" ht="15.75" customHeight="1">
      <c r="B10" s="138" t="s">
        <v>304</v>
      </c>
      <c r="C10" s="170"/>
      <c r="D10" s="171"/>
      <c r="E10" s="171"/>
      <c r="F10" s="172"/>
      <c r="G10" s="18"/>
      <c r="H10" s="18"/>
      <c r="I10" s="18"/>
      <c r="J10" s="132"/>
      <c r="K10" s="132"/>
      <c r="L10" s="132"/>
      <c r="M10" s="132"/>
      <c r="N10" s="132"/>
      <c r="O10" s="132"/>
      <c r="P10" s="132"/>
      <c r="Q10" s="132"/>
      <c r="R10" s="132"/>
      <c r="S10" s="132"/>
      <c r="T10" s="132"/>
      <c r="U10" s="132"/>
      <c r="V10" s="132"/>
      <c r="W10" s="132"/>
      <c r="X10" s="132"/>
      <c r="Y10" s="132"/>
      <c r="Z10" s="132"/>
      <c r="AA10" s="132"/>
      <c r="AB10" s="132"/>
      <c r="AC10" s="132"/>
      <c r="AD10" s="132"/>
      <c r="AE10" s="132"/>
    </row>
    <row r="11" spans="2:31" s="77" customFormat="1" ht="15.75" customHeight="1">
      <c r="B11" s="138"/>
      <c r="C11" s="18"/>
      <c r="D11" s="18"/>
      <c r="E11" s="18"/>
      <c r="F11" s="18"/>
      <c r="G11" s="18"/>
      <c r="H11" s="18"/>
      <c r="I11" s="18"/>
      <c r="J11" s="132"/>
      <c r="K11" s="132"/>
      <c r="L11" s="132"/>
      <c r="M11" s="132"/>
      <c r="N11" s="132"/>
      <c r="O11" s="132"/>
      <c r="P11" s="132"/>
      <c r="Q11" s="132"/>
      <c r="R11" s="132"/>
      <c r="S11" s="132"/>
      <c r="T11" s="132"/>
      <c r="U11" s="132"/>
      <c r="V11" s="132"/>
      <c r="W11" s="132"/>
      <c r="X11" s="132"/>
      <c r="Y11" s="132"/>
      <c r="Z11" s="132"/>
      <c r="AA11" s="132"/>
      <c r="AB11" s="132"/>
      <c r="AC11" s="132"/>
      <c r="AD11" s="132"/>
      <c r="AE11" s="132"/>
    </row>
    <row r="12" spans="2:31" s="77" customFormat="1" ht="15.75" customHeight="1">
      <c r="B12" s="196" t="s">
        <v>305</v>
      </c>
      <c r="C12" s="197"/>
      <c r="D12" s="197"/>
      <c r="E12" s="197"/>
      <c r="F12" s="197"/>
      <c r="G12" s="18"/>
      <c r="H12" s="18"/>
      <c r="I12" s="18"/>
      <c r="J12" s="132"/>
      <c r="K12" s="132"/>
      <c r="L12" s="132"/>
      <c r="M12" s="132"/>
      <c r="N12" s="132"/>
      <c r="O12" s="132"/>
      <c r="P12" s="132"/>
      <c r="Q12" s="132"/>
      <c r="R12" s="132"/>
      <c r="S12" s="132"/>
      <c r="T12" s="132"/>
      <c r="U12" s="132"/>
      <c r="V12" s="132"/>
      <c r="W12" s="132"/>
      <c r="X12" s="132"/>
      <c r="Y12" s="132"/>
      <c r="Z12" s="132"/>
      <c r="AA12" s="132"/>
      <c r="AB12" s="132"/>
      <c r="AC12" s="132"/>
      <c r="AD12" s="132"/>
      <c r="AE12" s="132"/>
    </row>
    <row r="13" spans="2:31" s="20" customFormat="1" ht="15.75" customHeight="1">
      <c r="B13" s="138" t="s">
        <v>306</v>
      </c>
      <c r="C13" s="170" t="s">
        <v>307</v>
      </c>
      <c r="D13" s="171"/>
      <c r="E13" s="171"/>
      <c r="F13" s="172"/>
      <c r="G13" s="18"/>
      <c r="H13" s="18"/>
      <c r="I13" s="18"/>
      <c r="J13" s="132"/>
      <c r="K13" s="132"/>
      <c r="L13" s="132"/>
      <c r="M13" s="132"/>
      <c r="N13" s="132"/>
      <c r="O13" s="132"/>
      <c r="P13" s="132"/>
      <c r="Q13" s="132"/>
      <c r="R13" s="132"/>
      <c r="S13" s="132"/>
      <c r="T13" s="132"/>
      <c r="U13" s="132"/>
      <c r="V13" s="132"/>
      <c r="W13" s="132"/>
      <c r="X13" s="132"/>
      <c r="Y13" s="132"/>
      <c r="Z13" s="132"/>
      <c r="AA13" s="132"/>
      <c r="AB13" s="132"/>
      <c r="AC13" s="132"/>
      <c r="AD13" s="132"/>
      <c r="AE13" s="132"/>
    </row>
    <row r="14" spans="2:31" s="70" customFormat="1" ht="15.75" customHeight="1">
      <c r="B14" s="138" t="s">
        <v>308</v>
      </c>
      <c r="C14" s="170"/>
      <c r="D14" s="171"/>
      <c r="E14" s="171"/>
      <c r="F14" s="172"/>
      <c r="G14" s="18"/>
      <c r="H14" s="18"/>
      <c r="I14" s="18"/>
      <c r="J14" s="132"/>
      <c r="K14" s="132"/>
      <c r="L14" s="132"/>
      <c r="M14" s="132"/>
      <c r="N14" s="132"/>
      <c r="O14" s="132"/>
      <c r="P14" s="132"/>
      <c r="Q14" s="132"/>
      <c r="R14" s="132"/>
      <c r="S14" s="132"/>
      <c r="T14" s="132"/>
      <c r="U14" s="132"/>
      <c r="V14" s="132"/>
      <c r="W14" s="132"/>
      <c r="X14" s="132"/>
      <c r="Y14" s="132"/>
      <c r="Z14" s="132"/>
      <c r="AA14" s="132"/>
      <c r="AB14" s="132"/>
      <c r="AC14" s="132"/>
      <c r="AD14" s="132"/>
      <c r="AE14" s="132"/>
    </row>
    <row r="15" spans="2:31" s="70" customFormat="1" ht="15.75" customHeight="1">
      <c r="B15" s="138" t="s">
        <v>309</v>
      </c>
      <c r="C15" s="170"/>
      <c r="D15" s="171"/>
      <c r="E15" s="171"/>
      <c r="F15" s="172"/>
      <c r="G15" s="18"/>
      <c r="H15" s="18"/>
      <c r="I15" s="18"/>
      <c r="J15" s="132"/>
      <c r="K15" s="132"/>
      <c r="L15" s="132"/>
      <c r="M15" s="132"/>
      <c r="N15" s="132"/>
      <c r="O15" s="132"/>
      <c r="P15" s="132"/>
      <c r="Q15" s="132"/>
      <c r="R15" s="132"/>
      <c r="S15" s="132"/>
      <c r="T15" s="132"/>
      <c r="U15" s="132"/>
      <c r="V15" s="132"/>
      <c r="W15" s="132"/>
      <c r="X15" s="132"/>
      <c r="Y15" s="132"/>
      <c r="Z15" s="132"/>
      <c r="AA15" s="132"/>
      <c r="AB15" s="132"/>
      <c r="AC15" s="132"/>
      <c r="AD15" s="132"/>
      <c r="AE15" s="132"/>
    </row>
    <row r="16" spans="2:31" s="70" customFormat="1" ht="15.75" customHeight="1">
      <c r="B16" s="138" t="s">
        <v>310</v>
      </c>
      <c r="C16" s="170"/>
      <c r="D16" s="171"/>
      <c r="E16" s="171"/>
      <c r="F16" s="172"/>
      <c r="G16" s="18"/>
      <c r="H16" s="18"/>
      <c r="I16" s="18"/>
      <c r="J16" s="132"/>
      <c r="K16" s="132"/>
      <c r="L16" s="132"/>
      <c r="M16" s="132"/>
      <c r="N16" s="132"/>
      <c r="O16" s="132"/>
      <c r="P16" s="132"/>
      <c r="Q16" s="132"/>
      <c r="R16" s="132"/>
      <c r="S16" s="132"/>
      <c r="T16" s="132"/>
      <c r="U16" s="132"/>
      <c r="V16" s="132"/>
      <c r="W16" s="132"/>
      <c r="X16" s="132"/>
      <c r="Y16" s="132"/>
      <c r="Z16" s="132"/>
      <c r="AA16" s="132"/>
      <c r="AB16" s="132"/>
      <c r="AC16" s="132"/>
      <c r="AD16" s="132"/>
      <c r="AE16" s="132"/>
    </row>
    <row r="17" spans="2:11" s="70" customFormat="1" ht="15.75" customHeight="1">
      <c r="B17" s="138" t="s">
        <v>311</v>
      </c>
      <c r="C17" s="170"/>
      <c r="D17" s="171"/>
      <c r="E17" s="171"/>
      <c r="F17" s="172"/>
      <c r="G17" s="18"/>
      <c r="H17" s="18"/>
      <c r="I17" s="18"/>
      <c r="J17" s="132"/>
      <c r="K17" s="132"/>
    </row>
    <row r="18" spans="2:11" s="70" customFormat="1" ht="15.75" customHeight="1">
      <c r="B18" s="138" t="s">
        <v>312</v>
      </c>
      <c r="C18" s="170"/>
      <c r="D18" s="171"/>
      <c r="E18" s="171"/>
      <c r="F18" s="172"/>
      <c r="G18" s="18"/>
      <c r="H18" s="18"/>
      <c r="I18" s="18"/>
      <c r="J18" s="132"/>
      <c r="K18" s="132"/>
    </row>
    <row r="19" spans="2:11" s="88" customFormat="1" ht="30.95" customHeight="1">
      <c r="B19" s="138" t="s">
        <v>313</v>
      </c>
      <c r="C19" s="87"/>
      <c r="D19" s="87" t="s">
        <v>314</v>
      </c>
      <c r="E19" s="170"/>
      <c r="F19" s="172"/>
      <c r="G19" s="18"/>
      <c r="H19" s="18"/>
      <c r="I19" s="18"/>
      <c r="J19" s="132"/>
      <c r="K19" s="132"/>
    </row>
    <row r="20" spans="2:11" s="77" customFormat="1" ht="47.25" customHeight="1">
      <c r="B20" s="138" t="s">
        <v>315</v>
      </c>
      <c r="C20" s="170"/>
      <c r="D20" s="171"/>
      <c r="E20" s="171"/>
      <c r="F20" s="172"/>
      <c r="G20" s="18"/>
      <c r="H20" s="18"/>
      <c r="I20" s="18"/>
      <c r="J20" s="132"/>
      <c r="K20" s="132"/>
    </row>
    <row r="21" spans="2:11" s="20" customFormat="1" ht="15.75" customHeight="1">
      <c r="B21" s="132"/>
      <c r="C21" s="132"/>
      <c r="D21" s="132"/>
      <c r="E21" s="132"/>
      <c r="F21" s="132"/>
      <c r="G21" s="18"/>
      <c r="H21" s="18"/>
      <c r="I21" s="18"/>
      <c r="J21" s="132"/>
      <c r="K21" s="132"/>
    </row>
    <row r="22" spans="2:11" s="77" customFormat="1" ht="15.75" customHeight="1">
      <c r="B22" s="84" t="s">
        <v>316</v>
      </c>
      <c r="C22" s="8" t="s">
        <v>317</v>
      </c>
      <c r="D22" s="8" t="s">
        <v>318</v>
      </c>
      <c r="E22" s="8" t="s">
        <v>319</v>
      </c>
      <c r="F22" s="8" t="s">
        <v>204</v>
      </c>
      <c r="G22" s="132"/>
      <c r="H22" s="18"/>
      <c r="I22" s="18"/>
      <c r="J22" s="132"/>
      <c r="K22" s="132"/>
    </row>
    <row r="23" spans="2:11" s="77" customFormat="1" ht="15.75" customHeight="1">
      <c r="B23" s="84" t="s">
        <v>320</v>
      </c>
      <c r="C23" s="133"/>
      <c r="D23" s="133"/>
      <c r="E23" s="133"/>
      <c r="F23" s="133" t="str">
        <f>IF(ISNUMBER(SEARCH("ft", Area)), "kBtu/ft²/year", "kWh/m²/year")</f>
        <v>kBtu/ft²/year</v>
      </c>
      <c r="G23" s="18"/>
      <c r="H23" s="18"/>
      <c r="I23" s="18"/>
      <c r="J23" s="132"/>
      <c r="K23" s="132"/>
    </row>
    <row r="24" spans="2:11" s="77" customFormat="1" ht="15.75" customHeight="1">
      <c r="B24" s="84" t="s">
        <v>321</v>
      </c>
      <c r="C24" s="133"/>
      <c r="D24" s="133"/>
      <c r="E24" s="133"/>
      <c r="F24" s="133" t="str">
        <f>IF(ISNUMBER(SEARCH("ft", Area)), "Btu/ft²", "W/m²")</f>
        <v>Btu/ft²</v>
      </c>
      <c r="G24" s="18"/>
      <c r="H24" s="18"/>
      <c r="I24" s="18"/>
      <c r="J24" s="132"/>
      <c r="K24" s="132"/>
    </row>
    <row r="25" spans="2:11" s="77" customFormat="1" ht="15.75" customHeight="1">
      <c r="B25" s="84" t="s">
        <v>322</v>
      </c>
      <c r="C25" s="133"/>
      <c r="D25" s="133"/>
      <c r="E25" s="133"/>
      <c r="F25" s="133" t="str">
        <f>IF(ISNUMBER(SEARCH("ft", Area)), "ft²/ton", "W/m²")</f>
        <v>ft²/ton</v>
      </c>
      <c r="G25" s="18"/>
      <c r="H25" s="18"/>
      <c r="I25" s="18"/>
      <c r="J25" s="132"/>
      <c r="K25" s="132"/>
    </row>
    <row r="26" spans="2:11" s="77" customFormat="1" ht="15.75" customHeight="1">
      <c r="B26" s="84" t="s">
        <v>323</v>
      </c>
      <c r="C26" s="133"/>
      <c r="D26" s="133"/>
      <c r="E26" s="133"/>
      <c r="F26" s="133" t="str">
        <f>IF(ISNUMBER(SEARCH("ft", Area)), "cfm/ft²", "L/s/m²")</f>
        <v>cfm/ft²</v>
      </c>
      <c r="G26" s="18"/>
      <c r="H26" s="18"/>
      <c r="I26" s="18"/>
      <c r="J26" s="132"/>
      <c r="K26" s="132"/>
    </row>
    <row r="27" spans="2:11" s="88" customFormat="1" ht="15.75" customHeight="1">
      <c r="B27" s="84" t="s">
        <v>324</v>
      </c>
      <c r="C27" s="133"/>
      <c r="D27" s="133"/>
      <c r="E27" s="133"/>
      <c r="F27" s="133" t="str">
        <f>IF(ISNUMBER(SEARCH("ft", Area)), "cfm/ft²", "L/s/m²")</f>
        <v>cfm/ft²</v>
      </c>
      <c r="G27" s="18"/>
      <c r="H27" s="18"/>
      <c r="I27" s="18"/>
      <c r="J27" s="132"/>
      <c r="K27" s="132"/>
    </row>
    <row r="28" spans="2:11">
      <c r="B28" s="132"/>
      <c r="C28" s="132"/>
      <c r="D28" s="132"/>
      <c r="E28" s="132"/>
      <c r="F28" s="132"/>
      <c r="G28" s="132"/>
      <c r="H28" s="132"/>
      <c r="I28" s="132"/>
      <c r="J28" s="139"/>
      <c r="K28" s="132"/>
    </row>
    <row r="29" spans="2:11" ht="18.75">
      <c r="B29" s="225" t="s">
        <v>325</v>
      </c>
      <c r="C29" s="226"/>
      <c r="D29" s="226"/>
      <c r="E29" s="226"/>
      <c r="F29" s="226"/>
      <c r="G29" s="226"/>
      <c r="H29" s="226"/>
      <c r="I29" s="227"/>
      <c r="J29" s="139"/>
      <c r="K29" s="132"/>
    </row>
    <row r="30" spans="2:11" ht="15.75" customHeight="1">
      <c r="B30" s="21"/>
      <c r="C30" s="229" t="s">
        <v>326</v>
      </c>
      <c r="D30" s="229"/>
      <c r="E30" s="229"/>
      <c r="F30" s="230"/>
      <c r="G30" s="22"/>
      <c r="H30" s="21"/>
      <c r="I30" s="22"/>
      <c r="J30" s="139"/>
      <c r="K30" s="132"/>
    </row>
    <row r="31" spans="2:11" ht="15.75" customHeight="1">
      <c r="B31" s="132"/>
      <c r="C31" s="214" t="s">
        <v>327</v>
      </c>
      <c r="D31" s="214"/>
      <c r="E31" s="214"/>
      <c r="F31" s="223"/>
      <c r="G31" s="133"/>
      <c r="H31" s="132"/>
      <c r="I31" s="133"/>
      <c r="J31" s="139"/>
      <c r="K31" s="132"/>
    </row>
    <row r="32" spans="2:11" ht="15.75" customHeight="1">
      <c r="B32" s="132"/>
      <c r="C32" s="231" t="s">
        <v>328</v>
      </c>
      <c r="D32" s="231"/>
      <c r="E32" s="231"/>
      <c r="F32" s="232"/>
      <c r="G32" s="133"/>
      <c r="H32" s="132"/>
      <c r="I32" s="133"/>
      <c r="J32" s="139"/>
      <c r="K32" s="132"/>
    </row>
    <row r="33" spans="2:12" ht="45" customHeight="1">
      <c r="B33" s="9" t="s">
        <v>329</v>
      </c>
      <c r="C33" s="173"/>
      <c r="D33" s="173"/>
      <c r="E33" s="173"/>
      <c r="F33" s="173"/>
      <c r="G33" s="173"/>
      <c r="H33" s="173"/>
      <c r="I33" s="173"/>
      <c r="J33" s="139"/>
      <c r="K33" s="132"/>
      <c r="L33" s="132"/>
    </row>
    <row r="34" spans="2:12">
      <c r="B34" s="132"/>
      <c r="C34" s="139"/>
      <c r="D34" s="139"/>
      <c r="E34" s="139"/>
      <c r="F34" s="139"/>
      <c r="G34" s="132"/>
      <c r="H34" s="132"/>
      <c r="I34" s="139"/>
      <c r="J34" s="139"/>
      <c r="K34" s="132"/>
      <c r="L34" s="132"/>
    </row>
    <row r="35" spans="2:12" ht="18.75">
      <c r="B35" s="225" t="s">
        <v>330</v>
      </c>
      <c r="C35" s="226"/>
      <c r="D35" s="226"/>
      <c r="E35" s="226"/>
      <c r="F35" s="226"/>
      <c r="G35" s="226"/>
      <c r="H35" s="226"/>
      <c r="I35" s="227"/>
      <c r="J35" s="139"/>
      <c r="K35" s="132"/>
      <c r="L35" s="132"/>
    </row>
    <row r="36" spans="2:12" ht="15.75" customHeight="1">
      <c r="B36" s="132"/>
      <c r="C36" s="229" t="s">
        <v>331</v>
      </c>
      <c r="D36" s="229"/>
      <c r="E36" s="229"/>
      <c r="F36" s="230"/>
      <c r="G36" s="22"/>
      <c r="H36" s="21"/>
      <c r="I36" s="22"/>
      <c r="J36" s="139"/>
      <c r="K36" s="132"/>
      <c r="L36" s="132"/>
    </row>
    <row r="37" spans="2:12" ht="15.75" customHeight="1">
      <c r="B37" s="132"/>
      <c r="C37" s="214" t="s">
        <v>332</v>
      </c>
      <c r="D37" s="214"/>
      <c r="E37" s="214"/>
      <c r="F37" s="223"/>
      <c r="G37" s="133"/>
      <c r="H37" s="132"/>
      <c r="I37" s="133"/>
      <c r="J37" s="139"/>
      <c r="K37" s="132"/>
      <c r="L37" s="132"/>
    </row>
    <row r="38" spans="2:12" ht="15.75" customHeight="1">
      <c r="B38" s="132"/>
      <c r="C38" s="231" t="s">
        <v>333</v>
      </c>
      <c r="D38" s="231"/>
      <c r="E38" s="231"/>
      <c r="F38" s="232"/>
      <c r="G38" s="133"/>
      <c r="H38" s="132"/>
      <c r="I38" s="133"/>
      <c r="J38" s="139"/>
      <c r="K38" s="132"/>
      <c r="L38" s="132"/>
    </row>
    <row r="39" spans="2:12" ht="45" customHeight="1">
      <c r="B39" s="9" t="s">
        <v>329</v>
      </c>
      <c r="C39" s="173"/>
      <c r="D39" s="173"/>
      <c r="E39" s="173"/>
      <c r="F39" s="173"/>
      <c r="G39" s="173"/>
      <c r="H39" s="173"/>
      <c r="I39" s="173"/>
      <c r="J39" s="139"/>
      <c r="K39" s="132"/>
      <c r="L39" s="132"/>
    </row>
    <row r="40" spans="2:12">
      <c r="B40" s="132"/>
      <c r="C40" s="139"/>
      <c r="D40" s="139"/>
      <c r="E40" s="139"/>
      <c r="F40" s="139"/>
      <c r="G40" s="132"/>
      <c r="H40" s="132"/>
      <c r="I40" s="139"/>
      <c r="J40" s="139"/>
      <c r="K40" s="132"/>
      <c r="L40" s="132"/>
    </row>
    <row r="41" spans="2:12" ht="18.75">
      <c r="B41" s="225" t="s">
        <v>334</v>
      </c>
      <c r="C41" s="226"/>
      <c r="D41" s="226"/>
      <c r="E41" s="226"/>
      <c r="F41" s="226"/>
      <c r="G41" s="226"/>
      <c r="H41" s="226"/>
      <c r="I41" s="227"/>
      <c r="J41" s="139"/>
      <c r="K41" s="132"/>
      <c r="L41" s="132"/>
    </row>
    <row r="42" spans="2:12" ht="15.75" customHeight="1">
      <c r="B42" s="132"/>
      <c r="C42" s="229" t="s">
        <v>335</v>
      </c>
      <c r="D42" s="229"/>
      <c r="E42" s="229"/>
      <c r="F42" s="230"/>
      <c r="G42" s="22"/>
      <c r="H42" s="21"/>
      <c r="I42" s="22"/>
      <c r="J42" s="139"/>
      <c r="K42" s="132"/>
      <c r="L42" s="132"/>
    </row>
    <row r="43" spans="2:12" ht="15.75" customHeight="1">
      <c r="B43" s="132"/>
      <c r="C43" s="214" t="s">
        <v>336</v>
      </c>
      <c r="D43" s="214"/>
      <c r="E43" s="214"/>
      <c r="F43" s="223"/>
      <c r="G43" s="133"/>
      <c r="H43" s="24"/>
      <c r="I43" s="133"/>
      <c r="J43" s="139"/>
      <c r="K43" s="132"/>
      <c r="L43" s="132"/>
    </row>
    <row r="44" spans="2:12" ht="15.75" customHeight="1">
      <c r="B44" s="132"/>
      <c r="C44" s="231" t="s">
        <v>337</v>
      </c>
      <c r="D44" s="231"/>
      <c r="E44" s="231"/>
      <c r="F44" s="232"/>
      <c r="G44" s="22"/>
      <c r="H44" s="25"/>
      <c r="I44" s="22"/>
      <c r="J44" s="139"/>
      <c r="K44" s="132"/>
      <c r="L44" s="132"/>
    </row>
    <row r="45" spans="2:12" ht="45" customHeight="1">
      <c r="B45" s="9" t="s">
        <v>329</v>
      </c>
      <c r="C45" s="173"/>
      <c r="D45" s="173"/>
      <c r="E45" s="173"/>
      <c r="F45" s="173"/>
      <c r="G45" s="173"/>
      <c r="H45" s="173"/>
      <c r="I45" s="173"/>
      <c r="J45" s="139"/>
      <c r="K45" s="132"/>
      <c r="L45" s="132"/>
    </row>
    <row r="46" spans="2:12">
      <c r="B46" s="132"/>
      <c r="C46" s="139"/>
      <c r="D46" s="139"/>
      <c r="E46" s="139"/>
      <c r="F46" s="139"/>
      <c r="G46" s="132"/>
      <c r="H46" s="132"/>
      <c r="I46" s="139"/>
      <c r="J46" s="139"/>
      <c r="K46" s="132"/>
      <c r="L46" s="132"/>
    </row>
    <row r="47" spans="2:12" ht="18.75">
      <c r="B47" s="225" t="s">
        <v>338</v>
      </c>
      <c r="C47" s="226"/>
      <c r="D47" s="226"/>
      <c r="E47" s="226"/>
      <c r="F47" s="226"/>
      <c r="G47" s="226"/>
      <c r="H47" s="226"/>
      <c r="I47" s="227"/>
      <c r="J47" s="139"/>
      <c r="K47" s="132"/>
      <c r="L47" s="132"/>
    </row>
    <row r="48" spans="2:12" ht="31.5" customHeight="1">
      <c r="B48" s="132"/>
      <c r="C48" s="229" t="s">
        <v>339</v>
      </c>
      <c r="D48" s="229"/>
      <c r="E48" s="229"/>
      <c r="F48" s="230"/>
      <c r="G48" s="133"/>
      <c r="H48" s="132"/>
      <c r="I48" s="133"/>
      <c r="J48" s="139"/>
      <c r="K48" s="132"/>
      <c r="L48" s="132"/>
    </row>
    <row r="49" spans="2:10" ht="15.75" customHeight="1">
      <c r="B49" s="132"/>
      <c r="C49" s="231" t="s">
        <v>340</v>
      </c>
      <c r="D49" s="231"/>
      <c r="E49" s="231"/>
      <c r="F49" s="232"/>
      <c r="G49" s="133"/>
      <c r="H49" s="132"/>
      <c r="I49" s="133"/>
      <c r="J49" s="139"/>
    </row>
    <row r="50" spans="2:10" ht="45" customHeight="1">
      <c r="B50" s="9" t="s">
        <v>329</v>
      </c>
      <c r="C50" s="173"/>
      <c r="D50" s="173"/>
      <c r="E50" s="173"/>
      <c r="F50" s="173"/>
      <c r="G50" s="173"/>
      <c r="H50" s="173"/>
      <c r="I50" s="173"/>
      <c r="J50" s="139"/>
    </row>
    <row r="51" spans="2:10">
      <c r="B51" s="132"/>
      <c r="C51" s="139"/>
      <c r="D51" s="139"/>
      <c r="E51" s="139"/>
      <c r="F51" s="139"/>
      <c r="G51" s="132"/>
      <c r="H51" s="132"/>
      <c r="I51" s="139"/>
      <c r="J51" s="139"/>
    </row>
    <row r="52" spans="2:10" ht="18.75">
      <c r="B52" s="225" t="s">
        <v>341</v>
      </c>
      <c r="C52" s="226"/>
      <c r="D52" s="226"/>
      <c r="E52" s="226"/>
      <c r="F52" s="226"/>
      <c r="G52" s="226"/>
      <c r="H52" s="226"/>
      <c r="I52" s="227"/>
      <c r="J52" s="139"/>
    </row>
    <row r="53" spans="2:10" ht="15.75" customHeight="1">
      <c r="B53" s="132"/>
      <c r="C53" s="229" t="s">
        <v>342</v>
      </c>
      <c r="D53" s="229"/>
      <c r="E53" s="229"/>
      <c r="F53" s="230"/>
      <c r="G53" s="22"/>
      <c r="H53" s="23"/>
      <c r="I53" s="22"/>
      <c r="J53" s="139"/>
    </row>
    <row r="54" spans="2:10" s="88" customFormat="1" ht="15.75" customHeight="1">
      <c r="B54" s="132"/>
      <c r="C54" s="214" t="s">
        <v>343</v>
      </c>
      <c r="D54" s="214"/>
      <c r="E54" s="214"/>
      <c r="F54" s="223"/>
      <c r="G54" s="133"/>
      <c r="H54" s="24"/>
      <c r="I54" s="133"/>
      <c r="J54" s="139"/>
    </row>
    <row r="55" spans="2:10" ht="31.5" customHeight="1">
      <c r="B55" s="132"/>
      <c r="C55" s="214" t="s">
        <v>344</v>
      </c>
      <c r="D55" s="214"/>
      <c r="E55" s="214"/>
      <c r="F55" s="223"/>
      <c r="G55" s="133"/>
      <c r="H55" s="24"/>
      <c r="I55" s="133"/>
      <c r="J55" s="139"/>
    </row>
    <row r="56" spans="2:10" ht="31.5" customHeight="1">
      <c r="B56" s="132"/>
      <c r="C56" s="214" t="s">
        <v>345</v>
      </c>
      <c r="D56" s="214"/>
      <c r="E56" s="214"/>
      <c r="F56" s="223"/>
      <c r="G56" s="22"/>
      <c r="H56" s="24"/>
      <c r="I56" s="22"/>
      <c r="J56" s="139"/>
    </row>
    <row r="57" spans="2:10" ht="31.5" customHeight="1">
      <c r="B57" s="132"/>
      <c r="C57" s="234" t="s">
        <v>346</v>
      </c>
      <c r="D57" s="234"/>
      <c r="E57" s="234"/>
      <c r="F57" s="223"/>
      <c r="G57" s="133"/>
      <c r="H57" s="132"/>
      <c r="I57" s="133"/>
      <c r="J57" s="139"/>
    </row>
    <row r="58" spans="2:10" ht="15.75" customHeight="1">
      <c r="B58" s="132"/>
      <c r="C58" s="234" t="s">
        <v>347</v>
      </c>
      <c r="D58" s="234"/>
      <c r="E58" s="234"/>
      <c r="F58" s="223"/>
      <c r="G58" s="133"/>
      <c r="H58" s="24"/>
      <c r="I58" s="133"/>
      <c r="J58" s="139"/>
    </row>
    <row r="59" spans="2:10" ht="31.5" customHeight="1">
      <c r="B59" s="132"/>
      <c r="C59" s="234" t="s">
        <v>348</v>
      </c>
      <c r="D59" s="234"/>
      <c r="E59" s="234"/>
      <c r="F59" s="223"/>
      <c r="G59" s="133"/>
      <c r="H59" s="132"/>
      <c r="I59" s="133"/>
      <c r="J59" s="139"/>
    </row>
    <row r="60" spans="2:10" s="19" customFormat="1" ht="31.5" customHeight="1">
      <c r="B60" s="132"/>
      <c r="C60" s="231" t="s">
        <v>349</v>
      </c>
      <c r="D60" s="231"/>
      <c r="E60" s="231"/>
      <c r="F60" s="232"/>
      <c r="G60" s="22"/>
      <c r="H60" s="25"/>
      <c r="I60" s="22"/>
      <c r="J60" s="139"/>
    </row>
    <row r="61" spans="2:10" ht="45" customHeight="1">
      <c r="B61" s="9" t="s">
        <v>329</v>
      </c>
      <c r="C61" s="173"/>
      <c r="D61" s="173"/>
      <c r="E61" s="173"/>
      <c r="F61" s="173"/>
      <c r="G61" s="173"/>
      <c r="H61" s="173"/>
      <c r="I61" s="173"/>
      <c r="J61" s="139"/>
    </row>
    <row r="62" spans="2:10">
      <c r="B62" s="132"/>
      <c r="C62" s="139"/>
      <c r="D62" s="139"/>
      <c r="E62" s="139"/>
      <c r="F62" s="139"/>
      <c r="G62" s="132"/>
      <c r="H62" s="132"/>
      <c r="I62" s="139"/>
      <c r="J62" s="139"/>
    </row>
    <row r="63" spans="2:10" ht="18.75">
      <c r="B63" s="225" t="s">
        <v>350</v>
      </c>
      <c r="C63" s="226"/>
      <c r="D63" s="226"/>
      <c r="E63" s="226"/>
      <c r="F63" s="226"/>
      <c r="G63" s="226"/>
      <c r="H63" s="226"/>
      <c r="I63" s="227"/>
      <c r="J63" s="139"/>
    </row>
    <row r="64" spans="2:10" ht="15.75" customHeight="1">
      <c r="B64" s="132"/>
      <c r="C64" s="229" t="s">
        <v>351</v>
      </c>
      <c r="D64" s="229"/>
      <c r="E64" s="229"/>
      <c r="F64" s="230"/>
      <c r="G64" s="22"/>
      <c r="H64" s="23"/>
      <c r="I64" s="22"/>
      <c r="J64" s="139"/>
    </row>
    <row r="65" spans="2:10" ht="15.75" customHeight="1">
      <c r="B65" s="132"/>
      <c r="C65" s="234" t="s">
        <v>352</v>
      </c>
      <c r="D65" s="234"/>
      <c r="E65" s="234"/>
      <c r="F65" s="223"/>
      <c r="G65" s="133"/>
      <c r="H65" s="132"/>
      <c r="I65" s="133"/>
      <c r="J65" s="139"/>
    </row>
    <row r="66" spans="2:10" ht="15.75" customHeight="1">
      <c r="B66" s="132"/>
      <c r="C66" s="214" t="s">
        <v>353</v>
      </c>
      <c r="D66" s="214"/>
      <c r="E66" s="214"/>
      <c r="F66" s="223"/>
      <c r="G66" s="22"/>
      <c r="H66" s="24"/>
      <c r="I66" s="22"/>
      <c r="J66" s="139"/>
    </row>
    <row r="67" spans="2:10" ht="15.75" customHeight="1">
      <c r="B67" s="132"/>
      <c r="C67" s="234" t="s">
        <v>354</v>
      </c>
      <c r="D67" s="234"/>
      <c r="E67" s="234"/>
      <c r="F67" s="223"/>
      <c r="G67" s="133"/>
      <c r="H67" s="132"/>
      <c r="I67" s="133"/>
      <c r="J67" s="139"/>
    </row>
    <row r="68" spans="2:10" ht="31.5" customHeight="1">
      <c r="B68" s="132"/>
      <c r="C68" s="214" t="s">
        <v>355</v>
      </c>
      <c r="D68" s="214"/>
      <c r="E68" s="214"/>
      <c r="F68" s="223"/>
      <c r="G68" s="133"/>
      <c r="H68" s="24"/>
      <c r="I68" s="133"/>
      <c r="J68" s="139"/>
    </row>
    <row r="69" spans="2:10" ht="15.75" customHeight="1">
      <c r="B69" s="132"/>
      <c r="C69" s="234" t="s">
        <v>356</v>
      </c>
      <c r="D69" s="234"/>
      <c r="E69" s="234"/>
      <c r="F69" s="223"/>
      <c r="G69" s="133"/>
      <c r="H69" s="132"/>
      <c r="I69" s="133"/>
      <c r="J69" s="139"/>
    </row>
    <row r="70" spans="2:10" ht="15.75" customHeight="1">
      <c r="B70" s="132"/>
      <c r="C70" s="231" t="s">
        <v>357</v>
      </c>
      <c r="D70" s="231"/>
      <c r="E70" s="231"/>
      <c r="F70" s="232"/>
      <c r="G70" s="133"/>
      <c r="H70" s="132"/>
      <c r="I70" s="133"/>
      <c r="J70" s="139"/>
    </row>
    <row r="71" spans="2:10" ht="45" customHeight="1">
      <c r="B71" s="9" t="s">
        <v>329</v>
      </c>
      <c r="C71" s="173"/>
      <c r="D71" s="173"/>
      <c r="E71" s="173"/>
      <c r="F71" s="173"/>
      <c r="G71" s="173"/>
      <c r="H71" s="173"/>
      <c r="I71" s="173"/>
      <c r="J71" s="139"/>
    </row>
    <row r="72" spans="2:10">
      <c r="B72" s="132"/>
      <c r="C72" s="139"/>
      <c r="D72" s="139"/>
      <c r="E72" s="139"/>
      <c r="F72" s="139"/>
      <c r="G72" s="132"/>
      <c r="H72" s="132"/>
      <c r="I72" s="139"/>
      <c r="J72" s="139"/>
    </row>
    <row r="73" spans="2:10" ht="18.75">
      <c r="B73" s="225" t="s">
        <v>224</v>
      </c>
      <c r="C73" s="226"/>
      <c r="D73" s="226"/>
      <c r="E73" s="226"/>
      <c r="F73" s="226"/>
      <c r="G73" s="226"/>
      <c r="H73" s="226"/>
      <c r="I73" s="227"/>
      <c r="J73" s="139"/>
    </row>
    <row r="74" spans="2:10" ht="15.75" customHeight="1">
      <c r="B74" s="132"/>
      <c r="C74" s="229" t="s">
        <v>358</v>
      </c>
      <c r="D74" s="229"/>
      <c r="E74" s="229"/>
      <c r="F74" s="230"/>
      <c r="G74" s="22"/>
      <c r="H74" s="23"/>
      <c r="I74" s="22"/>
      <c r="J74" s="139"/>
    </row>
    <row r="75" spans="2:10" s="20" customFormat="1" ht="15.75" customHeight="1">
      <c r="B75" s="132"/>
      <c r="C75" s="214" t="s">
        <v>359</v>
      </c>
      <c r="D75" s="214"/>
      <c r="E75" s="214"/>
      <c r="F75" s="223"/>
      <c r="G75" s="22"/>
      <c r="H75" s="24"/>
      <c r="I75" s="22"/>
      <c r="J75" s="139"/>
    </row>
    <row r="76" spans="2:10" ht="15.75" customHeight="1">
      <c r="B76" s="132"/>
      <c r="C76" s="214" t="s">
        <v>360</v>
      </c>
      <c r="D76" s="214"/>
      <c r="E76" s="214"/>
      <c r="F76" s="223"/>
      <c r="G76" s="133"/>
      <c r="H76" s="24"/>
      <c r="I76" s="133"/>
      <c r="J76" s="139"/>
    </row>
    <row r="77" spans="2:10" ht="15.75" customHeight="1">
      <c r="B77" s="132"/>
      <c r="C77" s="234" t="s">
        <v>361</v>
      </c>
      <c r="D77" s="234"/>
      <c r="E77" s="234"/>
      <c r="F77" s="223"/>
      <c r="G77" s="133"/>
      <c r="H77" s="132"/>
      <c r="I77" s="133"/>
      <c r="J77" s="139"/>
    </row>
    <row r="78" spans="2:10" ht="15.75" customHeight="1">
      <c r="B78" s="132"/>
      <c r="C78" s="214" t="s">
        <v>362</v>
      </c>
      <c r="D78" s="214"/>
      <c r="E78" s="214"/>
      <c r="F78" s="223"/>
      <c r="G78" s="133"/>
      <c r="H78" s="24"/>
      <c r="I78" s="133"/>
      <c r="J78" s="139"/>
    </row>
    <row r="79" spans="2:10" ht="15.75" customHeight="1">
      <c r="B79" s="132"/>
      <c r="C79" s="234" t="s">
        <v>363</v>
      </c>
      <c r="D79" s="234"/>
      <c r="E79" s="234"/>
      <c r="F79" s="223"/>
      <c r="G79" s="133"/>
      <c r="H79" s="132"/>
      <c r="I79" s="133"/>
      <c r="J79" s="139"/>
    </row>
    <row r="80" spans="2:10" ht="15.75" customHeight="1">
      <c r="B80" s="132"/>
      <c r="C80" s="231" t="s">
        <v>364</v>
      </c>
      <c r="D80" s="231"/>
      <c r="E80" s="231"/>
      <c r="F80" s="232"/>
      <c r="G80" s="133"/>
      <c r="H80" s="132"/>
      <c r="I80" s="133"/>
      <c r="J80" s="139"/>
    </row>
    <row r="81" spans="2:10" ht="45" customHeight="1">
      <c r="B81" s="9" t="s">
        <v>329</v>
      </c>
      <c r="C81" s="173"/>
      <c r="D81" s="173"/>
      <c r="E81" s="173"/>
      <c r="F81" s="173"/>
      <c r="G81" s="173"/>
      <c r="H81" s="173"/>
      <c r="I81" s="173"/>
      <c r="J81" s="139"/>
    </row>
    <row r="82" spans="2:10">
      <c r="B82" s="132"/>
      <c r="C82" s="139"/>
      <c r="D82" s="139"/>
      <c r="E82" s="139"/>
      <c r="F82" s="139"/>
      <c r="G82" s="132"/>
      <c r="H82" s="132"/>
      <c r="I82" s="139"/>
      <c r="J82" s="139"/>
    </row>
    <row r="83" spans="2:10" ht="18.75">
      <c r="B83" s="225" t="s">
        <v>365</v>
      </c>
      <c r="C83" s="226"/>
      <c r="D83" s="226"/>
      <c r="E83" s="226"/>
      <c r="F83" s="226"/>
      <c r="G83" s="226"/>
      <c r="H83" s="226"/>
      <c r="I83" s="227"/>
      <c r="J83" s="139"/>
    </row>
    <row r="84" spans="2:10" ht="15.75" customHeight="1">
      <c r="B84" s="132"/>
      <c r="C84" s="229" t="s">
        <v>366</v>
      </c>
      <c r="D84" s="229"/>
      <c r="E84" s="229"/>
      <c r="F84" s="230"/>
      <c r="G84" s="22"/>
      <c r="H84" s="23"/>
      <c r="I84" s="22"/>
      <c r="J84" s="139"/>
    </row>
    <row r="85" spans="2:10" s="19" customFormat="1" ht="15.75" customHeight="1">
      <c r="B85" s="132"/>
      <c r="C85" s="214" t="s">
        <v>367</v>
      </c>
      <c r="D85" s="214"/>
      <c r="E85" s="214"/>
      <c r="F85" s="223"/>
      <c r="G85" s="133"/>
      <c r="H85" s="24"/>
      <c r="I85" s="133"/>
      <c r="J85" s="139"/>
    </row>
    <row r="86" spans="2:10" ht="15.75" customHeight="1">
      <c r="B86" s="132"/>
      <c r="C86" s="231" t="s">
        <v>368</v>
      </c>
      <c r="D86" s="231"/>
      <c r="E86" s="231"/>
      <c r="F86" s="232"/>
      <c r="G86" s="22"/>
      <c r="H86" s="24"/>
      <c r="I86" s="22"/>
      <c r="J86" s="139"/>
    </row>
    <row r="87" spans="2:10" ht="45" customHeight="1">
      <c r="B87" s="9" t="s">
        <v>329</v>
      </c>
      <c r="C87" s="173"/>
      <c r="D87" s="173"/>
      <c r="E87" s="173"/>
      <c r="F87" s="173"/>
      <c r="G87" s="173"/>
      <c r="H87" s="173"/>
      <c r="I87" s="173"/>
      <c r="J87" s="139"/>
    </row>
    <row r="88" spans="2:10">
      <c r="B88" s="132"/>
      <c r="C88" s="139"/>
      <c r="D88" s="139"/>
      <c r="E88" s="139"/>
      <c r="F88" s="139"/>
      <c r="G88" s="132"/>
      <c r="H88" s="132"/>
      <c r="I88" s="139"/>
      <c r="J88" s="139"/>
    </row>
    <row r="89" spans="2:10" ht="18.75">
      <c r="B89" s="225" t="s">
        <v>369</v>
      </c>
      <c r="C89" s="226"/>
      <c r="D89" s="226"/>
      <c r="E89" s="226"/>
      <c r="F89" s="226"/>
      <c r="G89" s="226"/>
      <c r="H89" s="226"/>
      <c r="I89" s="227"/>
      <c r="J89" s="139"/>
    </row>
    <row r="90" spans="2:10" ht="15.75" customHeight="1">
      <c r="B90" s="132"/>
      <c r="C90" s="229" t="s">
        <v>370</v>
      </c>
      <c r="D90" s="229"/>
      <c r="E90" s="229"/>
      <c r="F90" s="230"/>
      <c r="G90" s="22"/>
      <c r="H90" s="24"/>
      <c r="I90" s="22"/>
      <c r="J90" s="139"/>
    </row>
    <row r="91" spans="2:10" s="20" customFormat="1" ht="31.5" customHeight="1">
      <c r="B91" s="132"/>
      <c r="C91" s="214" t="s">
        <v>371</v>
      </c>
      <c r="D91" s="214"/>
      <c r="E91" s="214"/>
      <c r="F91" s="223"/>
      <c r="G91" s="22"/>
      <c r="H91" s="24"/>
      <c r="I91" s="22"/>
      <c r="J91" s="139"/>
    </row>
    <row r="92" spans="2:10" s="20" customFormat="1" ht="31.5" customHeight="1">
      <c r="B92" s="132"/>
      <c r="C92" s="214" t="s">
        <v>372</v>
      </c>
      <c r="D92" s="214"/>
      <c r="E92" s="214"/>
      <c r="F92" s="223"/>
      <c r="G92" s="22"/>
      <c r="H92" s="24"/>
      <c r="I92" s="22"/>
      <c r="J92" s="139"/>
    </row>
    <row r="93" spans="2:10" s="20" customFormat="1" ht="15.75" customHeight="1">
      <c r="B93" s="132"/>
      <c r="C93" s="214" t="s">
        <v>373</v>
      </c>
      <c r="D93" s="214"/>
      <c r="E93" s="214"/>
      <c r="F93" s="223"/>
      <c r="G93" s="22"/>
      <c r="H93" s="23"/>
      <c r="I93" s="22"/>
      <c r="J93" s="139"/>
    </row>
    <row r="94" spans="2:10" s="20" customFormat="1" ht="15.75" customHeight="1">
      <c r="B94" s="132"/>
      <c r="C94" s="214" t="s">
        <v>374</v>
      </c>
      <c r="D94" s="214"/>
      <c r="E94" s="214"/>
      <c r="F94" s="223"/>
      <c r="G94" s="22"/>
      <c r="H94" s="24"/>
      <c r="I94" s="22"/>
      <c r="J94" s="139"/>
    </row>
    <row r="95" spans="2:10" s="19" customFormat="1" ht="31.5" customHeight="1">
      <c r="B95" s="132"/>
      <c r="C95" s="234" t="s">
        <v>375</v>
      </c>
      <c r="D95" s="234"/>
      <c r="E95" s="234"/>
      <c r="F95" s="223"/>
      <c r="G95" s="133"/>
      <c r="H95" s="132"/>
      <c r="I95" s="133"/>
      <c r="J95" s="139"/>
    </row>
    <row r="96" spans="2:10" s="19" customFormat="1" ht="15.75" customHeight="1">
      <c r="B96" s="132"/>
      <c r="C96" s="234" t="s">
        <v>376</v>
      </c>
      <c r="D96" s="234"/>
      <c r="E96" s="234"/>
      <c r="F96" s="223"/>
      <c r="G96" s="133"/>
      <c r="H96" s="132"/>
      <c r="I96" s="133"/>
      <c r="J96" s="139"/>
    </row>
    <row r="97" spans="2:10" s="19" customFormat="1" ht="31.5" customHeight="1">
      <c r="B97" s="132"/>
      <c r="C97" s="214" t="s">
        <v>377</v>
      </c>
      <c r="D97" s="214"/>
      <c r="E97" s="214"/>
      <c r="F97" s="223"/>
      <c r="G97" s="22"/>
      <c r="H97" s="24"/>
      <c r="I97" s="22"/>
      <c r="J97" s="139"/>
    </row>
    <row r="98" spans="2:10" s="19" customFormat="1" ht="15.75" customHeight="1">
      <c r="B98" s="132"/>
      <c r="C98" s="234" t="s">
        <v>378</v>
      </c>
      <c r="D98" s="234"/>
      <c r="E98" s="234"/>
      <c r="F98" s="223"/>
      <c r="G98" s="133"/>
      <c r="H98" s="132"/>
      <c r="I98" s="133"/>
      <c r="J98" s="139"/>
    </row>
    <row r="99" spans="2:10" ht="31.5" customHeight="1">
      <c r="B99" s="132"/>
      <c r="C99" s="234" t="s">
        <v>379</v>
      </c>
      <c r="D99" s="234"/>
      <c r="E99" s="234"/>
      <c r="F99" s="223"/>
      <c r="G99" s="133"/>
      <c r="H99" s="132"/>
      <c r="I99" s="133"/>
      <c r="J99" s="139"/>
    </row>
    <row r="100" spans="2:10" ht="15.75" customHeight="1">
      <c r="B100" s="132"/>
      <c r="C100" s="214" t="s">
        <v>380</v>
      </c>
      <c r="D100" s="214"/>
      <c r="E100" s="214"/>
      <c r="F100" s="223"/>
      <c r="G100" s="133"/>
      <c r="H100" s="24"/>
      <c r="I100" s="133"/>
      <c r="J100" s="139"/>
    </row>
    <row r="101" spans="2:10" ht="15.75" customHeight="1">
      <c r="B101" s="132"/>
      <c r="C101" s="231" t="s">
        <v>381</v>
      </c>
      <c r="D101" s="231"/>
      <c r="E101" s="231"/>
      <c r="F101" s="232"/>
      <c r="G101" s="133"/>
      <c r="H101" s="132"/>
      <c r="I101" s="133"/>
      <c r="J101" s="139"/>
    </row>
    <row r="102" spans="2:10" ht="45" customHeight="1">
      <c r="B102" s="9" t="s">
        <v>329</v>
      </c>
      <c r="C102" s="173"/>
      <c r="D102" s="173"/>
      <c r="E102" s="173"/>
      <c r="F102" s="173"/>
      <c r="G102" s="173"/>
      <c r="H102" s="173"/>
      <c r="I102" s="173"/>
      <c r="J102" s="139"/>
    </row>
    <row r="103" spans="2:10">
      <c r="B103" s="132"/>
      <c r="C103" s="139"/>
      <c r="D103" s="139"/>
      <c r="E103" s="139"/>
      <c r="F103" s="139"/>
      <c r="G103" s="132"/>
      <c r="H103" s="132"/>
      <c r="I103" s="139"/>
      <c r="J103" s="139"/>
    </row>
    <row r="104" spans="2:10" ht="18.75">
      <c r="B104" s="225" t="s">
        <v>382</v>
      </c>
      <c r="C104" s="226"/>
      <c r="D104" s="226"/>
      <c r="E104" s="226"/>
      <c r="F104" s="226"/>
      <c r="G104" s="226"/>
      <c r="H104" s="226"/>
      <c r="I104" s="227"/>
      <c r="J104" s="139"/>
    </row>
    <row r="105" spans="2:10" ht="15.75" customHeight="1">
      <c r="B105" s="132"/>
      <c r="C105" s="229" t="s">
        <v>383</v>
      </c>
      <c r="D105" s="229"/>
      <c r="E105" s="229"/>
      <c r="F105" s="230"/>
      <c r="G105" s="133"/>
      <c r="H105" s="24"/>
      <c r="I105" s="133"/>
      <c r="J105" s="139"/>
    </row>
    <row r="106" spans="2:10" ht="15.75" customHeight="1">
      <c r="B106" s="132"/>
      <c r="C106" s="234" t="s">
        <v>384</v>
      </c>
      <c r="D106" s="234"/>
      <c r="E106" s="234"/>
      <c r="F106" s="223"/>
      <c r="G106" s="133"/>
      <c r="H106" s="132"/>
      <c r="I106" s="133"/>
      <c r="J106" s="139"/>
    </row>
    <row r="107" spans="2:10" s="20" customFormat="1" ht="15.75" customHeight="1">
      <c r="B107" s="132"/>
      <c r="C107" s="234" t="s">
        <v>385</v>
      </c>
      <c r="D107" s="234"/>
      <c r="E107" s="234"/>
      <c r="F107" s="223"/>
      <c r="G107" s="133"/>
      <c r="H107" s="132"/>
      <c r="I107" s="133"/>
      <c r="J107" s="139"/>
    </row>
    <row r="108" spans="2:10" ht="15.75" customHeight="1">
      <c r="B108" s="132"/>
      <c r="C108" s="214" t="s">
        <v>386</v>
      </c>
      <c r="D108" s="214"/>
      <c r="E108" s="214"/>
      <c r="F108" s="223"/>
      <c r="G108" s="133"/>
      <c r="H108" s="24"/>
      <c r="I108" s="133"/>
      <c r="J108" s="139"/>
    </row>
    <row r="109" spans="2:10" ht="31.5" customHeight="1">
      <c r="B109" s="132"/>
      <c r="C109" s="214" t="s">
        <v>387</v>
      </c>
      <c r="D109" s="214"/>
      <c r="E109" s="214"/>
      <c r="F109" s="223"/>
      <c r="G109" s="22"/>
      <c r="H109" s="24"/>
      <c r="I109" s="22"/>
      <c r="J109" s="139"/>
    </row>
    <row r="110" spans="2:10" ht="15.75" customHeight="1">
      <c r="B110" s="132"/>
      <c r="C110" s="234" t="s">
        <v>388</v>
      </c>
      <c r="D110" s="234"/>
      <c r="E110" s="234"/>
      <c r="F110" s="223"/>
      <c r="G110" s="133"/>
      <c r="H110" s="132"/>
      <c r="I110" s="133"/>
      <c r="J110" s="139"/>
    </row>
    <row r="111" spans="2:10" s="19" customFormat="1" ht="15.75" customHeight="1">
      <c r="B111" s="132"/>
      <c r="C111" s="231" t="s">
        <v>389</v>
      </c>
      <c r="D111" s="231"/>
      <c r="E111" s="231"/>
      <c r="F111" s="232"/>
      <c r="G111" s="133"/>
      <c r="H111" s="24"/>
      <c r="I111" s="133"/>
      <c r="J111" s="139"/>
    </row>
    <row r="112" spans="2:10" ht="45" customHeight="1">
      <c r="B112" s="9" t="s">
        <v>329</v>
      </c>
      <c r="C112" s="173"/>
      <c r="D112" s="173"/>
      <c r="E112" s="173"/>
      <c r="F112" s="173"/>
      <c r="G112" s="173"/>
      <c r="H112" s="173"/>
      <c r="I112" s="173"/>
      <c r="J112" s="139"/>
    </row>
    <row r="113" spans="2:10">
      <c r="B113" s="132"/>
      <c r="C113" s="139"/>
      <c r="D113" s="139"/>
      <c r="E113" s="139"/>
      <c r="F113" s="139"/>
      <c r="G113" s="132"/>
      <c r="H113" s="132"/>
      <c r="I113" s="139"/>
      <c r="J113" s="139"/>
    </row>
    <row r="114" spans="2:10" ht="18.75">
      <c r="B114" s="225" t="s">
        <v>390</v>
      </c>
      <c r="C114" s="226"/>
      <c r="D114" s="226"/>
      <c r="E114" s="226"/>
      <c r="F114" s="226"/>
      <c r="G114" s="226"/>
      <c r="H114" s="226"/>
      <c r="I114" s="227"/>
      <c r="J114" s="139"/>
    </row>
    <row r="115" spans="2:10" ht="15.75" customHeight="1">
      <c r="B115" s="132"/>
      <c r="C115" s="229" t="s">
        <v>391</v>
      </c>
      <c r="D115" s="229"/>
      <c r="E115" s="229"/>
      <c r="F115" s="230"/>
      <c r="G115" s="133"/>
      <c r="H115" s="24"/>
      <c r="I115" s="133"/>
      <c r="J115" s="139"/>
    </row>
    <row r="116" spans="2:10" ht="15.75" customHeight="1">
      <c r="B116" s="132"/>
      <c r="C116" s="234" t="s">
        <v>392</v>
      </c>
      <c r="D116" s="234"/>
      <c r="E116" s="234"/>
      <c r="F116" s="223"/>
      <c r="G116" s="133"/>
      <c r="H116" s="132"/>
      <c r="I116" s="133"/>
      <c r="J116" s="139"/>
    </row>
    <row r="117" spans="2:10" ht="15.75" customHeight="1">
      <c r="B117" s="132"/>
      <c r="C117" s="231" t="s">
        <v>393</v>
      </c>
      <c r="D117" s="231"/>
      <c r="E117" s="231"/>
      <c r="F117" s="232"/>
      <c r="G117" s="133"/>
      <c r="H117" s="132"/>
      <c r="I117" s="133"/>
      <c r="J117" s="139"/>
    </row>
    <row r="118" spans="2:10" ht="45" customHeight="1">
      <c r="B118" s="9" t="s">
        <v>329</v>
      </c>
      <c r="C118" s="173"/>
      <c r="D118" s="173"/>
      <c r="E118" s="173"/>
      <c r="F118" s="173"/>
      <c r="G118" s="173"/>
      <c r="H118" s="173"/>
      <c r="I118" s="173"/>
      <c r="J118" s="139"/>
    </row>
    <row r="119" spans="2:10">
      <c r="B119" s="132"/>
      <c r="C119" s="139"/>
      <c r="D119" s="139"/>
      <c r="E119" s="139"/>
      <c r="F119" s="139"/>
      <c r="G119" s="132"/>
      <c r="H119" s="132"/>
      <c r="I119" s="139"/>
      <c r="J119" s="139"/>
    </row>
    <row r="120" spans="2:10" ht="18.75">
      <c r="B120" s="225" t="s">
        <v>394</v>
      </c>
      <c r="C120" s="226"/>
      <c r="D120" s="226"/>
      <c r="E120" s="226"/>
      <c r="F120" s="226"/>
      <c r="G120" s="226"/>
      <c r="H120" s="226"/>
      <c r="I120" s="227"/>
      <c r="J120" s="139"/>
    </row>
    <row r="121" spans="2:10" ht="15.75" customHeight="1">
      <c r="B121" s="132"/>
      <c r="C121" s="229" t="s">
        <v>395</v>
      </c>
      <c r="D121" s="229"/>
      <c r="E121" s="229"/>
      <c r="F121" s="230"/>
      <c r="G121" s="133"/>
      <c r="H121" s="21"/>
      <c r="I121" s="133"/>
      <c r="J121" s="139"/>
    </row>
    <row r="122" spans="2:10" ht="31.5" customHeight="1">
      <c r="B122" s="132"/>
      <c r="C122" s="214" t="s">
        <v>396</v>
      </c>
      <c r="D122" s="214"/>
      <c r="E122" s="214"/>
      <c r="F122" s="223"/>
      <c r="G122" s="22"/>
      <c r="H122" s="24"/>
      <c r="I122" s="22"/>
      <c r="J122" s="139"/>
    </row>
    <row r="123" spans="2:10" ht="15.75" customHeight="1">
      <c r="B123" s="132"/>
      <c r="C123" s="234" t="s">
        <v>397</v>
      </c>
      <c r="D123" s="234"/>
      <c r="E123" s="234"/>
      <c r="F123" s="223"/>
      <c r="G123" s="133"/>
      <c r="H123" s="132"/>
      <c r="I123" s="133"/>
      <c r="J123" s="139"/>
    </row>
    <row r="124" spans="2:10" s="19" customFormat="1" ht="31.5" customHeight="1">
      <c r="B124" s="132"/>
      <c r="C124" s="231" t="s">
        <v>398</v>
      </c>
      <c r="D124" s="231"/>
      <c r="E124" s="231"/>
      <c r="F124" s="232"/>
      <c r="G124" s="133"/>
      <c r="H124" s="24"/>
      <c r="I124" s="133"/>
      <c r="J124" s="139"/>
    </row>
    <row r="125" spans="2:10" ht="45" customHeight="1">
      <c r="B125" s="9" t="s">
        <v>329</v>
      </c>
      <c r="C125" s="173"/>
      <c r="D125" s="173"/>
      <c r="E125" s="173"/>
      <c r="F125" s="173"/>
      <c r="G125" s="173"/>
      <c r="H125" s="173"/>
      <c r="I125" s="173"/>
      <c r="J125" s="139"/>
    </row>
    <row r="126" spans="2:10">
      <c r="B126" s="132"/>
      <c r="C126" s="139"/>
      <c r="D126" s="139"/>
      <c r="E126" s="139"/>
      <c r="F126" s="139"/>
      <c r="G126" s="132"/>
      <c r="H126" s="132"/>
      <c r="I126" s="139"/>
      <c r="J126" s="139"/>
    </row>
    <row r="127" spans="2:10" ht="18.75">
      <c r="B127" s="225" t="s">
        <v>399</v>
      </c>
      <c r="C127" s="226"/>
      <c r="D127" s="226"/>
      <c r="E127" s="226"/>
      <c r="F127" s="226"/>
      <c r="G127" s="226"/>
      <c r="H127" s="226"/>
      <c r="I127" s="227"/>
      <c r="J127" s="139"/>
    </row>
    <row r="128" spans="2:10" ht="15.75" customHeight="1">
      <c r="B128" s="132"/>
      <c r="C128" s="229" t="s">
        <v>400</v>
      </c>
      <c r="D128" s="229"/>
      <c r="E128" s="229"/>
      <c r="F128" s="230"/>
      <c r="G128" s="22"/>
      <c r="H128" s="24"/>
      <c r="I128" s="133"/>
      <c r="J128" s="139"/>
    </row>
    <row r="129" spans="2:10" ht="15.75" customHeight="1">
      <c r="B129" s="132"/>
      <c r="C129" s="234" t="s">
        <v>401</v>
      </c>
      <c r="D129" s="234"/>
      <c r="E129" s="234"/>
      <c r="F129" s="223"/>
      <c r="G129" s="133"/>
      <c r="H129" s="132"/>
      <c r="I129" s="133"/>
      <c r="J129" s="139"/>
    </row>
    <row r="130" spans="2:10" ht="15.75" customHeight="1">
      <c r="B130" s="132"/>
      <c r="C130" s="214" t="s">
        <v>402</v>
      </c>
      <c r="D130" s="214"/>
      <c r="E130" s="214"/>
      <c r="F130" s="223"/>
      <c r="G130" s="22"/>
      <c r="H130" s="24"/>
      <c r="I130" s="22"/>
      <c r="J130" s="139"/>
    </row>
    <row r="131" spans="2:10" ht="15.75" customHeight="1">
      <c r="B131" s="132"/>
      <c r="C131" s="214" t="s">
        <v>403</v>
      </c>
      <c r="D131" s="214"/>
      <c r="E131" s="214"/>
      <c r="F131" s="223"/>
      <c r="G131" s="133"/>
      <c r="H131" s="24"/>
      <c r="I131" s="133"/>
      <c r="J131" s="139"/>
    </row>
    <row r="132" spans="2:10" ht="15.75" customHeight="1">
      <c r="B132" s="132"/>
      <c r="C132" s="231" t="s">
        <v>404</v>
      </c>
      <c r="D132" s="231"/>
      <c r="E132" s="231"/>
      <c r="F132" s="232"/>
      <c r="G132" s="133"/>
      <c r="H132" s="24"/>
      <c r="I132" s="133"/>
      <c r="J132" s="139"/>
    </row>
    <row r="133" spans="2:10" ht="45" customHeight="1">
      <c r="B133" s="9" t="s">
        <v>329</v>
      </c>
      <c r="C133" s="173"/>
      <c r="D133" s="173"/>
      <c r="E133" s="173"/>
      <c r="F133" s="173"/>
      <c r="G133" s="173"/>
      <c r="H133" s="173"/>
      <c r="I133" s="173"/>
      <c r="J133" s="139"/>
    </row>
    <row r="134" spans="2:10">
      <c r="B134" s="132"/>
      <c r="C134" s="139"/>
      <c r="D134" s="139"/>
      <c r="E134" s="139"/>
      <c r="F134" s="139"/>
      <c r="G134" s="132"/>
      <c r="H134" s="132"/>
      <c r="I134" s="139"/>
      <c r="J134" s="139"/>
    </row>
    <row r="135" spans="2:10" ht="18.75">
      <c r="B135" s="225" t="s">
        <v>405</v>
      </c>
      <c r="C135" s="226"/>
      <c r="D135" s="226"/>
      <c r="E135" s="226"/>
      <c r="F135" s="226"/>
      <c r="G135" s="226"/>
      <c r="H135" s="226"/>
      <c r="I135" s="227"/>
      <c r="J135" s="139"/>
    </row>
    <row r="136" spans="2:10" ht="31.5" customHeight="1">
      <c r="B136" s="132"/>
      <c r="C136" s="235" t="s">
        <v>406</v>
      </c>
      <c r="D136" s="235"/>
      <c r="E136" s="235"/>
      <c r="F136" s="236"/>
      <c r="G136" s="133"/>
      <c r="H136" s="24"/>
      <c r="I136" s="133"/>
      <c r="J136" s="139"/>
    </row>
    <row r="137" spans="2:10" ht="45" customHeight="1">
      <c r="B137" s="9" t="s">
        <v>329</v>
      </c>
      <c r="C137" s="173"/>
      <c r="D137" s="173"/>
      <c r="E137" s="173"/>
      <c r="F137" s="173"/>
      <c r="G137" s="173"/>
      <c r="H137" s="173"/>
      <c r="I137" s="173"/>
      <c r="J137" s="139"/>
    </row>
    <row r="138" spans="2:10">
      <c r="B138" s="132"/>
      <c r="C138" s="132"/>
      <c r="D138" s="132"/>
      <c r="E138" s="132"/>
      <c r="F138" s="132"/>
      <c r="G138" s="139"/>
      <c r="H138" s="139"/>
      <c r="I138" s="139"/>
      <c r="J138" s="139"/>
    </row>
    <row r="139" spans="2:10" s="7" customFormat="1" ht="18.75">
      <c r="B139" s="233" t="s">
        <v>407</v>
      </c>
      <c r="C139" s="233"/>
      <c r="D139" s="233"/>
      <c r="E139" s="233"/>
      <c r="F139" s="233"/>
      <c r="G139" s="233"/>
      <c r="H139" s="233"/>
      <c r="I139" s="233"/>
      <c r="J139" s="139"/>
    </row>
    <row r="140" spans="2:10" s="7" customFormat="1" ht="31.5" customHeight="1">
      <c r="B140" s="132"/>
      <c r="C140" s="229" t="s">
        <v>408</v>
      </c>
      <c r="D140" s="229"/>
      <c r="E140" s="229"/>
      <c r="F140" s="230"/>
      <c r="G140" s="133"/>
      <c r="H140" s="132"/>
      <c r="I140" s="85"/>
      <c r="J140" s="139"/>
    </row>
    <row r="141" spans="2:10" s="68" customFormat="1" ht="15.75" customHeight="1">
      <c r="B141" s="132"/>
      <c r="C141" s="234" t="s">
        <v>409</v>
      </c>
      <c r="D141" s="234"/>
      <c r="E141" s="234"/>
      <c r="F141" s="223"/>
      <c r="G141" s="133"/>
      <c r="H141" s="132"/>
      <c r="I141" s="86"/>
      <c r="J141" s="139"/>
    </row>
    <row r="142" spans="2:10" s="68" customFormat="1" ht="15.75" customHeight="1">
      <c r="B142" s="132"/>
      <c r="C142" s="234" t="s">
        <v>410</v>
      </c>
      <c r="D142" s="234"/>
      <c r="E142" s="234"/>
      <c r="F142" s="223"/>
      <c r="G142" s="133"/>
      <c r="H142" s="132"/>
      <c r="I142" s="133"/>
      <c r="J142" s="139"/>
    </row>
    <row r="143" spans="2:10" s="7" customFormat="1" ht="15.75" customHeight="1">
      <c r="B143" s="132"/>
      <c r="C143" s="234" t="s">
        <v>411</v>
      </c>
      <c r="D143" s="234"/>
      <c r="E143" s="234"/>
      <c r="F143" s="223"/>
      <c r="G143" s="133"/>
      <c r="H143" s="132"/>
      <c r="I143" s="133"/>
      <c r="J143" s="139"/>
    </row>
    <row r="144" spans="2:10" s="68" customFormat="1" ht="15.75" customHeight="1">
      <c r="B144" s="132"/>
      <c r="C144" s="234" t="s">
        <v>412</v>
      </c>
      <c r="D144" s="234"/>
      <c r="E144" s="234"/>
      <c r="F144" s="223"/>
      <c r="G144" s="133"/>
      <c r="H144" s="132"/>
      <c r="I144" s="133"/>
      <c r="J144" s="139"/>
    </row>
    <row r="145" spans="2:10" s="68" customFormat="1" ht="31.5" customHeight="1">
      <c r="B145" s="132"/>
      <c r="C145" s="234" t="s">
        <v>413</v>
      </c>
      <c r="D145" s="234"/>
      <c r="E145" s="234"/>
      <c r="F145" s="223"/>
      <c r="G145" s="133"/>
      <c r="H145" s="132"/>
      <c r="I145" s="133"/>
      <c r="J145" s="139"/>
    </row>
    <row r="146" spans="2:10" s="7" customFormat="1" ht="31.5" customHeight="1">
      <c r="B146" s="132"/>
      <c r="C146" s="234" t="s">
        <v>414</v>
      </c>
      <c r="D146" s="234"/>
      <c r="E146" s="234"/>
      <c r="F146" s="223"/>
      <c r="G146" s="133"/>
      <c r="H146" s="132"/>
      <c r="I146" s="133"/>
      <c r="J146" s="139"/>
    </row>
    <row r="147" spans="2:10" s="7" customFormat="1" ht="15.75" customHeight="1">
      <c r="B147" s="132"/>
      <c r="C147" s="234" t="s">
        <v>415</v>
      </c>
      <c r="D147" s="234"/>
      <c r="E147" s="234"/>
      <c r="F147" s="223"/>
      <c r="G147" s="133"/>
      <c r="H147" s="132"/>
      <c r="I147" s="133"/>
      <c r="J147" s="139"/>
    </row>
    <row r="148" spans="2:10" s="7" customFormat="1" ht="31.5" customHeight="1">
      <c r="B148" s="132"/>
      <c r="C148" s="234" t="s">
        <v>416</v>
      </c>
      <c r="D148" s="234"/>
      <c r="E148" s="234"/>
      <c r="F148" s="223"/>
      <c r="G148" s="133"/>
      <c r="H148" s="132"/>
      <c r="I148" s="133"/>
      <c r="J148" s="139"/>
    </row>
    <row r="149" spans="2:10" s="7" customFormat="1" ht="15.75" customHeight="1">
      <c r="B149" s="132"/>
      <c r="C149" s="234" t="s">
        <v>417</v>
      </c>
      <c r="D149" s="234"/>
      <c r="E149" s="234"/>
      <c r="F149" s="223"/>
      <c r="G149" s="133"/>
      <c r="H149" s="132"/>
      <c r="I149" s="133"/>
      <c r="J149" s="139"/>
    </row>
    <row r="150" spans="2:10" s="7" customFormat="1" ht="31.5" customHeight="1">
      <c r="B150" s="132"/>
      <c r="C150" s="234" t="s">
        <v>418</v>
      </c>
      <c r="D150" s="234"/>
      <c r="E150" s="234"/>
      <c r="F150" s="223"/>
      <c r="G150" s="133"/>
      <c r="H150" s="132"/>
      <c r="I150" s="133"/>
      <c r="J150" s="139"/>
    </row>
    <row r="151" spans="2:10" ht="31.5" customHeight="1">
      <c r="B151" s="132"/>
      <c r="C151" s="234" t="s">
        <v>419</v>
      </c>
      <c r="D151" s="234"/>
      <c r="E151" s="234"/>
      <c r="F151" s="223"/>
      <c r="G151" s="133"/>
      <c r="H151" s="132"/>
      <c r="I151" s="133"/>
      <c r="J151" s="139"/>
    </row>
    <row r="152" spans="2:10">
      <c r="B152" s="132"/>
      <c r="C152" s="132"/>
      <c r="D152" s="132"/>
      <c r="E152" s="132"/>
      <c r="F152" s="132"/>
      <c r="G152" s="139"/>
      <c r="H152" s="139"/>
      <c r="I152" s="139"/>
      <c r="J152" s="139"/>
    </row>
    <row r="153" spans="2:10">
      <c r="B153" s="132"/>
      <c r="C153" s="132"/>
      <c r="D153" s="132"/>
      <c r="E153" s="132"/>
      <c r="F153" s="132"/>
      <c r="G153" s="224"/>
      <c r="H153" s="224"/>
      <c r="I153" s="224"/>
      <c r="J153" s="224"/>
    </row>
    <row r="154" spans="2:10">
      <c r="B154" s="132"/>
      <c r="C154" s="132"/>
      <c r="D154" s="132"/>
      <c r="E154" s="132"/>
      <c r="F154" s="132"/>
      <c r="G154" s="139"/>
      <c r="H154" s="139"/>
      <c r="I154" s="139"/>
      <c r="J154" s="139"/>
    </row>
    <row r="155" spans="2:10" ht="27.75">
      <c r="B155" s="132"/>
      <c r="C155" s="132"/>
      <c r="D155" s="132"/>
      <c r="E155" s="132"/>
      <c r="F155" s="132"/>
      <c r="G155" s="28" t="s">
        <v>420</v>
      </c>
      <c r="H155" s="139"/>
      <c r="I155" s="139"/>
      <c r="J155" s="139"/>
    </row>
    <row r="156" spans="2:10">
      <c r="B156" s="132"/>
      <c r="C156" s="132"/>
      <c r="D156" s="132"/>
      <c r="E156" s="132"/>
      <c r="F156" s="132"/>
      <c r="G156" s="6" t="s">
        <v>294</v>
      </c>
      <c r="H156" s="139"/>
      <c r="I156" s="139"/>
      <c r="J156" s="139"/>
    </row>
    <row r="157" spans="2:10">
      <c r="B157" s="132"/>
      <c r="C157" s="132"/>
      <c r="D157" s="132"/>
      <c r="E157" s="132"/>
      <c r="F157" s="132"/>
      <c r="G157" s="6" t="s">
        <v>295</v>
      </c>
      <c r="H157" s="139"/>
      <c r="I157" s="139"/>
      <c r="J157" s="139"/>
    </row>
    <row r="158" spans="2:10">
      <c r="B158" s="132"/>
      <c r="C158" s="132"/>
      <c r="D158" s="132"/>
      <c r="E158" s="132"/>
      <c r="F158" s="132"/>
      <c r="G158" s="6" t="s">
        <v>421</v>
      </c>
      <c r="H158" s="139"/>
      <c r="I158" s="139"/>
      <c r="J158" s="139"/>
    </row>
    <row r="159" spans="2:10">
      <c r="B159" s="132"/>
      <c r="C159" s="132"/>
      <c r="D159" s="132"/>
      <c r="E159" s="132"/>
      <c r="F159" s="132"/>
      <c r="G159" s="6" t="s">
        <v>293</v>
      </c>
      <c r="H159" s="139"/>
      <c r="I159" s="139"/>
      <c r="J159" s="139"/>
    </row>
    <row r="160" spans="2:10">
      <c r="B160" s="132"/>
      <c r="C160" s="132"/>
      <c r="D160" s="132"/>
      <c r="E160" s="132"/>
      <c r="F160" s="132"/>
      <c r="G160" s="132"/>
      <c r="H160" s="139"/>
      <c r="I160" s="139"/>
      <c r="J160" s="139"/>
    </row>
    <row r="161" spans="7:10" ht="27.75">
      <c r="G161" s="28" t="s">
        <v>422</v>
      </c>
      <c r="H161" s="139"/>
      <c r="I161" s="139"/>
      <c r="J161" s="139"/>
    </row>
    <row r="162" spans="7:10">
      <c r="G162" s="6" t="s">
        <v>423</v>
      </c>
      <c r="H162" s="139"/>
      <c r="I162" s="139"/>
      <c r="J162" s="139"/>
    </row>
    <row r="163" spans="7:10">
      <c r="G163" s="6" t="s">
        <v>424</v>
      </c>
      <c r="H163" s="139"/>
      <c r="I163" s="139"/>
      <c r="J163" s="139"/>
    </row>
    <row r="164" spans="7:10">
      <c r="G164" s="139"/>
      <c r="H164" s="139"/>
      <c r="I164" s="139"/>
      <c r="J164" s="139"/>
    </row>
    <row r="165" spans="7:10">
      <c r="G165" s="139"/>
      <c r="H165" s="139"/>
      <c r="I165" s="139"/>
      <c r="J165" s="139"/>
    </row>
    <row r="166" spans="7:10">
      <c r="G166" s="139"/>
      <c r="H166" s="139"/>
      <c r="I166" s="139"/>
      <c r="J166" s="139"/>
    </row>
    <row r="167" spans="7:10">
      <c r="G167" s="139"/>
      <c r="H167" s="139"/>
      <c r="I167" s="139"/>
      <c r="J167" s="139"/>
    </row>
    <row r="168" spans="7:10">
      <c r="G168" s="224"/>
      <c r="H168" s="224"/>
      <c r="I168" s="224"/>
      <c r="J168" s="224"/>
    </row>
    <row r="169" spans="7:10">
      <c r="G169" s="224"/>
      <c r="H169" s="224"/>
      <c r="I169" s="224"/>
      <c r="J169" s="224"/>
    </row>
    <row r="170" spans="7:10">
      <c r="G170" s="224"/>
      <c r="H170" s="224"/>
      <c r="I170" s="224"/>
      <c r="J170" s="224"/>
    </row>
    <row r="171" spans="7:10">
      <c r="G171" s="224"/>
      <c r="H171" s="224"/>
      <c r="I171" s="224"/>
      <c r="J171" s="224"/>
    </row>
  </sheetData>
  <mergeCells count="130">
    <mergeCell ref="C149:F149"/>
    <mergeCell ref="C150:F150"/>
    <mergeCell ref="C151:F151"/>
    <mergeCell ref="C142:F142"/>
    <mergeCell ref="C143:F143"/>
    <mergeCell ref="C144:F144"/>
    <mergeCell ref="C145:F145"/>
    <mergeCell ref="C146:F146"/>
    <mergeCell ref="C140:F140"/>
    <mergeCell ref="C141:F141"/>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95:F95"/>
    <mergeCell ref="C96:F96"/>
    <mergeCell ref="C97:F97"/>
    <mergeCell ref="C98:F98"/>
    <mergeCell ref="C117:F117"/>
    <mergeCell ref="C121:F121"/>
    <mergeCell ref="C115:F115"/>
    <mergeCell ref="C116:F116"/>
    <mergeCell ref="C123:F123"/>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s>
  <phoneticPr fontId="55" type="noConversion"/>
  <conditionalFormatting sqref="I30">
    <cfRule type="expression" dxfId="73" priority="716">
      <formula>H21=Condensed</formula>
    </cfRule>
  </conditionalFormatting>
  <conditionalFormatting sqref="I36">
    <cfRule type="expression" dxfId="72" priority="679">
      <formula>H32=Condensed</formula>
    </cfRule>
  </conditionalFormatting>
  <conditionalFormatting sqref="G36 G109 G44 G60 G66 G86">
    <cfRule type="expression" dxfId="71" priority="674">
      <formula>C32=Condensed</formula>
    </cfRule>
  </conditionalFormatting>
  <conditionalFormatting sqref="I42 I44">
    <cfRule type="expression" dxfId="70" priority="669">
      <formula>H38=Condensed</formula>
    </cfRule>
  </conditionalFormatting>
  <conditionalFormatting sqref="G42">
    <cfRule type="expression" dxfId="69" priority="664">
      <formula>C38=Condensed</formula>
    </cfRule>
  </conditionalFormatting>
  <conditionalFormatting sqref="I53 I60">
    <cfRule type="expression" dxfId="68" priority="649">
      <formula>H49=Condensed</formula>
    </cfRule>
  </conditionalFormatting>
  <conditionalFormatting sqref="G53">
    <cfRule type="expression" dxfId="67" priority="644">
      <formula>C49=Condensed</formula>
    </cfRule>
  </conditionalFormatting>
  <conditionalFormatting sqref="I64 I66">
    <cfRule type="expression" dxfId="66" priority="639">
      <formula>H60=Condensed</formula>
    </cfRule>
  </conditionalFormatting>
  <conditionalFormatting sqref="G64">
    <cfRule type="expression" dxfId="65" priority="634">
      <formula>C60=Condensed</formula>
    </cfRule>
  </conditionalFormatting>
  <conditionalFormatting sqref="I74">
    <cfRule type="expression" dxfId="64" priority="629">
      <formula>H70=Condensed</formula>
    </cfRule>
  </conditionalFormatting>
  <conditionalFormatting sqref="G74">
    <cfRule type="expression" dxfId="63" priority="624">
      <formula>C70=Condensed</formula>
    </cfRule>
  </conditionalFormatting>
  <conditionalFormatting sqref="I84 I86">
    <cfRule type="expression" dxfId="62" priority="619">
      <formula>H80=Condensed</formula>
    </cfRule>
  </conditionalFormatting>
  <conditionalFormatting sqref="G84">
    <cfRule type="expression" dxfId="61" priority="614">
      <formula>C80=Condensed</formula>
    </cfRule>
  </conditionalFormatting>
  <conditionalFormatting sqref="I90">
    <cfRule type="expression" dxfId="60" priority="609">
      <formula>H95=Condensed</formula>
    </cfRule>
  </conditionalFormatting>
  <conditionalFormatting sqref="G90">
    <cfRule type="expression" dxfId="59" priority="604">
      <formula>C95=Condensed</formula>
    </cfRule>
  </conditionalFormatting>
  <conditionalFormatting sqref="I122">
    <cfRule type="expression" dxfId="58" priority="579">
      <formula>H118=Condensed</formula>
    </cfRule>
  </conditionalFormatting>
  <conditionalFormatting sqref="G122">
    <cfRule type="expression" dxfId="57" priority="574">
      <formula>C118=Condensed</formula>
    </cfRule>
  </conditionalFormatting>
  <conditionalFormatting sqref="I130">
    <cfRule type="expression" dxfId="56" priority="569">
      <formula>H126=Condensed</formula>
    </cfRule>
  </conditionalFormatting>
  <conditionalFormatting sqref="G130">
    <cfRule type="expression" dxfId="55" priority="564">
      <formula>C126=Condensed</formula>
    </cfRule>
  </conditionalFormatting>
  <conditionalFormatting sqref="I109">
    <cfRule type="expression" dxfId="54" priority="856">
      <formula>H105=Condensed</formula>
    </cfRule>
  </conditionalFormatting>
  <conditionalFormatting sqref="I75">
    <cfRule type="expression" dxfId="53" priority="873">
      <formula>H65=Condensed</formula>
    </cfRule>
  </conditionalFormatting>
  <conditionalFormatting sqref="I91:I92">
    <cfRule type="expression" dxfId="52" priority="180">
      <formula>H97=Condensed</formula>
    </cfRule>
  </conditionalFormatting>
  <conditionalFormatting sqref="I97">
    <cfRule type="expression" dxfId="51" priority="978">
      <formula>H89=Condensed</formula>
    </cfRule>
  </conditionalFormatting>
  <conditionalFormatting sqref="I93:I94">
    <cfRule type="expression" dxfId="50" priority="171">
      <formula>H86=Condensed</formula>
    </cfRule>
  </conditionalFormatting>
  <conditionalFormatting sqref="G93:G94">
    <cfRule type="expression" dxfId="49"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48" priority="979" operator="equal">
      <formula>$G$158</formula>
    </cfRule>
    <cfRule type="cellIs" dxfId="47" priority="980" operator="equal">
      <formula>$G$159</formula>
    </cfRule>
    <cfRule type="cellIs" dxfId="46" priority="981" operator="equal">
      <formula>$G$157</formula>
    </cfRule>
    <cfRule type="cellIs" dxfId="45" priority="982" operator="equal">
      <formula>$G$156</formula>
    </cfRule>
  </conditionalFormatting>
  <conditionalFormatting sqref="C13:D13">
    <cfRule type="containsText" dxfId="44" priority="13" operator="containsText" text="Example:">
      <formula>NOT(ISERROR(SEARCH("Example:",C13)))</formula>
    </cfRule>
  </conditionalFormatting>
  <conditionalFormatting sqref="G38 I38 G32 I32 G57 I57 G59 I59 G65 I65 G67 I67 G77 I77 G101 I101 G110 I110 G123 I123 G121 I121 G129 I129">
    <cfRule type="expression" dxfId="43" priority="983">
      <formula>$C$10="Condensed"</formula>
    </cfRule>
  </conditionalFormatting>
  <conditionalFormatting sqref="C38:D38 C32:D32 C70:D70 C80:D80 C101:D101 C117:D117">
    <cfRule type="expression" dxfId="42" priority="984">
      <formula>$C$10="Condensed"</formula>
    </cfRule>
  </conditionalFormatting>
  <conditionalFormatting sqref="G30">
    <cfRule type="expression" dxfId="41" priority="986">
      <formula>C10=Condensed</formula>
    </cfRule>
  </conditionalFormatting>
  <conditionalFormatting sqref="C57:D57 C59:D59 C65:D65 C67:D67 C69:D69 C77:D77 C79:D79 C110:D110 C116:D116 C129:D129 C123:D123 C95:D96 C98:D99 C106:D107 C141:D151">
    <cfRule type="expression" dxfId="40" priority="990">
      <formula>$C$10="Condensed"</formula>
    </cfRule>
  </conditionalFormatting>
  <conditionalFormatting sqref="G69 I69 G79 I79 G95 I95 G106 I106 G116 I116 G98 I98 G140 I140">
    <cfRule type="expression" dxfId="39" priority="1004">
      <formula>$C$10="Condensed"</formula>
    </cfRule>
  </conditionalFormatting>
  <conditionalFormatting sqref="G70 I70 G80 I80 G96 I96 G107 I107 G117 I117 G99 I99">
    <cfRule type="expression" dxfId="38" priority="1005">
      <formula>$C$10="Condensed"</formula>
    </cfRule>
  </conditionalFormatting>
  <conditionalFormatting sqref="C121:D121 C140:D140">
    <cfRule type="expression" dxfId="37" priority="1052">
      <formula>$C$10="Condensed"</formula>
    </cfRule>
  </conditionalFormatting>
  <conditionalFormatting sqref="G140:G151 I140:I151">
    <cfRule type="expression" dxfId="36" priority="1057">
      <formula>$C$10="Condensed"</formula>
    </cfRule>
  </conditionalFormatting>
  <conditionalFormatting sqref="G75">
    <cfRule type="expression" dxfId="35" priority="1064">
      <formula>C65=Condensed</formula>
    </cfRule>
  </conditionalFormatting>
  <conditionalFormatting sqref="G91:G92">
    <cfRule type="expression" dxfId="34" priority="1065">
      <formula>C97=Condensed</formula>
    </cfRule>
  </conditionalFormatting>
  <conditionalFormatting sqref="G97">
    <cfRule type="expression" dxfId="33" priority="1066">
      <formula>C89=Condensed</formula>
    </cfRule>
  </conditionalFormatting>
  <conditionalFormatting sqref="C14:D14">
    <cfRule type="containsText" dxfId="32" priority="12" operator="containsText" text="Example:">
      <formula>NOT(ISERROR(SEARCH("Example:",C14)))</formula>
    </cfRule>
  </conditionalFormatting>
  <conditionalFormatting sqref="C15:D15">
    <cfRule type="containsText" dxfId="31" priority="11" operator="containsText" text="Example:">
      <formula>NOT(ISERROR(SEARCH("Example:",C15)))</formula>
    </cfRule>
  </conditionalFormatting>
  <conditionalFormatting sqref="C16:D16">
    <cfRule type="containsText" dxfId="30" priority="10" operator="containsText" text="Example:">
      <formula>NOT(ISERROR(SEARCH("Example:",C16)))</formula>
    </cfRule>
  </conditionalFormatting>
  <conditionalFormatting sqref="C17:D17">
    <cfRule type="containsText" dxfId="29" priority="9" operator="containsText" text="Example:">
      <formula>NOT(ISERROR(SEARCH("Example:",C17)))</formula>
    </cfRule>
  </conditionalFormatting>
  <conditionalFormatting sqref="C18:D19">
    <cfRule type="containsText" dxfId="28" priority="8" operator="containsText" text="Example:">
      <formula>NOT(ISERROR(SEARCH("Example:",C18)))</formula>
    </cfRule>
  </conditionalFormatting>
  <conditionalFormatting sqref="C8:D8">
    <cfRule type="containsText" dxfId="27" priority="7" operator="containsText" text="Example:">
      <formula>NOT(ISERROR(SEARCH("Example:",C8)))</formula>
    </cfRule>
  </conditionalFormatting>
  <conditionalFormatting sqref="C9:D9">
    <cfRule type="containsText" dxfId="26" priority="6" operator="containsText" text="Example:">
      <formula>NOT(ISERROR(SEARCH("Example:",C9)))</formula>
    </cfRule>
  </conditionalFormatting>
  <conditionalFormatting sqref="C20:D20">
    <cfRule type="containsText" dxfId="25" priority="5" operator="containsText" text="Example:">
      <formula>NOT(ISERROR(SEARCH("Example:",C20)))</formula>
    </cfRule>
  </conditionalFormatting>
  <conditionalFormatting sqref="G56">
    <cfRule type="expression" dxfId="24" priority="1067">
      <formula>C51=Condensed</formula>
    </cfRule>
  </conditionalFormatting>
  <conditionalFormatting sqref="I56">
    <cfRule type="expression" dxfId="23" priority="1068">
      <formula>H51=Condensed</formula>
    </cfRule>
  </conditionalFormatting>
  <conditionalFormatting sqref="G54 I54">
    <cfRule type="cellIs" dxfId="22" priority="1" operator="equal">
      <formula>$G$158</formula>
    </cfRule>
    <cfRule type="cellIs" dxfId="21" priority="2" operator="equal">
      <formula>$G$159</formula>
    </cfRule>
    <cfRule type="cellIs" dxfId="20" priority="3" operator="equal">
      <formula>$G$157</formula>
    </cfRule>
    <cfRule type="cellIs" dxfId="19"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zoomScaleNormal="100" workbookViewId="0">
      <selection activeCell="C16" sqref="C16"/>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2"/>
      <c r="C1" s="132"/>
      <c r="D1" s="132"/>
      <c r="E1" s="132"/>
      <c r="F1" s="132"/>
      <c r="G1" s="132"/>
      <c r="H1" s="132"/>
      <c r="I1" s="132"/>
    </row>
    <row r="2" spans="2:9" ht="15.75" customHeight="1">
      <c r="B2" s="133" t="s">
        <v>0</v>
      </c>
      <c r="C2" s="189" t="s">
        <v>70</v>
      </c>
      <c r="D2" s="189"/>
      <c r="E2" s="189"/>
      <c r="F2" s="189"/>
      <c r="G2" s="131" t="str">
        <f>Project_Name</f>
        <v>Carbon Free Boston</v>
      </c>
      <c r="H2" s="132"/>
      <c r="I2" s="132"/>
    </row>
    <row r="3" spans="2:9" ht="15.75" customHeight="1">
      <c r="B3" s="130" t="s">
        <v>3</v>
      </c>
      <c r="C3" s="189"/>
      <c r="D3" s="189"/>
      <c r="E3" s="189"/>
      <c r="F3" s="189"/>
      <c r="G3" s="131" t="str">
        <f>Project_Number</f>
        <v>259104-00</v>
      </c>
      <c r="H3" s="132"/>
      <c r="I3" s="132"/>
    </row>
    <row r="4" spans="2:9" ht="15.75" customHeight="1">
      <c r="B4" s="124" t="s">
        <v>5</v>
      </c>
      <c r="C4" s="189"/>
      <c r="D4" s="189"/>
      <c r="E4" s="189"/>
      <c r="F4" s="189"/>
      <c r="G4" s="131"/>
      <c r="H4" s="132"/>
      <c r="I4" s="132"/>
    </row>
    <row r="5" spans="2:9" ht="20.25">
      <c r="B5" s="132"/>
      <c r="C5" s="132"/>
      <c r="D5" s="132"/>
      <c r="E5" s="132"/>
      <c r="F5" s="132"/>
      <c r="G5" s="14"/>
      <c r="H5" s="14"/>
      <c r="I5" s="14"/>
    </row>
    <row r="7" spans="2:9" ht="15.75" customHeight="1">
      <c r="B7" s="194" t="s">
        <v>71</v>
      </c>
      <c r="C7" s="195"/>
      <c r="D7" s="132"/>
      <c r="E7" s="196" t="s">
        <v>72</v>
      </c>
      <c r="F7" s="197"/>
      <c r="G7" s="198"/>
      <c r="H7" s="132"/>
      <c r="I7" s="132"/>
    </row>
    <row r="8" spans="2:9" ht="15.75" customHeight="1">
      <c r="B8" s="131" t="s">
        <v>73</v>
      </c>
      <c r="C8" s="89" t="s">
        <v>145</v>
      </c>
      <c r="D8" s="132"/>
      <c r="E8" s="78" t="s">
        <v>74</v>
      </c>
      <c r="F8" s="78" t="s">
        <v>75</v>
      </c>
      <c r="G8" s="78" t="s">
        <v>76</v>
      </c>
      <c r="H8" s="132"/>
      <c r="I8" s="132"/>
    </row>
    <row r="9" spans="2:9" ht="15.75" customHeight="1">
      <c r="B9" s="131" t="s">
        <v>77</v>
      </c>
      <c r="C9" s="133" t="s">
        <v>145</v>
      </c>
      <c r="D9" s="132"/>
      <c r="E9" s="79" t="s">
        <v>78</v>
      </c>
      <c r="F9" s="80">
        <v>0.17610000000000001</v>
      </c>
      <c r="G9" s="79" t="s">
        <v>79</v>
      </c>
      <c r="H9" s="132"/>
      <c r="I9" s="132"/>
    </row>
    <row r="10" spans="2:9" ht="15.75" customHeight="1">
      <c r="B10" s="131" t="s">
        <v>80</v>
      </c>
      <c r="C10" s="133" t="s">
        <v>144</v>
      </c>
      <c r="D10" s="132"/>
      <c r="E10" s="79" t="s">
        <v>81</v>
      </c>
      <c r="F10" s="79">
        <v>0.87</v>
      </c>
      <c r="G10" s="79" t="s">
        <v>82</v>
      </c>
      <c r="H10" s="132"/>
      <c r="I10" s="132"/>
    </row>
    <row r="11" spans="2:9" ht="15.75" customHeight="1">
      <c r="B11" s="131" t="s">
        <v>83</v>
      </c>
      <c r="C11" s="133" t="s">
        <v>81</v>
      </c>
      <c r="D11" s="132"/>
      <c r="E11" s="79" t="s">
        <v>84</v>
      </c>
      <c r="F11" s="80">
        <f>2.11888/10.764</f>
        <v>0.19684875510962468</v>
      </c>
      <c r="G11" s="79" t="s">
        <v>85</v>
      </c>
      <c r="H11" s="132"/>
      <c r="I11" s="132"/>
    </row>
    <row r="12" spans="2:9" ht="15.75" customHeight="1">
      <c r="B12" s="131" t="s">
        <v>86</v>
      </c>
      <c r="C12" s="133" t="s">
        <v>158</v>
      </c>
      <c r="D12" s="132"/>
      <c r="E12" s="79" t="s">
        <v>87</v>
      </c>
      <c r="F12" s="81">
        <f>10.764</f>
        <v>10.763999999999999</v>
      </c>
      <c r="G12" s="79" t="s">
        <v>88</v>
      </c>
      <c r="H12" s="132"/>
      <c r="I12" s="132"/>
    </row>
    <row r="13" spans="2:9" ht="15.75" customHeight="1">
      <c r="B13" s="131" t="s">
        <v>89</v>
      </c>
      <c r="C13" s="133" t="s">
        <v>161</v>
      </c>
      <c r="D13" s="132"/>
      <c r="E13" s="79" t="s">
        <v>90</v>
      </c>
      <c r="F13" s="81">
        <v>3.28</v>
      </c>
      <c r="G13" s="79" t="s">
        <v>91</v>
      </c>
      <c r="H13" s="132"/>
      <c r="I13" s="132"/>
    </row>
    <row r="14" spans="2:9" ht="15.75" customHeight="1">
      <c r="B14" s="131" t="s">
        <v>92</v>
      </c>
      <c r="C14" s="133" t="s">
        <v>167</v>
      </c>
      <c r="D14" s="132"/>
      <c r="E14" s="79" t="s">
        <v>93</v>
      </c>
      <c r="F14" s="79">
        <v>3.4119999999999999</v>
      </c>
      <c r="G14" s="79" t="s">
        <v>94</v>
      </c>
      <c r="H14" s="132"/>
      <c r="I14" s="132"/>
    </row>
    <row r="15" spans="2:9" ht="15.75" customHeight="1">
      <c r="B15" s="131" t="s">
        <v>95</v>
      </c>
      <c r="C15" s="133" t="s">
        <v>170</v>
      </c>
      <c r="D15" s="132"/>
      <c r="E15" s="79" t="s">
        <v>96</v>
      </c>
      <c r="F15" s="80">
        <v>0.26417200000000002</v>
      </c>
      <c r="G15" s="79" t="s">
        <v>97</v>
      </c>
      <c r="H15" s="132"/>
      <c r="I15" s="132"/>
    </row>
    <row r="16" spans="2:9" ht="15.75" customHeight="1">
      <c r="B16" s="131" t="s">
        <v>98</v>
      </c>
      <c r="C16" s="133" t="s">
        <v>170</v>
      </c>
      <c r="D16" s="132"/>
      <c r="E16" s="79" t="s">
        <v>99</v>
      </c>
      <c r="F16" s="81">
        <v>15.85037</v>
      </c>
      <c r="G16" s="79" t="s">
        <v>100</v>
      </c>
      <c r="H16" s="132"/>
      <c r="I16" s="132"/>
    </row>
    <row r="17" spans="2:9" ht="15.75" customHeight="1">
      <c r="B17" s="131" t="s">
        <v>101</v>
      </c>
      <c r="C17" s="133" t="s">
        <v>176</v>
      </c>
      <c r="D17" s="132"/>
      <c r="E17" s="79" t="s">
        <v>102</v>
      </c>
      <c r="F17" s="81">
        <v>2.1188799999999999</v>
      </c>
      <c r="G17" s="79" t="s">
        <v>100</v>
      </c>
      <c r="H17" s="132"/>
      <c r="I17" s="132"/>
    </row>
    <row r="18" spans="2:9" ht="15.75" customHeight="1">
      <c r="B18" s="131" t="s">
        <v>103</v>
      </c>
      <c r="C18" s="133" t="s">
        <v>180</v>
      </c>
      <c r="D18" s="132"/>
      <c r="E18" s="79" t="s">
        <v>104</v>
      </c>
      <c r="F18" s="81">
        <f>2.3067</f>
        <v>2.3067000000000002</v>
      </c>
      <c r="G18" s="79" t="s">
        <v>105</v>
      </c>
      <c r="H18" s="132"/>
      <c r="I18" s="132"/>
    </row>
    <row r="19" spans="2:9" ht="15.75" customHeight="1">
      <c r="B19" s="131" t="s">
        <v>106</v>
      </c>
      <c r="C19" s="133" t="s">
        <v>184</v>
      </c>
      <c r="D19" s="132"/>
      <c r="E19" s="79" t="s">
        <v>104</v>
      </c>
      <c r="F19" s="81">
        <f>1/2.989</f>
        <v>0.3345600535296086</v>
      </c>
      <c r="G19" s="79" t="s">
        <v>107</v>
      </c>
      <c r="H19" s="132"/>
      <c r="I19" s="132"/>
    </row>
    <row r="20" spans="2:9" ht="15.75" customHeight="1">
      <c r="B20" s="131" t="s">
        <v>108</v>
      </c>
      <c r="C20" s="133" t="s">
        <v>187</v>
      </c>
      <c r="D20" s="132"/>
      <c r="E20" s="79" t="s">
        <v>109</v>
      </c>
      <c r="F20" s="82">
        <v>249</v>
      </c>
      <c r="G20" s="79" t="s">
        <v>110</v>
      </c>
      <c r="H20" s="132"/>
      <c r="I20" s="132"/>
    </row>
    <row r="21" spans="2:9" s="108" customFormat="1" ht="15.75" customHeight="1">
      <c r="B21" s="131" t="s">
        <v>111</v>
      </c>
      <c r="C21" s="133" t="s">
        <v>189</v>
      </c>
      <c r="D21" s="132"/>
      <c r="E21" s="79" t="s">
        <v>112</v>
      </c>
      <c r="F21" s="80">
        <v>3.4119999999999999</v>
      </c>
      <c r="G21" s="79" t="s">
        <v>113</v>
      </c>
      <c r="H21" s="132"/>
      <c r="I21" s="132"/>
    </row>
    <row r="22" spans="2:9" ht="15" customHeight="1">
      <c r="B22" s="131" t="s">
        <v>114</v>
      </c>
      <c r="C22" s="133" t="s">
        <v>193</v>
      </c>
      <c r="D22" s="132"/>
      <c r="E22" s="79" t="s">
        <v>115</v>
      </c>
      <c r="F22" s="80">
        <v>3.5168525000000002</v>
      </c>
      <c r="G22" s="79" t="s">
        <v>116</v>
      </c>
      <c r="H22" s="132"/>
      <c r="I22" s="132"/>
    </row>
    <row r="23" spans="2:9" ht="15" customHeight="1">
      <c r="B23" s="131" t="s">
        <v>117</v>
      </c>
      <c r="C23" s="133" t="s">
        <v>102</v>
      </c>
      <c r="D23" s="132"/>
      <c r="E23" s="79" t="s">
        <v>93</v>
      </c>
      <c r="F23" s="83">
        <v>12000</v>
      </c>
      <c r="G23" s="79" t="s">
        <v>116</v>
      </c>
      <c r="H23" s="132"/>
      <c r="I23" s="132"/>
    </row>
    <row r="24" spans="2:9" ht="15" customHeight="1">
      <c r="B24" s="131" t="s">
        <v>118</v>
      </c>
      <c r="C24" s="133" t="s">
        <v>99</v>
      </c>
      <c r="D24" s="132"/>
      <c r="E24" s="79" t="s">
        <v>94</v>
      </c>
      <c r="F24" s="82">
        <v>746</v>
      </c>
      <c r="G24" s="79" t="s">
        <v>119</v>
      </c>
      <c r="H24" s="132"/>
      <c r="I24" s="132"/>
    </row>
    <row r="25" spans="2:9" ht="15" customHeight="1">
      <c r="B25" s="131" t="s">
        <v>120</v>
      </c>
      <c r="C25" s="133" t="s">
        <v>198</v>
      </c>
      <c r="D25" s="132"/>
      <c r="E25" s="78" t="s">
        <v>76</v>
      </c>
      <c r="F25" s="78" t="s">
        <v>75</v>
      </c>
      <c r="G25" s="78" t="s">
        <v>121</v>
      </c>
      <c r="H25" s="132"/>
      <c r="I25" s="132"/>
    </row>
    <row r="26" spans="2:9" ht="15.75" customHeight="1">
      <c r="B26" s="152" t="s">
        <v>454</v>
      </c>
      <c r="C26" s="133" t="s">
        <v>174</v>
      </c>
      <c r="D26" s="132"/>
      <c r="E26" s="132"/>
      <c r="F26" s="132"/>
      <c r="G26" s="132"/>
      <c r="H26" s="132"/>
      <c r="I26" s="132"/>
    </row>
    <row r="27" spans="2:9" ht="15.75" customHeight="1">
      <c r="B27" s="132"/>
      <c r="C27" s="132"/>
      <c r="D27" s="69"/>
      <c r="E27" s="196" t="s">
        <v>122</v>
      </c>
      <c r="F27" s="197"/>
      <c r="G27" s="198"/>
      <c r="H27" s="132"/>
      <c r="I27" s="132"/>
    </row>
    <row r="28" spans="2:9" ht="15.75" customHeight="1">
      <c r="B28" s="194" t="s">
        <v>123</v>
      </c>
      <c r="C28" s="195"/>
      <c r="D28" s="69"/>
      <c r="E28" s="191" t="s">
        <v>124</v>
      </c>
      <c r="F28" s="192"/>
      <c r="G28" s="193"/>
      <c r="H28" s="132"/>
      <c r="I28" s="132"/>
    </row>
    <row r="29" spans="2:9" ht="15.75" customHeight="1">
      <c r="B29" s="69" t="s">
        <v>125</v>
      </c>
      <c r="C29" s="69"/>
      <c r="D29" s="69"/>
      <c r="E29" s="191" t="s">
        <v>126</v>
      </c>
      <c r="F29" s="192"/>
      <c r="G29" s="193"/>
      <c r="H29" s="132"/>
      <c r="I29" s="132"/>
    </row>
    <row r="30" spans="2:9" ht="15.75" customHeight="1">
      <c r="B30" s="69" t="s">
        <v>127</v>
      </c>
      <c r="C30" s="69"/>
      <c r="D30" s="69"/>
      <c r="E30" s="132"/>
      <c r="F30" s="132"/>
      <c r="G30" s="132"/>
      <c r="H30" s="132"/>
      <c r="I30" s="132"/>
    </row>
    <row r="31" spans="2:9" ht="15.75" customHeight="1">
      <c r="B31" s="69" t="s">
        <v>128</v>
      </c>
      <c r="C31" s="69"/>
      <c r="D31" s="69"/>
      <c r="E31" s="132"/>
      <c r="F31" s="132"/>
      <c r="G31" s="132"/>
      <c r="H31" s="132"/>
      <c r="I31" s="132"/>
    </row>
    <row r="32" spans="2:9" ht="15.75" customHeight="1">
      <c r="B32" s="69" t="s">
        <v>129</v>
      </c>
      <c r="C32" s="69"/>
      <c r="D32" s="69"/>
      <c r="E32" s="132"/>
      <c r="F32" s="132"/>
      <c r="G32" s="132"/>
      <c r="H32" s="132"/>
      <c r="I32" s="132"/>
    </row>
    <row r="33" spans="2:6" ht="15.75" customHeight="1">
      <c r="B33" s="69" t="s">
        <v>130</v>
      </c>
      <c r="C33" s="69"/>
      <c r="D33" s="69"/>
      <c r="E33" s="132"/>
      <c r="F33" s="132"/>
    </row>
    <row r="34" spans="2:6" ht="15.75" customHeight="1">
      <c r="B34" s="69" t="s">
        <v>131</v>
      </c>
      <c r="C34" s="69"/>
      <c r="D34" s="69"/>
      <c r="E34" s="132"/>
      <c r="F34" s="132"/>
    </row>
    <row r="35" spans="2:6" ht="15.75" customHeight="1">
      <c r="B35" s="69" t="s">
        <v>132</v>
      </c>
      <c r="C35" s="69"/>
      <c r="D35" s="69"/>
      <c r="E35" s="132"/>
      <c r="F35" s="132"/>
    </row>
    <row r="36" spans="2:6" ht="15.75" customHeight="1">
      <c r="B36" s="69" t="s">
        <v>133</v>
      </c>
      <c r="C36" s="69"/>
      <c r="D36" s="69"/>
      <c r="E36" s="132"/>
      <c r="F36" s="132"/>
    </row>
    <row r="37" spans="2:6" ht="15.75" customHeight="1">
      <c r="B37" s="69" t="s">
        <v>134</v>
      </c>
      <c r="C37" s="69"/>
      <c r="D37" s="69"/>
      <c r="E37" s="132"/>
      <c r="F37" s="132"/>
    </row>
    <row r="38" spans="2:6" ht="15.75" customHeight="1">
      <c r="B38" s="69" t="s">
        <v>135</v>
      </c>
      <c r="C38" s="69"/>
      <c r="D38" s="69"/>
      <c r="E38" s="132"/>
      <c r="F38" s="132"/>
    </row>
    <row r="39" spans="2:6" ht="15.75" customHeight="1">
      <c r="B39" s="69" t="s">
        <v>136</v>
      </c>
      <c r="C39" s="69"/>
      <c r="D39" s="69"/>
      <c r="E39" s="132"/>
      <c r="F39" s="132"/>
    </row>
    <row r="40" spans="2:6" ht="15.75" customHeight="1">
      <c r="B40" s="69" t="s">
        <v>137</v>
      </c>
      <c r="C40" s="69"/>
      <c r="D40" s="69"/>
      <c r="E40" s="132"/>
      <c r="F40" s="132"/>
    </row>
    <row r="41" spans="2:6" ht="15.75" customHeight="1">
      <c r="B41" s="69" t="s">
        <v>138</v>
      </c>
      <c r="C41" s="69"/>
      <c r="D41" s="69"/>
      <c r="E41" s="132"/>
      <c r="F41" s="132"/>
    </row>
    <row r="42" spans="2:6" ht="15.75" customHeight="1">
      <c r="B42" s="69" t="s">
        <v>139</v>
      </c>
      <c r="C42" s="69"/>
      <c r="D42" s="132"/>
      <c r="E42" s="132"/>
      <c r="F42" s="132"/>
    </row>
    <row r="43" spans="2:6">
      <c r="B43" s="69" t="s">
        <v>140</v>
      </c>
      <c r="C43" s="69"/>
      <c r="D43" s="132"/>
      <c r="E43" s="132"/>
      <c r="F43" s="132"/>
    </row>
    <row r="44" spans="2:6">
      <c r="B44" s="69" t="s">
        <v>141</v>
      </c>
      <c r="C44" s="132"/>
      <c r="D44" s="132"/>
      <c r="E44" s="132"/>
      <c r="F44" s="132"/>
    </row>
    <row r="45" spans="2:6">
      <c r="B45" s="69" t="s">
        <v>142</v>
      </c>
      <c r="C45" s="132"/>
      <c r="D45" s="132"/>
      <c r="E45" s="132"/>
      <c r="F45" s="132"/>
    </row>
    <row r="46" spans="2:6" s="106" customFormat="1">
      <c r="B46" s="69"/>
      <c r="C46" s="132"/>
      <c r="D46" s="132"/>
      <c r="E46" s="132"/>
      <c r="F46" s="132"/>
    </row>
    <row r="48" spans="2:6">
      <c r="B48" s="109" t="s">
        <v>143</v>
      </c>
      <c r="C48" s="132"/>
      <c r="D48" s="132"/>
      <c r="E48" s="132"/>
      <c r="F48" s="132"/>
    </row>
    <row r="49" spans="2:2">
      <c r="B49" s="110" t="s">
        <v>144</v>
      </c>
    </row>
    <row r="50" spans="2:2" s="106" customFormat="1">
      <c r="B50" s="110" t="s">
        <v>145</v>
      </c>
    </row>
    <row r="51" spans="2:2" s="106" customFormat="1">
      <c r="B51" s="110" t="s">
        <v>146</v>
      </c>
    </row>
    <row r="52" spans="2:2">
      <c r="B52" s="110" t="s">
        <v>147</v>
      </c>
    </row>
    <row r="53" spans="2:2">
      <c r="B53" s="111"/>
    </row>
    <row r="54" spans="2:2">
      <c r="B54" s="109" t="s">
        <v>148</v>
      </c>
    </row>
    <row r="55" spans="2:2">
      <c r="B55" s="110" t="s">
        <v>144</v>
      </c>
    </row>
    <row r="56" spans="2:2">
      <c r="B56" s="110" t="s">
        <v>145</v>
      </c>
    </row>
    <row r="57" spans="2:2">
      <c r="B57" s="110" t="s">
        <v>149</v>
      </c>
    </row>
    <row r="58" spans="2:2" s="106" customFormat="1">
      <c r="B58" s="110" t="s">
        <v>146</v>
      </c>
    </row>
    <row r="59" spans="2:2" s="106" customFormat="1">
      <c r="B59" s="110" t="s">
        <v>147</v>
      </c>
    </row>
    <row r="60" spans="2:2">
      <c r="B60" s="110" t="s">
        <v>150</v>
      </c>
    </row>
    <row r="61" spans="2:2">
      <c r="B61" s="112"/>
    </row>
    <row r="62" spans="2:2">
      <c r="B62" s="109" t="s">
        <v>151</v>
      </c>
    </row>
    <row r="63" spans="2:2">
      <c r="B63" s="110" t="s">
        <v>81</v>
      </c>
    </row>
    <row r="64" spans="2:2">
      <c r="B64" s="110" t="s">
        <v>82</v>
      </c>
    </row>
    <row r="65" spans="2:2">
      <c r="B65" s="110" t="s">
        <v>152</v>
      </c>
    </row>
    <row r="66" spans="2:2">
      <c r="B66" s="113"/>
    </row>
    <row r="67" spans="2:2">
      <c r="B67" s="109" t="s">
        <v>153</v>
      </c>
    </row>
    <row r="68" spans="2:2">
      <c r="B68" s="110" t="s">
        <v>154</v>
      </c>
    </row>
    <row r="69" spans="2:2">
      <c r="B69" s="110" t="s">
        <v>155</v>
      </c>
    </row>
    <row r="70" spans="2:2">
      <c r="B70" s="110" t="s">
        <v>156</v>
      </c>
    </row>
    <row r="71" spans="2:2">
      <c r="B71" s="110" t="s">
        <v>157</v>
      </c>
    </row>
    <row r="72" spans="2:2">
      <c r="B72" s="110" t="s">
        <v>158</v>
      </c>
    </row>
    <row r="73" spans="2:2" s="88" customFormat="1">
      <c r="B73" s="110" t="s">
        <v>159</v>
      </c>
    </row>
    <row r="74" spans="2:2">
      <c r="B74" s="111"/>
    </row>
    <row r="75" spans="2:2">
      <c r="B75" s="109" t="s">
        <v>160</v>
      </c>
    </row>
    <row r="76" spans="2:2">
      <c r="B76" s="110" t="s">
        <v>161</v>
      </c>
    </row>
    <row r="77" spans="2:2">
      <c r="B77" s="110" t="s">
        <v>162</v>
      </c>
    </row>
    <row r="78" spans="2:2">
      <c r="B78" s="110" t="s">
        <v>163</v>
      </c>
    </row>
    <row r="79" spans="2:2">
      <c r="B79" s="110" t="s">
        <v>164</v>
      </c>
    </row>
    <row r="80" spans="2:2" s="88" customFormat="1">
      <c r="B80" s="110" t="s">
        <v>165</v>
      </c>
    </row>
    <row r="81" spans="2:2">
      <c r="B81" s="113"/>
    </row>
    <row r="82" spans="2:2">
      <c r="B82" s="109" t="s">
        <v>166</v>
      </c>
    </row>
    <row r="83" spans="2:2">
      <c r="B83" s="110" t="s">
        <v>167</v>
      </c>
    </row>
    <row r="84" spans="2:2">
      <c r="B84" s="110" t="s">
        <v>168</v>
      </c>
    </row>
    <row r="85" spans="2:2">
      <c r="B85" s="111"/>
    </row>
    <row r="86" spans="2:2">
      <c r="B86" s="109" t="s">
        <v>169</v>
      </c>
    </row>
    <row r="87" spans="2:2">
      <c r="B87" s="110" t="s">
        <v>170</v>
      </c>
    </row>
    <row r="88" spans="2:2">
      <c r="B88" s="110" t="s">
        <v>171</v>
      </c>
    </row>
    <row r="89" spans="2:2">
      <c r="B89" s="113"/>
    </row>
    <row r="90" spans="2:2">
      <c r="B90" s="109" t="s">
        <v>172</v>
      </c>
    </row>
    <row r="91" spans="2:2">
      <c r="B91" s="110" t="s">
        <v>173</v>
      </c>
    </row>
    <row r="92" spans="2:2">
      <c r="B92" s="110" t="s">
        <v>174</v>
      </c>
    </row>
    <row r="93" spans="2:2">
      <c r="B93" s="110" t="s">
        <v>170</v>
      </c>
    </row>
    <row r="94" spans="2:2">
      <c r="B94" s="110" t="s">
        <v>171</v>
      </c>
    </row>
    <row r="95" spans="2:2">
      <c r="B95" s="114"/>
    </row>
    <row r="96" spans="2:2">
      <c r="B96" s="109" t="s">
        <v>175</v>
      </c>
    </row>
    <row r="97" spans="2:2">
      <c r="B97" s="110" t="s">
        <v>176</v>
      </c>
    </row>
    <row r="98" spans="2:2">
      <c r="B98" s="110" t="s">
        <v>177</v>
      </c>
    </row>
    <row r="99" spans="2:2">
      <c r="B99" s="114"/>
    </row>
    <row r="100" spans="2:2">
      <c r="B100" s="109" t="s">
        <v>178</v>
      </c>
    </row>
    <row r="101" spans="2:2">
      <c r="B101" s="110" t="s">
        <v>179</v>
      </c>
    </row>
    <row r="102" spans="2:2">
      <c r="B102" s="110" t="s">
        <v>180</v>
      </c>
    </row>
    <row r="103" spans="2:2">
      <c r="B103" s="110" t="s">
        <v>181</v>
      </c>
    </row>
    <row r="104" spans="2:2">
      <c r="B104" s="110" t="s">
        <v>182</v>
      </c>
    </row>
    <row r="105" spans="2:2">
      <c r="B105" s="114"/>
    </row>
    <row r="106" spans="2:2">
      <c r="B106" s="109" t="s">
        <v>183</v>
      </c>
    </row>
    <row r="107" spans="2:2">
      <c r="B107" s="110" t="s">
        <v>184</v>
      </c>
    </row>
    <row r="108" spans="2:2">
      <c r="B108" s="110" t="s">
        <v>185</v>
      </c>
    </row>
    <row r="109" spans="2:2">
      <c r="B109" s="114"/>
    </row>
    <row r="110" spans="2:2">
      <c r="B110" s="109" t="s">
        <v>186</v>
      </c>
    </row>
    <row r="111" spans="2:2">
      <c r="B111" s="110" t="s">
        <v>187</v>
      </c>
    </row>
    <row r="112" spans="2:2">
      <c r="B112" s="110" t="s">
        <v>188</v>
      </c>
    </row>
    <row r="113" spans="2:2" s="71" customFormat="1">
      <c r="B113" s="110" t="s">
        <v>189</v>
      </c>
    </row>
    <row r="114" spans="2:2">
      <c r="B114" s="114"/>
    </row>
    <row r="115" spans="2:2" s="108" customFormat="1">
      <c r="B115" s="109" t="s">
        <v>190</v>
      </c>
    </row>
    <row r="116" spans="2:2" s="108" customFormat="1">
      <c r="B116" s="110" t="s">
        <v>191</v>
      </c>
    </row>
    <row r="117" spans="2:2" s="108" customFormat="1">
      <c r="B117" s="110" t="s">
        <v>192</v>
      </c>
    </row>
    <row r="118" spans="2:2" s="108" customFormat="1">
      <c r="B118" s="110" t="s">
        <v>189</v>
      </c>
    </row>
    <row r="119" spans="2:2" s="108" customFormat="1">
      <c r="B119" s="114"/>
    </row>
    <row r="120" spans="2:2">
      <c r="B120" s="109" t="s">
        <v>114</v>
      </c>
    </row>
    <row r="121" spans="2:2">
      <c r="B121" s="110" t="s">
        <v>193</v>
      </c>
    </row>
    <row r="122" spans="2:2">
      <c r="B122" s="110" t="s">
        <v>194</v>
      </c>
    </row>
    <row r="123" spans="2:2">
      <c r="B123" s="114"/>
    </row>
    <row r="124" spans="2:2">
      <c r="B124" s="109" t="s">
        <v>117</v>
      </c>
    </row>
    <row r="125" spans="2:2">
      <c r="B125" s="110" t="s">
        <v>102</v>
      </c>
    </row>
    <row r="126" spans="2:2">
      <c r="B126" s="110" t="s">
        <v>100</v>
      </c>
    </row>
    <row r="127" spans="2:2">
      <c r="B127" s="110" t="s">
        <v>195</v>
      </c>
    </row>
    <row r="128" spans="2:2">
      <c r="B128" s="114"/>
    </row>
    <row r="129" spans="2:2">
      <c r="B129" s="109" t="s">
        <v>196</v>
      </c>
    </row>
    <row r="130" spans="2:2">
      <c r="B130" s="110" t="s">
        <v>99</v>
      </c>
    </row>
    <row r="131" spans="2:2">
      <c r="B131" s="110" t="s">
        <v>197</v>
      </c>
    </row>
    <row r="132" spans="2:2">
      <c r="B132" s="114"/>
    </row>
    <row r="133" spans="2:2">
      <c r="B133" s="109" t="s">
        <v>120</v>
      </c>
    </row>
    <row r="134" spans="2:2">
      <c r="B134" s="110" t="s">
        <v>198</v>
      </c>
    </row>
    <row r="135" spans="2:2">
      <c r="B135" s="110"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802" priority="6" operator="containsText" text="Example:">
      <formula>NOT(ISERROR(SEARCH("Example:",B66)))</formula>
    </cfRule>
  </conditionalFormatting>
  <conditionalFormatting sqref="C8">
    <cfRule type="containsText" dxfId="801" priority="5" operator="containsText" text="Example">
      <formula>NOT(ISERROR(SEARCH("Example",C8)))</formula>
    </cfRule>
  </conditionalFormatting>
  <conditionalFormatting sqref="C9">
    <cfRule type="containsText" dxfId="800" priority="4" operator="containsText" text="Example">
      <formula>NOT(ISERROR(SEARCH("Example",C9)))</formula>
    </cfRule>
  </conditionalFormatting>
  <conditionalFormatting sqref="C11 C13 C15">
    <cfRule type="containsText" dxfId="799" priority="2" operator="containsText" text="Example">
      <formula>NOT(ISERROR(SEARCH("Example",C11)))</formula>
    </cfRule>
  </conditionalFormatting>
  <conditionalFormatting sqref="C10 C12 C14 C16:C18">
    <cfRule type="containsText" dxfId="798" priority="3" operator="containsText" text="Example">
      <formula>NOT(ISERROR(SEARCH("Example",C10)))</formula>
    </cfRule>
  </conditionalFormatting>
  <conditionalFormatting sqref="C19:C26">
    <cfRule type="containsText" dxfId="797"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F252"/>
  <sheetViews>
    <sheetView showGridLines="0" tabSelected="1" zoomScale="85" zoomScaleNormal="85" zoomScaleSheetLayoutView="100" workbookViewId="0">
      <pane xSplit="2" ySplit="6" topLeftCell="C36" activePane="bottomRight" state="frozen"/>
      <selection pane="topRight" activeCell="C1" sqref="C1"/>
      <selection pane="bottomLeft" activeCell="A7" sqref="A7"/>
      <selection pane="bottomRight" activeCell="I43" sqref="I43:J43"/>
    </sheetView>
  </sheetViews>
  <sheetFormatPr defaultRowHeight="12.75"/>
  <cols>
    <col min="1" max="1" width="1.25" style="39" customWidth="1"/>
    <col min="2" max="2" width="32.625" style="34" customWidth="1"/>
    <col min="3" max="10" width="21.125" style="62" customWidth="1"/>
    <col min="11" max="11" width="41.625" style="63" customWidth="1"/>
    <col min="12" max="15" width="63.125" style="63" customWidth="1"/>
    <col min="16" max="16" width="41.625" style="63" customWidth="1"/>
    <col min="17" max="17" width="24.625" style="32" customWidth="1"/>
    <col min="18" max="18" width="8.25" style="63" bestFit="1" customWidth="1"/>
    <col min="19" max="20" width="9" style="63"/>
    <col min="21" max="265" width="9" style="34"/>
    <col min="266" max="266" width="31.75" style="34" customWidth="1"/>
    <col min="267" max="267" width="18.75" style="34" customWidth="1"/>
    <col min="268" max="268" width="22.625" style="34" customWidth="1"/>
    <col min="269" max="269" width="18.75" style="34" customWidth="1"/>
    <col min="270" max="270" width="22.5" style="34" customWidth="1"/>
    <col min="271" max="271" width="2.5" style="34" customWidth="1"/>
    <col min="272" max="273" width="9" style="34"/>
    <col min="274" max="274" width="8.25" style="34" bestFit="1" customWidth="1"/>
    <col min="275" max="521" width="9" style="34"/>
    <col min="522" max="522" width="31.75" style="34" customWidth="1"/>
    <col min="523" max="523" width="18.75" style="34" customWidth="1"/>
    <col min="524" max="524" width="22.625" style="34" customWidth="1"/>
    <col min="525" max="525" width="18.75" style="34" customWidth="1"/>
    <col min="526" max="526" width="22.5" style="34" customWidth="1"/>
    <col min="527" max="527" width="2.5" style="34" customWidth="1"/>
    <col min="528" max="529" width="9" style="34"/>
    <col min="530" max="530" width="8.25" style="34" bestFit="1" customWidth="1"/>
    <col min="531" max="777" width="9" style="34"/>
    <col min="778" max="778" width="31.75" style="34" customWidth="1"/>
    <col min="779" max="779" width="18.75" style="34" customWidth="1"/>
    <col min="780" max="780" width="22.625" style="34" customWidth="1"/>
    <col min="781" max="781" width="18.75" style="34" customWidth="1"/>
    <col min="782" max="782" width="22.5" style="34" customWidth="1"/>
    <col min="783" max="783" width="2.5" style="34" customWidth="1"/>
    <col min="784" max="785" width="9" style="34"/>
    <col min="786" max="786" width="8.25" style="34" bestFit="1" customWidth="1"/>
    <col min="787" max="1033" width="9" style="34"/>
    <col min="1034" max="1034" width="31.75" style="34" customWidth="1"/>
    <col min="1035" max="1035" width="18.75" style="34" customWidth="1"/>
    <col min="1036" max="1036" width="22.625" style="34" customWidth="1"/>
    <col min="1037" max="1037" width="18.75" style="34" customWidth="1"/>
    <col min="1038" max="1038" width="22.5" style="34" customWidth="1"/>
    <col min="1039" max="1039" width="2.5" style="34" customWidth="1"/>
    <col min="1040" max="1041" width="9" style="34"/>
    <col min="1042" max="1042" width="8.25" style="34" bestFit="1" customWidth="1"/>
    <col min="1043" max="1289" width="9" style="34"/>
    <col min="1290" max="1290" width="31.75" style="34" customWidth="1"/>
    <col min="1291" max="1291" width="18.75" style="34" customWidth="1"/>
    <col min="1292" max="1292" width="22.625" style="34" customWidth="1"/>
    <col min="1293" max="1293" width="18.75" style="34" customWidth="1"/>
    <col min="1294" max="1294" width="22.5" style="34" customWidth="1"/>
    <col min="1295" max="1295" width="2.5" style="34" customWidth="1"/>
    <col min="1296" max="1297" width="9" style="34"/>
    <col min="1298" max="1298" width="8.25" style="34" bestFit="1" customWidth="1"/>
    <col min="1299" max="1545" width="9" style="34"/>
    <col min="1546" max="1546" width="31.75" style="34" customWidth="1"/>
    <col min="1547" max="1547" width="18.75" style="34" customWidth="1"/>
    <col min="1548" max="1548" width="22.625" style="34" customWidth="1"/>
    <col min="1549" max="1549" width="18.75" style="34" customWidth="1"/>
    <col min="1550" max="1550" width="22.5" style="34" customWidth="1"/>
    <col min="1551" max="1551" width="2.5" style="34" customWidth="1"/>
    <col min="1552" max="1553" width="9" style="34"/>
    <col min="1554" max="1554" width="8.25" style="34" bestFit="1" customWidth="1"/>
    <col min="1555" max="1801" width="9" style="34"/>
    <col min="1802" max="1802" width="31.75" style="34" customWidth="1"/>
    <col min="1803" max="1803" width="18.75" style="34" customWidth="1"/>
    <col min="1804" max="1804" width="22.625" style="34" customWidth="1"/>
    <col min="1805" max="1805" width="18.75" style="34" customWidth="1"/>
    <col min="1806" max="1806" width="22.5" style="34" customWidth="1"/>
    <col min="1807" max="1807" width="2.5" style="34" customWidth="1"/>
    <col min="1808" max="1809" width="9" style="34"/>
    <col min="1810" max="1810" width="8.25" style="34" bestFit="1" customWidth="1"/>
    <col min="1811" max="2057" width="9" style="34"/>
    <col min="2058" max="2058" width="31.75" style="34" customWidth="1"/>
    <col min="2059" max="2059" width="18.75" style="34" customWidth="1"/>
    <col min="2060" max="2060" width="22.625" style="34" customWidth="1"/>
    <col min="2061" max="2061" width="18.75" style="34" customWidth="1"/>
    <col min="2062" max="2062" width="22.5" style="34" customWidth="1"/>
    <col min="2063" max="2063" width="2.5" style="34" customWidth="1"/>
    <col min="2064" max="2065" width="9" style="34"/>
    <col min="2066" max="2066" width="8.25" style="34" bestFit="1" customWidth="1"/>
    <col min="2067" max="2313" width="9" style="34"/>
    <col min="2314" max="2314" width="31.75" style="34" customWidth="1"/>
    <col min="2315" max="2315" width="18.75" style="34" customWidth="1"/>
    <col min="2316" max="2316" width="22.625" style="34" customWidth="1"/>
    <col min="2317" max="2317" width="18.75" style="34" customWidth="1"/>
    <col min="2318" max="2318" width="22.5" style="34" customWidth="1"/>
    <col min="2319" max="2319" width="2.5" style="34" customWidth="1"/>
    <col min="2320" max="2321" width="9" style="34"/>
    <col min="2322" max="2322" width="8.25" style="34" bestFit="1" customWidth="1"/>
    <col min="2323" max="2569" width="9" style="34"/>
    <col min="2570" max="2570" width="31.75" style="34" customWidth="1"/>
    <col min="2571" max="2571" width="18.75" style="34" customWidth="1"/>
    <col min="2572" max="2572" width="22.625" style="34" customWidth="1"/>
    <col min="2573" max="2573" width="18.75" style="34" customWidth="1"/>
    <col min="2574" max="2574" width="22.5" style="34" customWidth="1"/>
    <col min="2575" max="2575" width="2.5" style="34" customWidth="1"/>
    <col min="2576" max="2577" width="9" style="34"/>
    <col min="2578" max="2578" width="8.25" style="34" bestFit="1" customWidth="1"/>
    <col min="2579" max="2825" width="9" style="34"/>
    <col min="2826" max="2826" width="31.75" style="34" customWidth="1"/>
    <col min="2827" max="2827" width="18.75" style="34" customWidth="1"/>
    <col min="2828" max="2828" width="22.625" style="34" customWidth="1"/>
    <col min="2829" max="2829" width="18.75" style="34" customWidth="1"/>
    <col min="2830" max="2830" width="22.5" style="34" customWidth="1"/>
    <col min="2831" max="2831" width="2.5" style="34" customWidth="1"/>
    <col min="2832" max="2833" width="9" style="34"/>
    <col min="2834" max="2834" width="8.25" style="34" bestFit="1" customWidth="1"/>
    <col min="2835" max="3081" width="9" style="34"/>
    <col min="3082" max="3082" width="31.75" style="34" customWidth="1"/>
    <col min="3083" max="3083" width="18.75" style="34" customWidth="1"/>
    <col min="3084" max="3084" width="22.625" style="34" customWidth="1"/>
    <col min="3085" max="3085" width="18.75" style="34" customWidth="1"/>
    <col min="3086" max="3086" width="22.5" style="34" customWidth="1"/>
    <col min="3087" max="3087" width="2.5" style="34" customWidth="1"/>
    <col min="3088" max="3089" width="9" style="34"/>
    <col min="3090" max="3090" width="8.25" style="34" bestFit="1" customWidth="1"/>
    <col min="3091" max="3337" width="9" style="34"/>
    <col min="3338" max="3338" width="31.75" style="34" customWidth="1"/>
    <col min="3339" max="3339" width="18.75" style="34" customWidth="1"/>
    <col min="3340" max="3340" width="22.625" style="34" customWidth="1"/>
    <col min="3341" max="3341" width="18.75" style="34" customWidth="1"/>
    <col min="3342" max="3342" width="22.5" style="34" customWidth="1"/>
    <col min="3343" max="3343" width="2.5" style="34" customWidth="1"/>
    <col min="3344" max="3345" width="9" style="34"/>
    <col min="3346" max="3346" width="8.25" style="34" bestFit="1" customWidth="1"/>
    <col min="3347" max="3593" width="9" style="34"/>
    <col min="3594" max="3594" width="31.75" style="34" customWidth="1"/>
    <col min="3595" max="3595" width="18.75" style="34" customWidth="1"/>
    <col min="3596" max="3596" width="22.625" style="34" customWidth="1"/>
    <col min="3597" max="3597" width="18.75" style="34" customWidth="1"/>
    <col min="3598" max="3598" width="22.5" style="34" customWidth="1"/>
    <col min="3599" max="3599" width="2.5" style="34" customWidth="1"/>
    <col min="3600" max="3601" width="9" style="34"/>
    <col min="3602" max="3602" width="8.25" style="34" bestFit="1" customWidth="1"/>
    <col min="3603" max="3849" width="9" style="34"/>
    <col min="3850" max="3850" width="31.75" style="34" customWidth="1"/>
    <col min="3851" max="3851" width="18.75" style="34" customWidth="1"/>
    <col min="3852" max="3852" width="22.625" style="34" customWidth="1"/>
    <col min="3853" max="3853" width="18.75" style="34" customWidth="1"/>
    <col min="3854" max="3854" width="22.5" style="34" customWidth="1"/>
    <col min="3855" max="3855" width="2.5" style="34" customWidth="1"/>
    <col min="3856" max="3857" width="9" style="34"/>
    <col min="3858" max="3858" width="8.25" style="34" bestFit="1" customWidth="1"/>
    <col min="3859" max="4105" width="9" style="34"/>
    <col min="4106" max="4106" width="31.75" style="34" customWidth="1"/>
    <col min="4107" max="4107" width="18.75" style="34" customWidth="1"/>
    <col min="4108" max="4108" width="22.625" style="34" customWidth="1"/>
    <col min="4109" max="4109" width="18.75" style="34" customWidth="1"/>
    <col min="4110" max="4110" width="22.5" style="34" customWidth="1"/>
    <col min="4111" max="4111" width="2.5" style="34" customWidth="1"/>
    <col min="4112" max="4113" width="9" style="34"/>
    <col min="4114" max="4114" width="8.25" style="34" bestFit="1" customWidth="1"/>
    <col min="4115" max="4361" width="9" style="34"/>
    <col min="4362" max="4362" width="31.75" style="34" customWidth="1"/>
    <col min="4363" max="4363" width="18.75" style="34" customWidth="1"/>
    <col min="4364" max="4364" width="22.625" style="34" customWidth="1"/>
    <col min="4365" max="4365" width="18.75" style="34" customWidth="1"/>
    <col min="4366" max="4366" width="22.5" style="34" customWidth="1"/>
    <col min="4367" max="4367" width="2.5" style="34" customWidth="1"/>
    <col min="4368" max="4369" width="9" style="34"/>
    <col min="4370" max="4370" width="8.25" style="34" bestFit="1" customWidth="1"/>
    <col min="4371" max="4617" width="9" style="34"/>
    <col min="4618" max="4618" width="31.75" style="34" customWidth="1"/>
    <col min="4619" max="4619" width="18.75" style="34" customWidth="1"/>
    <col min="4620" max="4620" width="22.625" style="34" customWidth="1"/>
    <col min="4621" max="4621" width="18.75" style="34" customWidth="1"/>
    <col min="4622" max="4622" width="22.5" style="34" customWidth="1"/>
    <col min="4623" max="4623" width="2.5" style="34" customWidth="1"/>
    <col min="4624" max="4625" width="9" style="34"/>
    <col min="4626" max="4626" width="8.25" style="34" bestFit="1" customWidth="1"/>
    <col min="4627" max="4873" width="9" style="34"/>
    <col min="4874" max="4874" width="31.75" style="34" customWidth="1"/>
    <col min="4875" max="4875" width="18.75" style="34" customWidth="1"/>
    <col min="4876" max="4876" width="22.625" style="34" customWidth="1"/>
    <col min="4877" max="4877" width="18.75" style="34" customWidth="1"/>
    <col min="4878" max="4878" width="22.5" style="34" customWidth="1"/>
    <col min="4879" max="4879" width="2.5" style="34" customWidth="1"/>
    <col min="4880" max="4881" width="9" style="34"/>
    <col min="4882" max="4882" width="8.25" style="34" bestFit="1" customWidth="1"/>
    <col min="4883" max="5129" width="9" style="34"/>
    <col min="5130" max="5130" width="31.75" style="34" customWidth="1"/>
    <col min="5131" max="5131" width="18.75" style="34" customWidth="1"/>
    <col min="5132" max="5132" width="22.625" style="34" customWidth="1"/>
    <col min="5133" max="5133" width="18.75" style="34" customWidth="1"/>
    <col min="5134" max="5134" width="22.5" style="34" customWidth="1"/>
    <col min="5135" max="5135" width="2.5" style="34" customWidth="1"/>
    <col min="5136" max="5137" width="9" style="34"/>
    <col min="5138" max="5138" width="8.25" style="34" bestFit="1" customWidth="1"/>
    <col min="5139" max="5385" width="9" style="34"/>
    <col min="5386" max="5386" width="31.75" style="34" customWidth="1"/>
    <col min="5387" max="5387" width="18.75" style="34" customWidth="1"/>
    <col min="5388" max="5388" width="22.625" style="34" customWidth="1"/>
    <col min="5389" max="5389" width="18.75" style="34" customWidth="1"/>
    <col min="5390" max="5390" width="22.5" style="34" customWidth="1"/>
    <col min="5391" max="5391" width="2.5" style="34" customWidth="1"/>
    <col min="5392" max="5393" width="9" style="34"/>
    <col min="5394" max="5394" width="8.25" style="34" bestFit="1" customWidth="1"/>
    <col min="5395" max="5641" width="9" style="34"/>
    <col min="5642" max="5642" width="31.75" style="34" customWidth="1"/>
    <col min="5643" max="5643" width="18.75" style="34" customWidth="1"/>
    <col min="5644" max="5644" width="22.625" style="34" customWidth="1"/>
    <col min="5645" max="5645" width="18.75" style="34" customWidth="1"/>
    <col min="5646" max="5646" width="22.5" style="34" customWidth="1"/>
    <col min="5647" max="5647" width="2.5" style="34" customWidth="1"/>
    <col min="5648" max="5649" width="9" style="34"/>
    <col min="5650" max="5650" width="8.25" style="34" bestFit="1" customWidth="1"/>
    <col min="5651" max="5897" width="9" style="34"/>
    <col min="5898" max="5898" width="31.75" style="34" customWidth="1"/>
    <col min="5899" max="5899" width="18.75" style="34" customWidth="1"/>
    <col min="5900" max="5900" width="22.625" style="34" customWidth="1"/>
    <col min="5901" max="5901" width="18.75" style="34" customWidth="1"/>
    <col min="5902" max="5902" width="22.5" style="34" customWidth="1"/>
    <col min="5903" max="5903" width="2.5" style="34" customWidth="1"/>
    <col min="5904" max="5905" width="9" style="34"/>
    <col min="5906" max="5906" width="8.25" style="34" bestFit="1" customWidth="1"/>
    <col min="5907" max="6153" width="9" style="34"/>
    <col min="6154" max="6154" width="31.75" style="34" customWidth="1"/>
    <col min="6155" max="6155" width="18.75" style="34" customWidth="1"/>
    <col min="6156" max="6156" width="22.625" style="34" customWidth="1"/>
    <col min="6157" max="6157" width="18.75" style="34" customWidth="1"/>
    <col min="6158" max="6158" width="22.5" style="34" customWidth="1"/>
    <col min="6159" max="6159" width="2.5" style="34" customWidth="1"/>
    <col min="6160" max="6161" width="9" style="34"/>
    <col min="6162" max="6162" width="8.25" style="34" bestFit="1" customWidth="1"/>
    <col min="6163" max="6409" width="9" style="34"/>
    <col min="6410" max="6410" width="31.75" style="34" customWidth="1"/>
    <col min="6411" max="6411" width="18.75" style="34" customWidth="1"/>
    <col min="6412" max="6412" width="22.625" style="34" customWidth="1"/>
    <col min="6413" max="6413" width="18.75" style="34" customWidth="1"/>
    <col min="6414" max="6414" width="22.5" style="34" customWidth="1"/>
    <col min="6415" max="6415" width="2.5" style="34" customWidth="1"/>
    <col min="6416" max="6417" width="9" style="34"/>
    <col min="6418" max="6418" width="8.25" style="34" bestFit="1" customWidth="1"/>
    <col min="6419" max="6665" width="9" style="34"/>
    <col min="6666" max="6666" width="31.75" style="34" customWidth="1"/>
    <col min="6667" max="6667" width="18.75" style="34" customWidth="1"/>
    <col min="6668" max="6668" width="22.625" style="34" customWidth="1"/>
    <col min="6669" max="6669" width="18.75" style="34" customWidth="1"/>
    <col min="6670" max="6670" width="22.5" style="34" customWidth="1"/>
    <col min="6671" max="6671" width="2.5" style="34" customWidth="1"/>
    <col min="6672" max="6673" width="9" style="34"/>
    <col min="6674" max="6674" width="8.25" style="34" bestFit="1" customWidth="1"/>
    <col min="6675" max="6921" width="9" style="34"/>
    <col min="6922" max="6922" width="31.75" style="34" customWidth="1"/>
    <col min="6923" max="6923" width="18.75" style="34" customWidth="1"/>
    <col min="6924" max="6924" width="22.625" style="34" customWidth="1"/>
    <col min="6925" max="6925" width="18.75" style="34" customWidth="1"/>
    <col min="6926" max="6926" width="22.5" style="34" customWidth="1"/>
    <col min="6927" max="6927" width="2.5" style="34" customWidth="1"/>
    <col min="6928" max="6929" width="9" style="34"/>
    <col min="6930" max="6930" width="8.25" style="34" bestFit="1" customWidth="1"/>
    <col min="6931" max="7177" width="9" style="34"/>
    <col min="7178" max="7178" width="31.75" style="34" customWidth="1"/>
    <col min="7179" max="7179" width="18.75" style="34" customWidth="1"/>
    <col min="7180" max="7180" width="22.625" style="34" customWidth="1"/>
    <col min="7181" max="7181" width="18.75" style="34" customWidth="1"/>
    <col min="7182" max="7182" width="22.5" style="34" customWidth="1"/>
    <col min="7183" max="7183" width="2.5" style="34" customWidth="1"/>
    <col min="7184" max="7185" width="9" style="34"/>
    <col min="7186" max="7186" width="8.25" style="34" bestFit="1" customWidth="1"/>
    <col min="7187" max="7433" width="9" style="34"/>
    <col min="7434" max="7434" width="31.75" style="34" customWidth="1"/>
    <col min="7435" max="7435" width="18.75" style="34" customWidth="1"/>
    <col min="7436" max="7436" width="22.625" style="34" customWidth="1"/>
    <col min="7437" max="7437" width="18.75" style="34" customWidth="1"/>
    <col min="7438" max="7438" width="22.5" style="34" customWidth="1"/>
    <col min="7439" max="7439" width="2.5" style="34" customWidth="1"/>
    <col min="7440" max="7441" width="9" style="34"/>
    <col min="7442" max="7442" width="8.25" style="34" bestFit="1" customWidth="1"/>
    <col min="7443" max="7689" width="9" style="34"/>
    <col min="7690" max="7690" width="31.75" style="34" customWidth="1"/>
    <col min="7691" max="7691" width="18.75" style="34" customWidth="1"/>
    <col min="7692" max="7692" width="22.625" style="34" customWidth="1"/>
    <col min="7693" max="7693" width="18.75" style="34" customWidth="1"/>
    <col min="7694" max="7694" width="22.5" style="34" customWidth="1"/>
    <col min="7695" max="7695" width="2.5" style="34" customWidth="1"/>
    <col min="7696" max="7697" width="9" style="34"/>
    <col min="7698" max="7698" width="8.25" style="34" bestFit="1" customWidth="1"/>
    <col min="7699" max="7945" width="9" style="34"/>
    <col min="7946" max="7946" width="31.75" style="34" customWidth="1"/>
    <col min="7947" max="7947" width="18.75" style="34" customWidth="1"/>
    <col min="7948" max="7948" width="22.625" style="34" customWidth="1"/>
    <col min="7949" max="7949" width="18.75" style="34" customWidth="1"/>
    <col min="7950" max="7950" width="22.5" style="34" customWidth="1"/>
    <col min="7951" max="7951" width="2.5" style="34" customWidth="1"/>
    <col min="7952" max="7953" width="9" style="34"/>
    <col min="7954" max="7954" width="8.25" style="34" bestFit="1" customWidth="1"/>
    <col min="7955" max="8201" width="9" style="34"/>
    <col min="8202" max="8202" width="31.75" style="34" customWidth="1"/>
    <col min="8203" max="8203" width="18.75" style="34" customWidth="1"/>
    <col min="8204" max="8204" width="22.625" style="34" customWidth="1"/>
    <col min="8205" max="8205" width="18.75" style="34" customWidth="1"/>
    <col min="8206" max="8206" width="22.5" style="34" customWidth="1"/>
    <col min="8207" max="8207" width="2.5" style="34" customWidth="1"/>
    <col min="8208" max="8209" width="9" style="34"/>
    <col min="8210" max="8210" width="8.25" style="34" bestFit="1" customWidth="1"/>
    <col min="8211" max="8457" width="9" style="34"/>
    <col min="8458" max="8458" width="31.75" style="34" customWidth="1"/>
    <col min="8459" max="8459" width="18.75" style="34" customWidth="1"/>
    <col min="8460" max="8460" width="22.625" style="34" customWidth="1"/>
    <col min="8461" max="8461" width="18.75" style="34" customWidth="1"/>
    <col min="8462" max="8462" width="22.5" style="34" customWidth="1"/>
    <col min="8463" max="8463" width="2.5" style="34" customWidth="1"/>
    <col min="8464" max="8465" width="9" style="34"/>
    <col min="8466" max="8466" width="8.25" style="34" bestFit="1" customWidth="1"/>
    <col min="8467" max="8713" width="9" style="34"/>
    <col min="8714" max="8714" width="31.75" style="34" customWidth="1"/>
    <col min="8715" max="8715" width="18.75" style="34" customWidth="1"/>
    <col min="8716" max="8716" width="22.625" style="34" customWidth="1"/>
    <col min="8717" max="8717" width="18.75" style="34" customWidth="1"/>
    <col min="8718" max="8718" width="22.5" style="34" customWidth="1"/>
    <col min="8719" max="8719" width="2.5" style="34" customWidth="1"/>
    <col min="8720" max="8721" width="9" style="34"/>
    <col min="8722" max="8722" width="8.25" style="34" bestFit="1" customWidth="1"/>
    <col min="8723" max="8969" width="9" style="34"/>
    <col min="8970" max="8970" width="31.75" style="34" customWidth="1"/>
    <col min="8971" max="8971" width="18.75" style="34" customWidth="1"/>
    <col min="8972" max="8972" width="22.625" style="34" customWidth="1"/>
    <col min="8973" max="8973" width="18.75" style="34" customWidth="1"/>
    <col min="8974" max="8974" width="22.5" style="34" customWidth="1"/>
    <col min="8975" max="8975" width="2.5" style="34" customWidth="1"/>
    <col min="8976" max="8977" width="9" style="34"/>
    <col min="8978" max="8978" width="8.25" style="34" bestFit="1" customWidth="1"/>
    <col min="8979" max="9225" width="9" style="34"/>
    <col min="9226" max="9226" width="31.75" style="34" customWidth="1"/>
    <col min="9227" max="9227" width="18.75" style="34" customWidth="1"/>
    <col min="9228" max="9228" width="22.625" style="34" customWidth="1"/>
    <col min="9229" max="9229" width="18.75" style="34" customWidth="1"/>
    <col min="9230" max="9230" width="22.5" style="34" customWidth="1"/>
    <col min="9231" max="9231" width="2.5" style="34" customWidth="1"/>
    <col min="9232" max="9233" width="9" style="34"/>
    <col min="9234" max="9234" width="8.25" style="34" bestFit="1" customWidth="1"/>
    <col min="9235" max="9481" width="9" style="34"/>
    <col min="9482" max="9482" width="31.75" style="34" customWidth="1"/>
    <col min="9483" max="9483" width="18.75" style="34" customWidth="1"/>
    <col min="9484" max="9484" width="22.625" style="34" customWidth="1"/>
    <col min="9485" max="9485" width="18.75" style="34" customWidth="1"/>
    <col min="9486" max="9486" width="22.5" style="34" customWidth="1"/>
    <col min="9487" max="9487" width="2.5" style="34" customWidth="1"/>
    <col min="9488" max="9489" width="9" style="34"/>
    <col min="9490" max="9490" width="8.25" style="34" bestFit="1" customWidth="1"/>
    <col min="9491" max="9737" width="9" style="34"/>
    <col min="9738" max="9738" width="31.75" style="34" customWidth="1"/>
    <col min="9739" max="9739" width="18.75" style="34" customWidth="1"/>
    <col min="9740" max="9740" width="22.625" style="34" customWidth="1"/>
    <col min="9741" max="9741" width="18.75" style="34" customWidth="1"/>
    <col min="9742" max="9742" width="22.5" style="34" customWidth="1"/>
    <col min="9743" max="9743" width="2.5" style="34" customWidth="1"/>
    <col min="9744" max="9745" width="9" style="34"/>
    <col min="9746" max="9746" width="8.25" style="34" bestFit="1" customWidth="1"/>
    <col min="9747" max="9993" width="9" style="34"/>
    <col min="9994" max="9994" width="31.75" style="34" customWidth="1"/>
    <col min="9995" max="9995" width="18.75" style="34" customWidth="1"/>
    <col min="9996" max="9996" width="22.625" style="34" customWidth="1"/>
    <col min="9997" max="9997" width="18.75" style="34" customWidth="1"/>
    <col min="9998" max="9998" width="22.5" style="34" customWidth="1"/>
    <col min="9999" max="9999" width="2.5" style="34" customWidth="1"/>
    <col min="10000" max="10001" width="9" style="34"/>
    <col min="10002" max="10002" width="8.25" style="34" bestFit="1" customWidth="1"/>
    <col min="10003" max="10249" width="9" style="34"/>
    <col min="10250" max="10250" width="31.75" style="34" customWidth="1"/>
    <col min="10251" max="10251" width="18.75" style="34" customWidth="1"/>
    <col min="10252" max="10252" width="22.625" style="34" customWidth="1"/>
    <col min="10253" max="10253" width="18.75" style="34" customWidth="1"/>
    <col min="10254" max="10254" width="22.5" style="34" customWidth="1"/>
    <col min="10255" max="10255" width="2.5" style="34" customWidth="1"/>
    <col min="10256" max="10257" width="9" style="34"/>
    <col min="10258" max="10258" width="8.25" style="34" bestFit="1" customWidth="1"/>
    <col min="10259" max="10505" width="9" style="34"/>
    <col min="10506" max="10506" width="31.75" style="34" customWidth="1"/>
    <col min="10507" max="10507" width="18.75" style="34" customWidth="1"/>
    <col min="10508" max="10508" width="22.625" style="34" customWidth="1"/>
    <col min="10509" max="10509" width="18.75" style="34" customWidth="1"/>
    <col min="10510" max="10510" width="22.5" style="34" customWidth="1"/>
    <col min="10511" max="10511" width="2.5" style="34" customWidth="1"/>
    <col min="10512" max="10513" width="9" style="34"/>
    <col min="10514" max="10514" width="8.25" style="34" bestFit="1" customWidth="1"/>
    <col min="10515" max="10761" width="9" style="34"/>
    <col min="10762" max="10762" width="31.75" style="34" customWidth="1"/>
    <col min="10763" max="10763" width="18.75" style="34" customWidth="1"/>
    <col min="10764" max="10764" width="22.625" style="34" customWidth="1"/>
    <col min="10765" max="10765" width="18.75" style="34" customWidth="1"/>
    <col min="10766" max="10766" width="22.5" style="34" customWidth="1"/>
    <col min="10767" max="10767" width="2.5" style="34" customWidth="1"/>
    <col min="10768" max="10769" width="9" style="34"/>
    <col min="10770" max="10770" width="8.25" style="34" bestFit="1" customWidth="1"/>
    <col min="10771" max="11017" width="9" style="34"/>
    <col min="11018" max="11018" width="31.75" style="34" customWidth="1"/>
    <col min="11019" max="11019" width="18.75" style="34" customWidth="1"/>
    <col min="11020" max="11020" width="22.625" style="34" customWidth="1"/>
    <col min="11021" max="11021" width="18.75" style="34" customWidth="1"/>
    <col min="11022" max="11022" width="22.5" style="34" customWidth="1"/>
    <col min="11023" max="11023" width="2.5" style="34" customWidth="1"/>
    <col min="11024" max="11025" width="9" style="34"/>
    <col min="11026" max="11026" width="8.25" style="34" bestFit="1" customWidth="1"/>
    <col min="11027" max="11273" width="9" style="34"/>
    <col min="11274" max="11274" width="31.75" style="34" customWidth="1"/>
    <col min="11275" max="11275" width="18.75" style="34" customWidth="1"/>
    <col min="11276" max="11276" width="22.625" style="34" customWidth="1"/>
    <col min="11277" max="11277" width="18.75" style="34" customWidth="1"/>
    <col min="11278" max="11278" width="22.5" style="34" customWidth="1"/>
    <col min="11279" max="11279" width="2.5" style="34" customWidth="1"/>
    <col min="11280" max="11281" width="9" style="34"/>
    <col min="11282" max="11282" width="8.25" style="34" bestFit="1" customWidth="1"/>
    <col min="11283" max="11529" width="9" style="34"/>
    <col min="11530" max="11530" width="31.75" style="34" customWidth="1"/>
    <col min="11531" max="11531" width="18.75" style="34" customWidth="1"/>
    <col min="11532" max="11532" width="22.625" style="34" customWidth="1"/>
    <col min="11533" max="11533" width="18.75" style="34" customWidth="1"/>
    <col min="11534" max="11534" width="22.5" style="34" customWidth="1"/>
    <col min="11535" max="11535" width="2.5" style="34" customWidth="1"/>
    <col min="11536" max="11537" width="9" style="34"/>
    <col min="11538" max="11538" width="8.25" style="34" bestFit="1" customWidth="1"/>
    <col min="11539" max="11785" width="9" style="34"/>
    <col min="11786" max="11786" width="31.75" style="34" customWidth="1"/>
    <col min="11787" max="11787" width="18.75" style="34" customWidth="1"/>
    <col min="11788" max="11788" width="22.625" style="34" customWidth="1"/>
    <col min="11789" max="11789" width="18.75" style="34" customWidth="1"/>
    <col min="11790" max="11790" width="22.5" style="34" customWidth="1"/>
    <col min="11791" max="11791" width="2.5" style="34" customWidth="1"/>
    <col min="11792" max="11793" width="9" style="34"/>
    <col min="11794" max="11794" width="8.25" style="34" bestFit="1" customWidth="1"/>
    <col min="11795" max="12041" width="9" style="34"/>
    <col min="12042" max="12042" width="31.75" style="34" customWidth="1"/>
    <col min="12043" max="12043" width="18.75" style="34" customWidth="1"/>
    <col min="12044" max="12044" width="22.625" style="34" customWidth="1"/>
    <col min="12045" max="12045" width="18.75" style="34" customWidth="1"/>
    <col min="12046" max="12046" width="22.5" style="34" customWidth="1"/>
    <col min="12047" max="12047" width="2.5" style="34" customWidth="1"/>
    <col min="12048" max="12049" width="9" style="34"/>
    <col min="12050" max="12050" width="8.25" style="34" bestFit="1" customWidth="1"/>
    <col min="12051" max="12297" width="9" style="34"/>
    <col min="12298" max="12298" width="31.75" style="34" customWidth="1"/>
    <col min="12299" max="12299" width="18.75" style="34" customWidth="1"/>
    <col min="12300" max="12300" width="22.625" style="34" customWidth="1"/>
    <col min="12301" max="12301" width="18.75" style="34" customWidth="1"/>
    <col min="12302" max="12302" width="22.5" style="34" customWidth="1"/>
    <col min="12303" max="12303" width="2.5" style="34" customWidth="1"/>
    <col min="12304" max="12305" width="9" style="34"/>
    <col min="12306" max="12306" width="8.25" style="34" bestFit="1" customWidth="1"/>
    <col min="12307" max="12553" width="9" style="34"/>
    <col min="12554" max="12554" width="31.75" style="34" customWidth="1"/>
    <col min="12555" max="12555" width="18.75" style="34" customWidth="1"/>
    <col min="12556" max="12556" width="22.625" style="34" customWidth="1"/>
    <col min="12557" max="12557" width="18.75" style="34" customWidth="1"/>
    <col min="12558" max="12558" width="22.5" style="34" customWidth="1"/>
    <col min="12559" max="12559" width="2.5" style="34" customWidth="1"/>
    <col min="12560" max="12561" width="9" style="34"/>
    <col min="12562" max="12562" width="8.25" style="34" bestFit="1" customWidth="1"/>
    <col min="12563" max="12809" width="9" style="34"/>
    <col min="12810" max="12810" width="31.75" style="34" customWidth="1"/>
    <col min="12811" max="12811" width="18.75" style="34" customWidth="1"/>
    <col min="12812" max="12812" width="22.625" style="34" customWidth="1"/>
    <col min="12813" max="12813" width="18.75" style="34" customWidth="1"/>
    <col min="12814" max="12814" width="22.5" style="34" customWidth="1"/>
    <col min="12815" max="12815" width="2.5" style="34" customWidth="1"/>
    <col min="12816" max="12817" width="9" style="34"/>
    <col min="12818" max="12818" width="8.25" style="34" bestFit="1" customWidth="1"/>
    <col min="12819" max="13065" width="9" style="34"/>
    <col min="13066" max="13066" width="31.75" style="34" customWidth="1"/>
    <col min="13067" max="13067" width="18.75" style="34" customWidth="1"/>
    <col min="13068" max="13068" width="22.625" style="34" customWidth="1"/>
    <col min="13069" max="13069" width="18.75" style="34" customWidth="1"/>
    <col min="13070" max="13070" width="22.5" style="34" customWidth="1"/>
    <col min="13071" max="13071" width="2.5" style="34" customWidth="1"/>
    <col min="13072" max="13073" width="9" style="34"/>
    <col min="13074" max="13074" width="8.25" style="34" bestFit="1" customWidth="1"/>
    <col min="13075" max="13321" width="9" style="34"/>
    <col min="13322" max="13322" width="31.75" style="34" customWidth="1"/>
    <col min="13323" max="13323" width="18.75" style="34" customWidth="1"/>
    <col min="13324" max="13324" width="22.625" style="34" customWidth="1"/>
    <col min="13325" max="13325" width="18.75" style="34" customWidth="1"/>
    <col min="13326" max="13326" width="22.5" style="34" customWidth="1"/>
    <col min="13327" max="13327" width="2.5" style="34" customWidth="1"/>
    <col min="13328" max="13329" width="9" style="34"/>
    <col min="13330" max="13330" width="8.25" style="34" bestFit="1" customWidth="1"/>
    <col min="13331" max="13577" width="9" style="34"/>
    <col min="13578" max="13578" width="31.75" style="34" customWidth="1"/>
    <col min="13579" max="13579" width="18.75" style="34" customWidth="1"/>
    <col min="13580" max="13580" width="22.625" style="34" customWidth="1"/>
    <col min="13581" max="13581" width="18.75" style="34" customWidth="1"/>
    <col min="13582" max="13582" width="22.5" style="34" customWidth="1"/>
    <col min="13583" max="13583" width="2.5" style="34" customWidth="1"/>
    <col min="13584" max="13585" width="9" style="34"/>
    <col min="13586" max="13586" width="8.25" style="34" bestFit="1" customWidth="1"/>
    <col min="13587" max="13833" width="9" style="34"/>
    <col min="13834" max="13834" width="31.75" style="34" customWidth="1"/>
    <col min="13835" max="13835" width="18.75" style="34" customWidth="1"/>
    <col min="13836" max="13836" width="22.625" style="34" customWidth="1"/>
    <col min="13837" max="13837" width="18.75" style="34" customWidth="1"/>
    <col min="13838" max="13838" width="22.5" style="34" customWidth="1"/>
    <col min="13839" max="13839" width="2.5" style="34" customWidth="1"/>
    <col min="13840" max="13841" width="9" style="34"/>
    <col min="13842" max="13842" width="8.25" style="34" bestFit="1" customWidth="1"/>
    <col min="13843" max="14089" width="9" style="34"/>
    <col min="14090" max="14090" width="31.75" style="34" customWidth="1"/>
    <col min="14091" max="14091" width="18.75" style="34" customWidth="1"/>
    <col min="14092" max="14092" width="22.625" style="34" customWidth="1"/>
    <col min="14093" max="14093" width="18.75" style="34" customWidth="1"/>
    <col min="14094" max="14094" width="22.5" style="34" customWidth="1"/>
    <col min="14095" max="14095" width="2.5" style="34" customWidth="1"/>
    <col min="14096" max="14097" width="9" style="34"/>
    <col min="14098" max="14098" width="8.25" style="34" bestFit="1" customWidth="1"/>
    <col min="14099" max="14345" width="9" style="34"/>
    <col min="14346" max="14346" width="31.75" style="34" customWidth="1"/>
    <col min="14347" max="14347" width="18.75" style="34" customWidth="1"/>
    <col min="14348" max="14348" width="22.625" style="34" customWidth="1"/>
    <col min="14349" max="14349" width="18.75" style="34" customWidth="1"/>
    <col min="14350" max="14350" width="22.5" style="34" customWidth="1"/>
    <col min="14351" max="14351" width="2.5" style="34" customWidth="1"/>
    <col min="14352" max="14353" width="9" style="34"/>
    <col min="14354" max="14354" width="8.25" style="34" bestFit="1" customWidth="1"/>
    <col min="14355" max="14601" width="9" style="34"/>
    <col min="14602" max="14602" width="31.75" style="34" customWidth="1"/>
    <col min="14603" max="14603" width="18.75" style="34" customWidth="1"/>
    <col min="14604" max="14604" width="22.625" style="34" customWidth="1"/>
    <col min="14605" max="14605" width="18.75" style="34" customWidth="1"/>
    <col min="14606" max="14606" width="22.5" style="34" customWidth="1"/>
    <col min="14607" max="14607" width="2.5" style="34" customWidth="1"/>
    <col min="14608" max="14609" width="9" style="34"/>
    <col min="14610" max="14610" width="8.25" style="34" bestFit="1" customWidth="1"/>
    <col min="14611" max="14857" width="9" style="34"/>
    <col min="14858" max="14858" width="31.75" style="34" customWidth="1"/>
    <col min="14859" max="14859" width="18.75" style="34" customWidth="1"/>
    <col min="14860" max="14860" width="22.625" style="34" customWidth="1"/>
    <col min="14861" max="14861" width="18.75" style="34" customWidth="1"/>
    <col min="14862" max="14862" width="22.5" style="34" customWidth="1"/>
    <col min="14863" max="14863" width="2.5" style="34" customWidth="1"/>
    <col min="14864" max="14865" width="9" style="34"/>
    <col min="14866" max="14866" width="8.25" style="34" bestFit="1" customWidth="1"/>
    <col min="14867" max="15113" width="9" style="34"/>
    <col min="15114" max="15114" width="31.75" style="34" customWidth="1"/>
    <col min="15115" max="15115" width="18.75" style="34" customWidth="1"/>
    <col min="15116" max="15116" width="22.625" style="34" customWidth="1"/>
    <col min="15117" max="15117" width="18.75" style="34" customWidth="1"/>
    <col min="15118" max="15118" width="22.5" style="34" customWidth="1"/>
    <col min="15119" max="15119" width="2.5" style="34" customWidth="1"/>
    <col min="15120" max="15121" width="9" style="34"/>
    <col min="15122" max="15122" width="8.25" style="34" bestFit="1" customWidth="1"/>
    <col min="15123" max="15369" width="9" style="34"/>
    <col min="15370" max="15370" width="31.75" style="34" customWidth="1"/>
    <col min="15371" max="15371" width="18.75" style="34" customWidth="1"/>
    <col min="15372" max="15372" width="22.625" style="34" customWidth="1"/>
    <col min="15373" max="15373" width="18.75" style="34" customWidth="1"/>
    <col min="15374" max="15374" width="22.5" style="34" customWidth="1"/>
    <col min="15375" max="15375" width="2.5" style="34" customWidth="1"/>
    <col min="15376" max="15377" width="9" style="34"/>
    <col min="15378" max="15378" width="8.25" style="34" bestFit="1" customWidth="1"/>
    <col min="15379" max="15625" width="9" style="34"/>
    <col min="15626" max="15626" width="31.75" style="34" customWidth="1"/>
    <col min="15627" max="15627" width="18.75" style="34" customWidth="1"/>
    <col min="15628" max="15628" width="22.625" style="34" customWidth="1"/>
    <col min="15629" max="15629" width="18.75" style="34" customWidth="1"/>
    <col min="15630" max="15630" width="22.5" style="34" customWidth="1"/>
    <col min="15631" max="15631" width="2.5" style="34" customWidth="1"/>
    <col min="15632" max="15633" width="9" style="34"/>
    <col min="15634" max="15634" width="8.25" style="34" bestFit="1" customWidth="1"/>
    <col min="15635" max="15881" width="9" style="34"/>
    <col min="15882" max="15882" width="31.75" style="34" customWidth="1"/>
    <col min="15883" max="15883" width="18.75" style="34" customWidth="1"/>
    <col min="15884" max="15884" width="22.625" style="34" customWidth="1"/>
    <col min="15885" max="15885" width="18.75" style="34" customWidth="1"/>
    <col min="15886" max="15886" width="22.5" style="34" customWidth="1"/>
    <col min="15887" max="15887" width="2.5" style="34" customWidth="1"/>
    <col min="15888" max="15889" width="9" style="34"/>
    <col min="15890" max="15890" width="8.25" style="34" bestFit="1" customWidth="1"/>
    <col min="15891" max="16137" width="9" style="34"/>
    <col min="16138" max="16138" width="31.75" style="34" customWidth="1"/>
    <col min="16139" max="16139" width="18.75" style="34" customWidth="1"/>
    <col min="16140" max="16140" width="22.625" style="34" customWidth="1"/>
    <col min="16141" max="16141" width="18.75" style="34" customWidth="1"/>
    <col min="16142" max="16142" width="22.5" style="34" customWidth="1"/>
    <col min="16143" max="16143" width="2.5" style="34" customWidth="1"/>
    <col min="16144" max="16145" width="9" style="34"/>
    <col min="16146" max="16146" width="8.25" style="34" bestFit="1" customWidth="1"/>
    <col min="16147" max="16384" width="9" style="34"/>
  </cols>
  <sheetData>
    <row r="1" spans="1:32" s="31" customFormat="1" ht="15">
      <c r="A1" s="30"/>
      <c r="B1" s="202"/>
      <c r="C1" s="202"/>
      <c r="D1" s="202"/>
      <c r="E1" s="142"/>
      <c r="F1" s="142"/>
      <c r="G1" s="142"/>
      <c r="H1" s="142"/>
      <c r="K1" s="155"/>
      <c r="L1" s="161"/>
      <c r="M1" s="161"/>
      <c r="N1" s="161"/>
      <c r="O1" s="161"/>
      <c r="P1" s="155"/>
      <c r="Q1" s="137"/>
    </row>
    <row r="2" spans="1:32" s="26" customFormat="1" ht="15.75" customHeight="1">
      <c r="A2" s="132"/>
      <c r="B2" s="133" t="str">
        <f>Project!B2</f>
        <v>Input</v>
      </c>
      <c r="C2" s="204" t="s">
        <v>199</v>
      </c>
      <c r="D2" s="205"/>
      <c r="E2" s="205"/>
      <c r="F2" s="205"/>
      <c r="G2" s="205"/>
      <c r="H2" s="205"/>
      <c r="I2" s="205"/>
      <c r="J2" s="205"/>
      <c r="K2" s="210" t="s">
        <v>200</v>
      </c>
      <c r="L2" s="160"/>
      <c r="M2" s="160"/>
      <c r="N2" s="160"/>
      <c r="O2" s="160"/>
      <c r="P2" s="210" t="s">
        <v>200</v>
      </c>
      <c r="Q2" s="107" t="str">
        <f>Project_Name</f>
        <v>Carbon Free Boston</v>
      </c>
      <c r="R2" s="132"/>
      <c r="S2" s="132"/>
      <c r="T2" s="132"/>
      <c r="U2" s="132"/>
      <c r="V2" s="132"/>
      <c r="W2" s="132"/>
      <c r="X2" s="132"/>
      <c r="Y2" s="132"/>
      <c r="Z2" s="132"/>
      <c r="AA2" s="132"/>
      <c r="AB2" s="132"/>
      <c r="AC2" s="132"/>
      <c r="AD2" s="132"/>
      <c r="AE2" s="132"/>
      <c r="AF2" s="132"/>
    </row>
    <row r="3" spans="1:32" s="26" customFormat="1" ht="15.75">
      <c r="A3" s="132"/>
      <c r="B3" s="130" t="str">
        <f>Project!B3</f>
        <v>Calculation</v>
      </c>
      <c r="C3" s="204"/>
      <c r="D3" s="205"/>
      <c r="E3" s="205"/>
      <c r="F3" s="205"/>
      <c r="G3" s="205"/>
      <c r="H3" s="205"/>
      <c r="I3" s="205"/>
      <c r="J3" s="205"/>
      <c r="K3" s="210"/>
      <c r="L3" s="160"/>
      <c r="M3" s="160"/>
      <c r="N3" s="160"/>
      <c r="O3" s="160"/>
      <c r="P3" s="210"/>
      <c r="Q3" s="131" t="str">
        <f>Project_Number</f>
        <v>259104-00</v>
      </c>
      <c r="R3" s="132"/>
      <c r="S3" s="132"/>
      <c r="T3" s="132"/>
      <c r="U3" s="132"/>
      <c r="V3" s="132"/>
      <c r="W3" s="132"/>
      <c r="X3" s="132"/>
      <c r="Y3" s="132"/>
      <c r="Z3" s="132"/>
      <c r="AA3" s="132"/>
      <c r="AB3" s="132"/>
      <c r="AC3" s="132"/>
      <c r="AD3" s="132"/>
      <c r="AE3" s="132"/>
      <c r="AF3" s="132"/>
    </row>
    <row r="4" spans="1:32" s="27" customFormat="1">
      <c r="A4" s="131"/>
      <c r="B4" s="124" t="str">
        <f>Project!B4</f>
        <v>Notes</v>
      </c>
      <c r="C4" s="204"/>
      <c r="D4" s="205"/>
      <c r="E4" s="205"/>
      <c r="F4" s="205"/>
      <c r="G4" s="205"/>
      <c r="H4" s="205"/>
      <c r="I4" s="205"/>
      <c r="J4" s="205"/>
      <c r="K4" s="210"/>
      <c r="L4" s="160"/>
      <c r="M4" s="160"/>
      <c r="N4" s="160"/>
      <c r="O4" s="160"/>
      <c r="P4" s="210"/>
      <c r="Q4" s="131"/>
      <c r="R4" s="131"/>
      <c r="S4" s="131"/>
      <c r="T4" s="131"/>
      <c r="U4" s="131"/>
      <c r="V4" s="131"/>
      <c r="W4" s="131"/>
      <c r="X4" s="131"/>
      <c r="Y4" s="131"/>
      <c r="Z4" s="131"/>
      <c r="AA4" s="131"/>
      <c r="AB4" s="131"/>
      <c r="AC4" s="131"/>
      <c r="AD4" s="131"/>
      <c r="AE4" s="131"/>
      <c r="AF4" s="131"/>
    </row>
    <row r="5" spans="1:32" s="31" customFormat="1" ht="15">
      <c r="A5" s="30"/>
      <c r="B5" s="137"/>
      <c r="C5" s="137"/>
      <c r="D5" s="137"/>
      <c r="E5" s="142"/>
      <c r="F5" s="142"/>
      <c r="G5" s="142"/>
      <c r="H5" s="142"/>
      <c r="K5" s="155"/>
      <c r="L5" s="161" t="s">
        <v>495</v>
      </c>
      <c r="M5" s="161" t="s">
        <v>496</v>
      </c>
      <c r="N5" s="161" t="s">
        <v>497</v>
      </c>
      <c r="O5" s="161" t="s">
        <v>498</v>
      </c>
      <c r="P5" s="155"/>
      <c r="Q5" s="137"/>
    </row>
    <row r="6" spans="1:32" ht="18.75">
      <c r="B6" s="66"/>
      <c r="C6" s="203" t="s">
        <v>441</v>
      </c>
      <c r="D6" s="203"/>
      <c r="E6" s="212" t="s">
        <v>442</v>
      </c>
      <c r="F6" s="213"/>
      <c r="G6" s="212" t="s">
        <v>443</v>
      </c>
      <c r="H6" s="213"/>
      <c r="I6" s="203" t="s">
        <v>444</v>
      </c>
      <c r="J6" s="203"/>
      <c r="K6" s="67" t="s">
        <v>201</v>
      </c>
      <c r="L6" s="67"/>
      <c r="M6" s="67"/>
      <c r="N6" s="67"/>
      <c r="O6" s="67"/>
      <c r="P6" s="67" t="s">
        <v>484</v>
      </c>
      <c r="Q6" s="40"/>
      <c r="R6" s="35"/>
      <c r="S6" s="35"/>
      <c r="T6" s="35"/>
      <c r="U6" s="35"/>
      <c r="V6" s="36"/>
      <c r="W6" s="37"/>
      <c r="X6" s="36"/>
      <c r="Y6" s="36"/>
      <c r="Z6" s="36"/>
      <c r="AA6" s="36"/>
      <c r="AB6" s="36"/>
      <c r="AC6" s="36"/>
      <c r="AD6" s="38"/>
      <c r="AE6" s="35"/>
      <c r="AF6" s="33"/>
    </row>
    <row r="7" spans="1:32" ht="18.75">
      <c r="B7" s="127" t="s">
        <v>202</v>
      </c>
      <c r="C7" s="128"/>
      <c r="D7" s="128"/>
      <c r="E7" s="128"/>
      <c r="F7" s="128"/>
      <c r="G7" s="128"/>
      <c r="H7" s="128"/>
      <c r="I7" s="211"/>
      <c r="J7" s="211"/>
      <c r="K7" s="64"/>
      <c r="L7" s="64"/>
      <c r="M7" s="64"/>
      <c r="N7" s="64"/>
      <c r="O7" s="64"/>
      <c r="P7" s="64"/>
      <c r="Q7" s="40"/>
      <c r="R7" s="41"/>
      <c r="S7" s="41"/>
      <c r="T7" s="41"/>
      <c r="U7" s="41"/>
      <c r="V7" s="42"/>
      <c r="W7" s="43"/>
      <c r="X7" s="42"/>
      <c r="Y7" s="42"/>
      <c r="Z7" s="42"/>
      <c r="AA7" s="42"/>
      <c r="AB7" s="42"/>
      <c r="AC7" s="42"/>
      <c r="AD7" s="38"/>
      <c r="AE7" s="35"/>
      <c r="AF7" s="33"/>
    </row>
    <row r="8" spans="1:32">
      <c r="B8" s="90"/>
      <c r="C8" s="91" t="s">
        <v>203</v>
      </c>
      <c r="D8" s="91" t="s">
        <v>204</v>
      </c>
      <c r="E8" s="91" t="s">
        <v>203</v>
      </c>
      <c r="F8" s="91" t="s">
        <v>204</v>
      </c>
      <c r="G8" s="91" t="s">
        <v>203</v>
      </c>
      <c r="H8" s="91" t="s">
        <v>204</v>
      </c>
      <c r="I8" s="91" t="s">
        <v>203</v>
      </c>
      <c r="J8" s="91" t="s">
        <v>204</v>
      </c>
      <c r="K8" s="154" t="s">
        <v>485</v>
      </c>
      <c r="L8" s="159"/>
      <c r="M8" s="159"/>
      <c r="N8" s="159"/>
      <c r="O8" s="159"/>
      <c r="P8" s="154"/>
      <c r="Q8" s="40"/>
      <c r="R8" s="41"/>
      <c r="S8" s="41"/>
      <c r="T8" s="41"/>
      <c r="U8" s="41"/>
      <c r="V8" s="42"/>
      <c r="W8" s="43"/>
      <c r="X8" s="42"/>
      <c r="Y8" s="42"/>
      <c r="Z8" s="42"/>
      <c r="AA8" s="42"/>
      <c r="AB8" s="42"/>
      <c r="AC8" s="42"/>
      <c r="AD8" s="38"/>
      <c r="AE8" s="35"/>
      <c r="AF8" s="33"/>
    </row>
    <row r="9" spans="1:32" ht="127.5">
      <c r="B9" s="115" t="s">
        <v>446</v>
      </c>
      <c r="C9" s="92"/>
      <c r="D9" s="93"/>
      <c r="E9" s="92"/>
      <c r="F9" s="93"/>
      <c r="G9" s="92"/>
      <c r="H9" s="93"/>
      <c r="I9" s="92"/>
      <c r="J9" s="93"/>
      <c r="K9" s="154" t="s">
        <v>485</v>
      </c>
      <c r="L9" s="159" t="s">
        <v>499</v>
      </c>
      <c r="M9" s="159" t="s">
        <v>500</v>
      </c>
      <c r="N9" s="159" t="s">
        <v>501</v>
      </c>
      <c r="O9" s="159" t="s">
        <v>502</v>
      </c>
      <c r="P9" s="154"/>
      <c r="Q9" s="40"/>
      <c r="R9" s="41"/>
      <c r="S9" s="41"/>
      <c r="T9" s="41"/>
      <c r="U9" s="41"/>
      <c r="V9" s="42"/>
      <c r="W9" s="43"/>
      <c r="X9" s="42"/>
      <c r="Y9" s="42"/>
      <c r="Z9" s="42"/>
      <c r="AA9" s="42"/>
      <c r="AB9" s="42"/>
      <c r="AC9" s="42"/>
      <c r="AD9" s="38"/>
      <c r="AE9" s="35"/>
      <c r="AF9" s="33"/>
    </row>
    <row r="10" spans="1:32" ht="51">
      <c r="B10" s="94" t="s">
        <v>445</v>
      </c>
      <c r="C10" s="94">
        <v>2.4</v>
      </c>
      <c r="D10" s="95" t="str">
        <f>Opaque_Construction</f>
        <v>hr-ft²-F/Btu (R-Value)</v>
      </c>
      <c r="E10" s="94">
        <v>6.41</v>
      </c>
      <c r="F10" s="95" t="str">
        <f>Opaque_Construction</f>
        <v>hr-ft²-F/Btu (R-Value)</v>
      </c>
      <c r="G10" s="94">
        <v>10</v>
      </c>
      <c r="H10" s="95" t="str">
        <f>Opaque_Construction</f>
        <v>hr-ft²-F/Btu (R-Value)</v>
      </c>
      <c r="I10" s="144">
        <v>8.14</v>
      </c>
      <c r="J10" s="94" t="str">
        <f>Opaque_Construction</f>
        <v>hr-ft²-F/Btu (R-Value)</v>
      </c>
      <c r="K10" s="140" t="s">
        <v>493</v>
      </c>
      <c r="L10" s="159"/>
      <c r="M10" s="159"/>
      <c r="N10" s="159"/>
      <c r="O10" s="159"/>
      <c r="P10" s="154"/>
      <c r="Q10" s="40"/>
      <c r="R10" s="132"/>
      <c r="S10" s="132"/>
      <c r="T10" s="132"/>
      <c r="U10" s="41"/>
      <c r="V10" s="42"/>
      <c r="W10" s="43"/>
      <c r="X10" s="42"/>
      <c r="Y10" s="42"/>
      <c r="Z10" s="42"/>
      <c r="AA10" s="42"/>
      <c r="AB10" s="42"/>
      <c r="AC10" s="42"/>
      <c r="AD10" s="38"/>
      <c r="AE10" s="35"/>
      <c r="AF10" s="33"/>
    </row>
    <row r="11" spans="1:32" ht="102">
      <c r="B11" s="116" t="s">
        <v>447</v>
      </c>
      <c r="C11" s="157">
        <f>2.46*(1-0.14)+G11*0.14</f>
        <v>4.8008000000000006</v>
      </c>
      <c r="D11" s="94" t="str">
        <f>Opaque_Construction</f>
        <v>hr-ft²-F/Btu (R-Value)</v>
      </c>
      <c r="E11" s="144">
        <v>14.2</v>
      </c>
      <c r="F11" s="94" t="str">
        <f>Opaque_Construction</f>
        <v>hr-ft²-F/Btu (R-Value)</v>
      </c>
      <c r="G11" s="144">
        <v>19.18</v>
      </c>
      <c r="H11" s="94" t="str">
        <f>Opaque_Construction</f>
        <v>hr-ft²-F/Btu (R-Value)</v>
      </c>
      <c r="I11" s="144">
        <v>16.18</v>
      </c>
      <c r="J11" s="94" t="str">
        <f>Opaque_Construction</f>
        <v>hr-ft²-F/Btu (R-Value)</v>
      </c>
      <c r="K11" s="140" t="s">
        <v>492</v>
      </c>
      <c r="L11" s="159" t="s">
        <v>503</v>
      </c>
      <c r="M11" s="159" t="s">
        <v>504</v>
      </c>
      <c r="N11" s="159" t="s">
        <v>505</v>
      </c>
      <c r="O11" s="159" t="s">
        <v>506</v>
      </c>
      <c r="P11" s="154"/>
      <c r="Q11" s="50"/>
      <c r="R11" s="132"/>
      <c r="S11" s="132"/>
      <c r="T11" s="132"/>
      <c r="U11" s="132"/>
      <c r="V11" s="51"/>
      <c r="W11" s="52"/>
      <c r="X11" s="51"/>
      <c r="Y11" s="51"/>
      <c r="Z11" s="51"/>
      <c r="AA11" s="51"/>
      <c r="AB11" s="51"/>
      <c r="AC11" s="51"/>
      <c r="AD11" s="53"/>
      <c r="AE11" s="49"/>
      <c r="AF11" s="33"/>
    </row>
    <row r="12" spans="1:32" ht="38.25">
      <c r="B12" s="117" t="s">
        <v>448</v>
      </c>
      <c r="C12" s="144">
        <f>E12</f>
        <v>3.05</v>
      </c>
      <c r="D12" s="94" t="str">
        <f>Slab_on_Grade_Constructions</f>
        <v>hr-ft²-F/Btu (R-Value)</v>
      </c>
      <c r="E12" s="144">
        <v>3.05</v>
      </c>
      <c r="F12" s="94" t="str">
        <f>Slab_on_Grade_Constructions</f>
        <v>hr-ft²-F/Btu (R-Value)</v>
      </c>
      <c r="G12" s="144">
        <v>3.05</v>
      </c>
      <c r="H12" s="94" t="str">
        <f>Slab_on_Grade_Constructions</f>
        <v>hr-ft²-F/Btu (R-Value)</v>
      </c>
      <c r="I12" s="144">
        <v>3.05</v>
      </c>
      <c r="J12" s="94" t="str">
        <f>Slab_on_Grade_Constructions</f>
        <v>hr-ft²-F/Btu (R-Value)</v>
      </c>
      <c r="K12" s="154" t="s">
        <v>491</v>
      </c>
      <c r="L12" s="159"/>
      <c r="M12" s="159"/>
      <c r="N12" s="159"/>
      <c r="O12" s="159"/>
      <c r="P12" s="154"/>
      <c r="Q12" s="55"/>
      <c r="R12" s="132"/>
      <c r="S12" s="132"/>
      <c r="T12" s="132"/>
      <c r="U12" s="132"/>
      <c r="V12" s="51"/>
      <c r="W12" s="54"/>
      <c r="X12" s="51"/>
      <c r="Y12" s="54"/>
      <c r="Z12" s="56"/>
      <c r="AA12" s="54"/>
      <c r="AB12" s="56"/>
      <c r="AC12" s="54"/>
      <c r="AD12" s="48"/>
      <c r="AE12" s="49"/>
      <c r="AF12" s="33"/>
    </row>
    <row r="13" spans="1:32" ht="38.25">
      <c r="B13" s="117" t="s">
        <v>450</v>
      </c>
      <c r="C13" s="144">
        <f>E13</f>
        <v>1.74</v>
      </c>
      <c r="D13" s="94" t="str">
        <f>Opaque_Construction</f>
        <v>hr-ft²-F/Btu (R-Value)</v>
      </c>
      <c r="E13" s="144">
        <v>1.74</v>
      </c>
      <c r="F13" s="94" t="str">
        <f>Opaque_Construction</f>
        <v>hr-ft²-F/Btu (R-Value)</v>
      </c>
      <c r="G13" s="144">
        <v>1.74</v>
      </c>
      <c r="H13" s="94" t="str">
        <f>Opaque_Construction</f>
        <v>hr-ft²-F/Btu (R-Value)</v>
      </c>
      <c r="I13" s="144">
        <v>1.74</v>
      </c>
      <c r="J13" s="94" t="str">
        <f>Opaque_Construction</f>
        <v>hr-ft²-F/Btu (R-Value)</v>
      </c>
      <c r="K13" s="156" t="s">
        <v>491</v>
      </c>
      <c r="L13" s="159"/>
      <c r="M13" s="159"/>
      <c r="N13" s="159"/>
      <c r="O13" s="159"/>
      <c r="P13" s="154"/>
      <c r="Q13" s="55"/>
      <c r="R13" s="132"/>
      <c r="S13" s="132"/>
      <c r="T13" s="132"/>
      <c r="U13" s="132"/>
      <c r="V13" s="51"/>
      <c r="W13" s="54"/>
      <c r="X13" s="51"/>
      <c r="Y13" s="54"/>
      <c r="Z13" s="56"/>
      <c r="AA13" s="54"/>
      <c r="AB13" s="56"/>
      <c r="AC13" s="54"/>
      <c r="AD13" s="48"/>
      <c r="AE13" s="49"/>
      <c r="AF13" s="33"/>
    </row>
    <row r="14" spans="1:32" ht="63.75">
      <c r="B14" s="115" t="s">
        <v>205</v>
      </c>
      <c r="C14" s="150">
        <v>0.38</v>
      </c>
      <c r="D14" s="96" t="s">
        <v>206</v>
      </c>
      <c r="E14" s="150">
        <v>0.38</v>
      </c>
      <c r="F14" s="96" t="s">
        <v>206</v>
      </c>
      <c r="G14" s="150">
        <v>0.38</v>
      </c>
      <c r="H14" s="96" t="s">
        <v>206</v>
      </c>
      <c r="I14" s="150">
        <v>0.38</v>
      </c>
      <c r="J14" s="96" t="s">
        <v>206</v>
      </c>
      <c r="K14" s="156" t="s">
        <v>490</v>
      </c>
      <c r="L14" s="159" t="s">
        <v>507</v>
      </c>
      <c r="M14" s="159" t="s">
        <v>508</v>
      </c>
      <c r="N14" s="159" t="s">
        <v>509</v>
      </c>
      <c r="O14" s="159" t="s">
        <v>510</v>
      </c>
      <c r="P14" s="154" t="s">
        <v>559</v>
      </c>
      <c r="Q14" s="45"/>
      <c r="R14" s="132"/>
      <c r="S14" s="132"/>
      <c r="T14" s="132"/>
      <c r="U14" s="132"/>
      <c r="V14" s="36"/>
      <c r="W14" s="47"/>
      <c r="X14" s="36"/>
      <c r="Y14" s="46"/>
      <c r="Z14" s="36"/>
      <c r="AA14" s="36"/>
      <c r="AB14" s="36"/>
      <c r="AC14" s="46"/>
      <c r="AD14" s="48"/>
      <c r="AE14" s="35"/>
      <c r="AF14" s="33"/>
    </row>
    <row r="15" spans="1:32" ht="114.75">
      <c r="B15" s="115" t="s">
        <v>449</v>
      </c>
      <c r="C15" s="92"/>
      <c r="D15" s="93"/>
      <c r="E15" s="149"/>
      <c r="F15" s="93"/>
      <c r="G15" s="92"/>
      <c r="H15" s="93"/>
      <c r="I15" s="92"/>
      <c r="J15" s="93"/>
      <c r="K15" s="154" t="s">
        <v>485</v>
      </c>
      <c r="L15" s="159" t="s">
        <v>511</v>
      </c>
      <c r="M15" s="159" t="s">
        <v>512</v>
      </c>
      <c r="N15" s="159" t="s">
        <v>513</v>
      </c>
      <c r="O15" s="159" t="s">
        <v>514</v>
      </c>
      <c r="P15" s="154"/>
      <c r="Q15" s="55"/>
      <c r="R15" s="132"/>
      <c r="S15" s="132"/>
      <c r="T15" s="132"/>
      <c r="U15" s="132"/>
      <c r="V15" s="36"/>
      <c r="W15" s="47"/>
      <c r="X15" s="36"/>
      <c r="Y15" s="46"/>
      <c r="Z15" s="36"/>
      <c r="AA15" s="36"/>
      <c r="AB15" s="36"/>
      <c r="AC15" s="46"/>
      <c r="AD15" s="48"/>
      <c r="AE15" s="35"/>
      <c r="AF15" s="33"/>
    </row>
    <row r="16" spans="1:32" ht="51">
      <c r="B16" s="94" t="s">
        <v>464</v>
      </c>
      <c r="C16" s="144">
        <v>0.62</v>
      </c>
      <c r="D16" s="94" t="str">
        <f>Glazing_Conduction</f>
        <v>Btu/hr-ft²-F (U-Value)</v>
      </c>
      <c r="E16" s="144">
        <v>0.62</v>
      </c>
      <c r="F16" s="94" t="str">
        <f>Glazing_Conduction</f>
        <v>Btu/hr-ft²-F (U-Value)</v>
      </c>
      <c r="G16" s="144">
        <v>0.59</v>
      </c>
      <c r="H16" s="94" t="str">
        <f>Glazing_Conduction</f>
        <v>Btu/hr-ft²-F (U-Value)</v>
      </c>
      <c r="I16" s="144">
        <v>0.56999999999999995</v>
      </c>
      <c r="J16" s="94" t="str">
        <f>Glazing_Conduction</f>
        <v>Btu/hr-ft²-F (U-Value)</v>
      </c>
      <c r="K16" s="156" t="s">
        <v>494</v>
      </c>
      <c r="L16" s="159"/>
      <c r="M16" s="159"/>
      <c r="N16" s="159"/>
      <c r="O16" s="159"/>
      <c r="P16" s="154"/>
      <c r="Q16" s="55"/>
      <c r="R16" s="132"/>
      <c r="S16" s="132"/>
      <c r="T16" s="132"/>
      <c r="U16" s="132"/>
      <c r="V16" s="36"/>
      <c r="W16" s="47"/>
      <c r="X16" s="36"/>
      <c r="Y16" s="46"/>
      <c r="Z16" s="36"/>
      <c r="AA16" s="36"/>
      <c r="AB16" s="36"/>
      <c r="AC16" s="46"/>
      <c r="AD16" s="48"/>
      <c r="AE16" s="35"/>
      <c r="AF16" s="33"/>
    </row>
    <row r="17" spans="2:32" ht="15.75">
      <c r="B17" s="115" t="s">
        <v>207</v>
      </c>
      <c r="C17" s="149"/>
      <c r="D17" s="93"/>
      <c r="E17" s="149"/>
      <c r="F17" s="93"/>
      <c r="G17" s="149"/>
      <c r="H17" s="93"/>
      <c r="I17" s="92"/>
      <c r="J17" s="93"/>
      <c r="K17" s="154" t="s">
        <v>485</v>
      </c>
      <c r="L17" s="159"/>
      <c r="M17" s="159"/>
      <c r="N17" s="159"/>
      <c r="O17" s="159"/>
      <c r="P17" s="154"/>
      <c r="Q17" s="45"/>
      <c r="R17" s="132"/>
      <c r="S17" s="132"/>
      <c r="T17" s="132"/>
      <c r="U17" s="46"/>
      <c r="V17" s="36"/>
      <c r="W17" s="47"/>
      <c r="X17" s="36"/>
      <c r="Y17" s="46"/>
      <c r="Z17" s="36"/>
      <c r="AA17" s="36"/>
      <c r="AB17" s="36"/>
      <c r="AC17" s="46"/>
      <c r="AD17" s="48"/>
      <c r="AE17" s="35"/>
      <c r="AF17" s="33"/>
    </row>
    <row r="18" spans="2:32" ht="51">
      <c r="B18" s="94" t="str">
        <f>B16</f>
        <v>Windows</v>
      </c>
      <c r="C18" s="144">
        <v>0.41</v>
      </c>
      <c r="D18" s="96" t="str">
        <f>Glazing_Solar_Heat_Gain</f>
        <v>SHGC</v>
      </c>
      <c r="E18" s="144">
        <v>0.41</v>
      </c>
      <c r="F18" s="96" t="str">
        <f>Glazing_Solar_Heat_Gain</f>
        <v>SHGC</v>
      </c>
      <c r="G18" s="144">
        <v>0.39</v>
      </c>
      <c r="H18" s="96" t="str">
        <f>Glazing_Solar_Heat_Gain</f>
        <v>SHGC</v>
      </c>
      <c r="I18" s="144">
        <v>0.39</v>
      </c>
      <c r="J18" s="96" t="str">
        <f>Glazing_Solar_Heat_Gain</f>
        <v>SHGC</v>
      </c>
      <c r="K18" s="156" t="s">
        <v>494</v>
      </c>
      <c r="L18" s="159"/>
      <c r="M18" s="159"/>
      <c r="N18" s="159"/>
      <c r="O18" s="159"/>
      <c r="P18" s="154"/>
      <c r="Q18" s="45"/>
      <c r="R18" s="132"/>
      <c r="S18" s="132"/>
      <c r="T18" s="132"/>
      <c r="U18" s="46"/>
      <c r="V18" s="36"/>
      <c r="W18" s="47"/>
      <c r="X18" s="36"/>
      <c r="Y18" s="46"/>
      <c r="Z18" s="36"/>
      <c r="AA18" s="36"/>
      <c r="AB18" s="36"/>
      <c r="AC18" s="46"/>
      <c r="AD18" s="48"/>
      <c r="AE18" s="35"/>
      <c r="AF18" s="33"/>
    </row>
    <row r="19" spans="2:32">
      <c r="B19" s="118" t="s">
        <v>208</v>
      </c>
      <c r="C19" s="149"/>
      <c r="D19" s="93"/>
      <c r="E19" s="149"/>
      <c r="F19" s="93"/>
      <c r="G19" s="149"/>
      <c r="H19" s="93"/>
      <c r="I19" s="149"/>
      <c r="J19" s="93"/>
      <c r="K19" s="154" t="s">
        <v>485</v>
      </c>
      <c r="L19" s="159"/>
      <c r="M19" s="159"/>
      <c r="N19" s="159"/>
      <c r="O19" s="159"/>
      <c r="P19" s="154"/>
      <c r="Q19" s="45"/>
      <c r="R19" s="36"/>
      <c r="S19" s="46"/>
      <c r="T19" s="36"/>
      <c r="U19" s="46"/>
      <c r="V19" s="36"/>
      <c r="W19" s="47"/>
      <c r="X19" s="36"/>
      <c r="Y19" s="46"/>
      <c r="Z19" s="36"/>
      <c r="AA19" s="36"/>
      <c r="AB19" s="36"/>
      <c r="AC19" s="46"/>
      <c r="AD19" s="48"/>
      <c r="AE19" s="35"/>
      <c r="AF19" s="33"/>
    </row>
    <row r="20" spans="2:32" ht="51">
      <c r="B20" s="94" t="str">
        <f>B16</f>
        <v>Windows</v>
      </c>
      <c r="C20" s="150">
        <v>0.32</v>
      </c>
      <c r="D20" s="96" t="s">
        <v>206</v>
      </c>
      <c r="E20" s="150">
        <v>0.32</v>
      </c>
      <c r="F20" s="96" t="s">
        <v>206</v>
      </c>
      <c r="G20" s="150">
        <v>0.31</v>
      </c>
      <c r="H20" s="96" t="s">
        <v>206</v>
      </c>
      <c r="I20" s="150">
        <v>0.31</v>
      </c>
      <c r="J20" s="96" t="s">
        <v>206</v>
      </c>
      <c r="K20" s="156" t="s">
        <v>494</v>
      </c>
      <c r="L20" s="159"/>
      <c r="M20" s="159"/>
      <c r="N20" s="159"/>
      <c r="O20" s="159"/>
      <c r="P20" s="154"/>
      <c r="Q20" s="45"/>
      <c r="R20" s="36"/>
      <c r="S20" s="46"/>
      <c r="T20" s="36"/>
      <c r="U20" s="46"/>
      <c r="V20" s="36"/>
      <c r="W20" s="47"/>
      <c r="X20" s="36"/>
      <c r="Y20" s="46"/>
      <c r="Z20" s="36"/>
      <c r="AA20" s="36"/>
      <c r="AB20" s="36"/>
      <c r="AC20" s="46"/>
      <c r="AD20" s="48"/>
      <c r="AE20" s="35"/>
      <c r="AF20" s="33"/>
    </row>
    <row r="21" spans="2:32" ht="38.25">
      <c r="B21" s="118" t="s">
        <v>209</v>
      </c>
      <c r="C21" s="144" t="s">
        <v>293</v>
      </c>
      <c r="D21" s="96" t="s">
        <v>206</v>
      </c>
      <c r="E21" s="144" t="s">
        <v>293</v>
      </c>
      <c r="F21" s="96" t="s">
        <v>206</v>
      </c>
      <c r="G21" s="144" t="s">
        <v>293</v>
      </c>
      <c r="H21" s="96" t="s">
        <v>206</v>
      </c>
      <c r="I21" s="144" t="s">
        <v>293</v>
      </c>
      <c r="J21" s="96" t="s">
        <v>206</v>
      </c>
      <c r="K21" s="156" t="s">
        <v>491</v>
      </c>
      <c r="L21" s="159"/>
      <c r="M21" s="159"/>
      <c r="N21" s="159"/>
      <c r="O21" s="159"/>
      <c r="P21" s="154"/>
      <c r="Q21" s="45"/>
      <c r="R21" s="36"/>
      <c r="S21" s="46"/>
      <c r="T21" s="36"/>
      <c r="U21" s="46"/>
      <c r="V21" s="36"/>
      <c r="W21" s="47"/>
      <c r="X21" s="36"/>
      <c r="Y21" s="46"/>
      <c r="Z21" s="36"/>
      <c r="AA21" s="36"/>
      <c r="AB21" s="36"/>
      <c r="AC21" s="46"/>
      <c r="AD21" s="48"/>
      <c r="AE21" s="35"/>
      <c r="AF21" s="33"/>
    </row>
    <row r="22" spans="2:32" ht="38.25">
      <c r="B22" s="118" t="s">
        <v>210</v>
      </c>
      <c r="C22" s="144" t="s">
        <v>293</v>
      </c>
      <c r="D22" s="94" t="str">
        <f>Glazing_Conduction</f>
        <v>Btu/hr-ft²-F (U-Value)</v>
      </c>
      <c r="E22" s="144" t="s">
        <v>293</v>
      </c>
      <c r="F22" s="94" t="str">
        <f>Glazing_Conduction</f>
        <v>Btu/hr-ft²-F (U-Value)</v>
      </c>
      <c r="G22" s="144" t="s">
        <v>293</v>
      </c>
      <c r="H22" s="94" t="str">
        <f>Glazing_Conduction</f>
        <v>Btu/hr-ft²-F (U-Value)</v>
      </c>
      <c r="I22" s="144" t="s">
        <v>293</v>
      </c>
      <c r="J22" s="94" t="str">
        <f>Glazing_Conduction</f>
        <v>Btu/hr-ft²-F (U-Value)</v>
      </c>
      <c r="K22" s="156" t="s">
        <v>491</v>
      </c>
      <c r="L22" s="159"/>
      <c r="M22" s="159"/>
      <c r="N22" s="159"/>
      <c r="O22" s="159"/>
      <c r="P22" s="154"/>
      <c r="Q22" s="45"/>
      <c r="R22" s="36"/>
      <c r="S22" s="46"/>
      <c r="T22" s="36"/>
      <c r="U22" s="46"/>
      <c r="V22" s="36"/>
      <c r="W22" s="47"/>
      <c r="X22" s="36"/>
      <c r="Y22" s="46"/>
      <c r="Z22" s="36"/>
      <c r="AA22" s="36"/>
      <c r="AB22" s="36"/>
      <c r="AC22" s="46"/>
      <c r="AD22" s="48"/>
      <c r="AE22" s="35"/>
      <c r="AF22" s="33"/>
    </row>
    <row r="23" spans="2:32" ht="38.25">
      <c r="B23" s="118" t="s">
        <v>211</v>
      </c>
      <c r="C23" s="144" t="s">
        <v>293</v>
      </c>
      <c r="D23" s="96" t="str">
        <f>Glazing_Solar_Heat_Gain</f>
        <v>SHGC</v>
      </c>
      <c r="E23" s="144" t="s">
        <v>293</v>
      </c>
      <c r="F23" s="96" t="str">
        <f>Glazing_Solar_Heat_Gain</f>
        <v>SHGC</v>
      </c>
      <c r="G23" s="144" t="s">
        <v>293</v>
      </c>
      <c r="H23" s="96" t="str">
        <f>Glazing_Solar_Heat_Gain</f>
        <v>SHGC</v>
      </c>
      <c r="I23" s="144" t="s">
        <v>293</v>
      </c>
      <c r="J23" s="96" t="str">
        <f>Glazing_Solar_Heat_Gain</f>
        <v>SHGC</v>
      </c>
      <c r="K23" s="156" t="s">
        <v>491</v>
      </c>
      <c r="L23" s="159"/>
      <c r="M23" s="159"/>
      <c r="N23" s="159"/>
      <c r="O23" s="159"/>
      <c r="P23" s="154"/>
      <c r="Q23" s="45"/>
      <c r="R23" s="36"/>
      <c r="S23" s="46"/>
      <c r="T23" s="36"/>
      <c r="U23" s="46"/>
      <c r="V23" s="36"/>
      <c r="W23" s="47"/>
      <c r="X23" s="36"/>
      <c r="Y23" s="46"/>
      <c r="Z23" s="36"/>
      <c r="AA23" s="36"/>
      <c r="AB23" s="36"/>
      <c r="AC23" s="46"/>
      <c r="AD23" s="48"/>
      <c r="AE23" s="35"/>
      <c r="AF23" s="33"/>
    </row>
    <row r="24" spans="2:32" ht="38.25">
      <c r="B24" s="119" t="s">
        <v>212</v>
      </c>
      <c r="C24" s="144" t="s">
        <v>293</v>
      </c>
      <c r="D24" s="136" t="s">
        <v>206</v>
      </c>
      <c r="E24" s="144" t="s">
        <v>293</v>
      </c>
      <c r="F24" s="143" t="s">
        <v>206</v>
      </c>
      <c r="G24" s="144" t="s">
        <v>293</v>
      </c>
      <c r="H24" s="143" t="s">
        <v>206</v>
      </c>
      <c r="I24" s="144" t="s">
        <v>293</v>
      </c>
      <c r="J24" s="136" t="s">
        <v>206</v>
      </c>
      <c r="K24" s="156" t="s">
        <v>491</v>
      </c>
      <c r="L24" s="159"/>
      <c r="M24" s="159"/>
      <c r="N24" s="159"/>
      <c r="O24" s="159"/>
      <c r="P24" s="154"/>
      <c r="Q24" s="45"/>
      <c r="R24" s="36"/>
      <c r="S24" s="46"/>
      <c r="T24" s="36"/>
      <c r="U24" s="46"/>
      <c r="V24" s="36"/>
      <c r="W24" s="47"/>
      <c r="X24" s="36"/>
      <c r="Y24" s="46"/>
      <c r="Z24" s="36"/>
      <c r="AA24" s="36"/>
      <c r="AB24" s="36"/>
      <c r="AC24" s="46"/>
      <c r="AD24" s="48"/>
      <c r="AE24" s="35"/>
      <c r="AF24" s="33"/>
    </row>
    <row r="25" spans="2:32" ht="38.25">
      <c r="B25" s="119" t="s">
        <v>213</v>
      </c>
      <c r="C25" s="199" t="s">
        <v>293</v>
      </c>
      <c r="D25" s="199"/>
      <c r="E25" s="199" t="s">
        <v>293</v>
      </c>
      <c r="F25" s="199"/>
      <c r="G25" s="199" t="s">
        <v>293</v>
      </c>
      <c r="H25" s="199"/>
      <c r="I25" s="199" t="s">
        <v>293</v>
      </c>
      <c r="J25" s="199"/>
      <c r="K25" s="156" t="s">
        <v>491</v>
      </c>
      <c r="L25" s="159" t="s">
        <v>515</v>
      </c>
      <c r="M25" s="159" t="s">
        <v>516</v>
      </c>
      <c r="N25" s="159" t="s">
        <v>517</v>
      </c>
      <c r="O25" s="159" t="s">
        <v>518</v>
      </c>
      <c r="P25" s="154"/>
      <c r="Q25" s="45"/>
      <c r="R25" s="36"/>
      <c r="S25" s="46"/>
      <c r="T25" s="36"/>
      <c r="U25" s="46"/>
      <c r="V25" s="36"/>
      <c r="W25" s="47"/>
      <c r="X25" s="36"/>
      <c r="Y25" s="46"/>
      <c r="Z25" s="36"/>
      <c r="AA25" s="36"/>
      <c r="AB25" s="36"/>
      <c r="AC25" s="46"/>
      <c r="AD25" s="48"/>
      <c r="AE25" s="35"/>
      <c r="AF25" s="33"/>
    </row>
    <row r="26" spans="2:32" ht="38.25">
      <c r="B26" s="119" t="s">
        <v>86</v>
      </c>
      <c r="C26" s="158">
        <f>E26*1.5</f>
        <v>1.1099999999999999</v>
      </c>
      <c r="D26" s="136" t="str">
        <f>Infiltration</f>
        <v>ACH</v>
      </c>
      <c r="E26" s="145">
        <v>0.74</v>
      </c>
      <c r="F26" s="143" t="str">
        <f>Infiltration</f>
        <v>ACH</v>
      </c>
      <c r="G26" s="145">
        <v>0.74</v>
      </c>
      <c r="H26" s="143" t="str">
        <f>Infiltration</f>
        <v>ACH</v>
      </c>
      <c r="I26" s="145">
        <v>0.2</v>
      </c>
      <c r="J26" s="136" t="str">
        <f>Infiltration</f>
        <v>ACH</v>
      </c>
      <c r="K26" s="140" t="s">
        <v>489</v>
      </c>
      <c r="L26" s="140"/>
      <c r="M26" s="140"/>
      <c r="N26" s="140"/>
      <c r="O26" s="140"/>
      <c r="P26" s="140"/>
      <c r="Q26" s="45"/>
      <c r="R26" s="36"/>
      <c r="S26" s="46"/>
      <c r="T26" s="36"/>
      <c r="U26" s="46"/>
      <c r="V26" s="36"/>
      <c r="W26" s="47"/>
      <c r="X26" s="36"/>
      <c r="Y26" s="46"/>
      <c r="Z26" s="36"/>
      <c r="AA26" s="36"/>
      <c r="AB26" s="36"/>
      <c r="AC26" s="46"/>
      <c r="AD26" s="48"/>
      <c r="AE26" s="35"/>
      <c r="AF26" s="33"/>
    </row>
    <row r="27" spans="2:32" ht="18.75">
      <c r="B27" s="200" t="s">
        <v>214</v>
      </c>
      <c r="C27" s="201"/>
      <c r="D27" s="201"/>
      <c r="E27" s="201"/>
      <c r="F27" s="201"/>
      <c r="G27" s="201"/>
      <c r="H27" s="201"/>
      <c r="I27" s="201"/>
      <c r="J27" s="201"/>
      <c r="K27" s="64" t="s">
        <v>485</v>
      </c>
      <c r="L27" s="64"/>
      <c r="M27" s="64"/>
      <c r="N27" s="64"/>
      <c r="O27" s="64"/>
      <c r="P27" s="64"/>
      <c r="Q27" s="45"/>
      <c r="R27" s="36"/>
      <c r="S27" s="46"/>
      <c r="T27" s="36"/>
      <c r="U27" s="46"/>
      <c r="V27" s="36"/>
      <c r="W27" s="47"/>
      <c r="X27" s="36"/>
      <c r="Y27" s="46"/>
      <c r="Z27" s="36"/>
      <c r="AA27" s="36"/>
      <c r="AB27" s="36"/>
      <c r="AC27" s="46"/>
      <c r="AD27" s="48"/>
      <c r="AE27" s="35"/>
      <c r="AF27" s="33"/>
    </row>
    <row r="28" spans="2:32" ht="63.75">
      <c r="B28" s="120" t="s">
        <v>89</v>
      </c>
      <c r="C28" s="206" t="s">
        <v>215</v>
      </c>
      <c r="D28" s="101" t="s">
        <v>89</v>
      </c>
      <c r="E28" s="206" t="s">
        <v>215</v>
      </c>
      <c r="F28" s="101" t="s">
        <v>89</v>
      </c>
      <c r="G28" s="206" t="s">
        <v>215</v>
      </c>
      <c r="H28" s="101" t="s">
        <v>89</v>
      </c>
      <c r="I28" s="206" t="s">
        <v>215</v>
      </c>
      <c r="J28" s="101" t="s">
        <v>89</v>
      </c>
      <c r="K28" s="140" t="s">
        <v>485</v>
      </c>
      <c r="L28" s="140" t="s">
        <v>519</v>
      </c>
      <c r="M28" s="140" t="s">
        <v>520</v>
      </c>
      <c r="N28" s="140" t="s">
        <v>521</v>
      </c>
      <c r="O28" s="140" t="s">
        <v>522</v>
      </c>
      <c r="P28" s="140"/>
      <c r="Q28" s="45"/>
      <c r="R28" s="36"/>
      <c r="S28" s="46"/>
      <c r="T28" s="36"/>
      <c r="U28" s="46"/>
      <c r="V28" s="36"/>
      <c r="W28" s="47"/>
      <c r="X28" s="36"/>
      <c r="Y28" s="46"/>
      <c r="Z28" s="36"/>
      <c r="AA28" s="36"/>
      <c r="AB28" s="36"/>
      <c r="AC28" s="46"/>
      <c r="AD28" s="48"/>
      <c r="AE28" s="35"/>
      <c r="AF28" s="33"/>
    </row>
    <row r="29" spans="2:32">
      <c r="B29" s="97"/>
      <c r="C29" s="207"/>
      <c r="D29" s="91" t="str">
        <f>Occupant_Density</f>
        <v>(ft²/person)</v>
      </c>
      <c r="E29" s="207"/>
      <c r="F29" s="91" t="str">
        <f>Occupant_Density</f>
        <v>(ft²/person)</v>
      </c>
      <c r="G29" s="207"/>
      <c r="H29" s="91" t="str">
        <f>Occupant_Density</f>
        <v>(ft²/person)</v>
      </c>
      <c r="I29" s="207"/>
      <c r="J29" s="91" t="str">
        <f>Occupant_Density</f>
        <v>(ft²/person)</v>
      </c>
      <c r="K29" s="140" t="s">
        <v>485</v>
      </c>
      <c r="L29" s="140"/>
      <c r="M29" s="140"/>
      <c r="N29" s="140"/>
      <c r="O29" s="140"/>
      <c r="P29" s="140"/>
      <c r="Q29" s="45"/>
      <c r="R29" s="36"/>
      <c r="S29" s="46"/>
      <c r="T29" s="36"/>
      <c r="U29" s="46"/>
      <c r="V29" s="36"/>
      <c r="W29" s="47"/>
      <c r="X29" s="36"/>
      <c r="Y29" s="46"/>
      <c r="Z29" s="36"/>
      <c r="AA29" s="36"/>
      <c r="AB29" s="36"/>
      <c r="AC29" s="46"/>
      <c r="AD29" s="48"/>
      <c r="AE29" s="35"/>
      <c r="AF29" s="33"/>
    </row>
    <row r="30" spans="2:32">
      <c r="B30" s="97"/>
      <c r="C30" s="129" t="s">
        <v>469</v>
      </c>
      <c r="D30" s="129">
        <v>20</v>
      </c>
      <c r="E30" s="129" t="s">
        <v>469</v>
      </c>
      <c r="F30" s="129">
        <v>20</v>
      </c>
      <c r="G30" s="129" t="s">
        <v>469</v>
      </c>
      <c r="H30" s="129">
        <v>20</v>
      </c>
      <c r="I30" s="129" t="s">
        <v>469</v>
      </c>
      <c r="J30" s="129">
        <v>20</v>
      </c>
      <c r="K30" s="140" t="s">
        <v>465</v>
      </c>
      <c r="L30" s="140"/>
      <c r="M30" s="140"/>
      <c r="N30" s="140"/>
      <c r="O30" s="140"/>
      <c r="P30" s="140"/>
      <c r="Q30" s="45"/>
      <c r="R30" s="36"/>
      <c r="S30" s="46"/>
      <c r="T30" s="36"/>
      <c r="U30" s="46"/>
      <c r="V30" s="36"/>
      <c r="W30" s="47"/>
      <c r="X30" s="36"/>
      <c r="Y30" s="46"/>
      <c r="Z30" s="36"/>
      <c r="AA30" s="36"/>
      <c r="AB30" s="36"/>
      <c r="AC30" s="46"/>
      <c r="AD30" s="48"/>
      <c r="AE30" s="35"/>
      <c r="AF30" s="33"/>
    </row>
    <row r="31" spans="2:32">
      <c r="B31" s="97"/>
      <c r="C31" s="129" t="s">
        <v>470</v>
      </c>
      <c r="D31" s="129">
        <v>20</v>
      </c>
      <c r="E31" s="129" t="s">
        <v>470</v>
      </c>
      <c r="F31" s="129">
        <v>20</v>
      </c>
      <c r="G31" s="129" t="s">
        <v>470</v>
      </c>
      <c r="H31" s="129">
        <v>20</v>
      </c>
      <c r="I31" s="129" t="s">
        <v>470</v>
      </c>
      <c r="J31" s="129">
        <v>20</v>
      </c>
      <c r="K31" s="140" t="s">
        <v>465</v>
      </c>
      <c r="L31" s="140"/>
      <c r="M31" s="140"/>
      <c r="N31" s="140"/>
      <c r="O31" s="140"/>
      <c r="P31" s="140"/>
      <c r="Q31" s="45"/>
      <c r="R31" s="36"/>
      <c r="S31" s="46"/>
      <c r="T31" s="36"/>
      <c r="U31" s="46"/>
      <c r="V31" s="36"/>
      <c r="W31" s="47"/>
      <c r="X31" s="36"/>
      <c r="Y31" s="46"/>
      <c r="Z31" s="36"/>
      <c r="AA31" s="36"/>
      <c r="AB31" s="36"/>
      <c r="AC31" s="46"/>
      <c r="AD31" s="48"/>
      <c r="AE31" s="35"/>
      <c r="AF31" s="33"/>
    </row>
    <row r="32" spans="2:32">
      <c r="B32" s="97"/>
      <c r="C32" s="129" t="s">
        <v>570</v>
      </c>
      <c r="D32" s="163">
        <f>37.16*10.76</f>
        <v>399.84159999999997</v>
      </c>
      <c r="E32" s="129" t="s">
        <v>570</v>
      </c>
      <c r="F32" s="163">
        <f>37.16*10.76</f>
        <v>399.84159999999997</v>
      </c>
      <c r="G32" s="129" t="s">
        <v>570</v>
      </c>
      <c r="H32" s="163">
        <f>37.16*10.76</f>
        <v>399.84159999999997</v>
      </c>
      <c r="I32" s="129" t="s">
        <v>570</v>
      </c>
      <c r="J32" s="163">
        <f>37.16*10.76</f>
        <v>399.84159999999997</v>
      </c>
      <c r="K32" s="140" t="s">
        <v>571</v>
      </c>
      <c r="L32" s="140"/>
      <c r="M32" s="140"/>
      <c r="N32" s="140"/>
      <c r="O32" s="140"/>
      <c r="P32" s="140"/>
      <c r="Q32" s="45"/>
      <c r="R32" s="36"/>
      <c r="S32" s="46"/>
      <c r="T32" s="36"/>
      <c r="U32" s="46"/>
      <c r="V32" s="36"/>
      <c r="W32" s="47"/>
      <c r="X32" s="36"/>
      <c r="Y32" s="46"/>
      <c r="Z32" s="36"/>
      <c r="AA32" s="36"/>
      <c r="AB32" s="36"/>
      <c r="AC32" s="46"/>
      <c r="AD32" s="48"/>
      <c r="AE32" s="35"/>
      <c r="AF32" s="33"/>
    </row>
    <row r="33" spans="2:32">
      <c r="B33" s="97"/>
      <c r="C33" s="129" t="s">
        <v>471</v>
      </c>
      <c r="D33" s="129">
        <v>10</v>
      </c>
      <c r="E33" s="129" t="s">
        <v>471</v>
      </c>
      <c r="F33" s="129">
        <v>10</v>
      </c>
      <c r="G33" s="129" t="s">
        <v>471</v>
      </c>
      <c r="H33" s="129">
        <v>10</v>
      </c>
      <c r="I33" s="129" t="s">
        <v>471</v>
      </c>
      <c r="J33" s="129">
        <v>10</v>
      </c>
      <c r="K33" s="140" t="s">
        <v>465</v>
      </c>
      <c r="L33" s="140"/>
      <c r="M33" s="140"/>
      <c r="N33" s="140"/>
      <c r="O33" s="140"/>
      <c r="P33" s="140"/>
      <c r="Q33" s="45"/>
      <c r="R33" s="36"/>
      <c r="S33" s="46"/>
      <c r="T33" s="36"/>
      <c r="U33" s="46"/>
      <c r="V33" s="36"/>
      <c r="W33" s="47"/>
      <c r="X33" s="36"/>
      <c r="Y33" s="46"/>
      <c r="Z33" s="36"/>
      <c r="AA33" s="36"/>
      <c r="AB33" s="36"/>
      <c r="AC33" s="46"/>
      <c r="AD33" s="48"/>
      <c r="AE33" s="35"/>
      <c r="AF33" s="33"/>
    </row>
    <row r="34" spans="2:32" ht="25.5">
      <c r="B34" s="97"/>
      <c r="C34" s="129" t="s">
        <v>472</v>
      </c>
      <c r="D34" s="129">
        <v>20</v>
      </c>
      <c r="E34" s="129" t="s">
        <v>472</v>
      </c>
      <c r="F34" s="129">
        <v>20</v>
      </c>
      <c r="G34" s="129" t="s">
        <v>472</v>
      </c>
      <c r="H34" s="129">
        <v>20</v>
      </c>
      <c r="I34" s="129" t="s">
        <v>472</v>
      </c>
      <c r="J34" s="129">
        <v>20</v>
      </c>
      <c r="K34" s="140" t="s">
        <v>465</v>
      </c>
      <c r="L34" s="140"/>
      <c r="M34" s="140"/>
      <c r="N34" s="140"/>
      <c r="O34" s="140"/>
      <c r="P34" s="140"/>
      <c r="Q34" s="45"/>
      <c r="R34" s="36"/>
      <c r="S34" s="46"/>
      <c r="T34" s="36"/>
      <c r="U34" s="46"/>
      <c r="V34" s="36"/>
      <c r="W34" s="47"/>
      <c r="X34" s="36"/>
      <c r="Y34" s="46"/>
      <c r="Z34" s="36"/>
      <c r="AA34" s="36"/>
      <c r="AB34" s="36"/>
      <c r="AC34" s="46"/>
      <c r="AD34" s="48"/>
      <c r="AE34" s="35"/>
      <c r="AF34" s="33"/>
    </row>
    <row r="35" spans="2:32" ht="18.75">
      <c r="B35" s="200" t="s">
        <v>216</v>
      </c>
      <c r="C35" s="201"/>
      <c r="D35" s="201"/>
      <c r="E35" s="201"/>
      <c r="F35" s="201"/>
      <c r="G35" s="201"/>
      <c r="H35" s="201"/>
      <c r="I35" s="201"/>
      <c r="J35" s="201"/>
      <c r="K35" s="64" t="s">
        <v>485</v>
      </c>
      <c r="L35" s="64"/>
      <c r="M35" s="64"/>
      <c r="N35" s="64"/>
      <c r="O35" s="64"/>
      <c r="P35" s="64"/>
      <c r="Q35" s="45"/>
      <c r="R35" s="36"/>
      <c r="S35" s="46"/>
      <c r="T35" s="36"/>
      <c r="U35" s="46"/>
      <c r="V35" s="36"/>
      <c r="W35" s="47"/>
      <c r="X35" s="36"/>
      <c r="Y35" s="46"/>
      <c r="Z35" s="36"/>
      <c r="AA35" s="36"/>
      <c r="AB35" s="36"/>
      <c r="AC35" s="46"/>
      <c r="AD35" s="48"/>
      <c r="AE35" s="35"/>
      <c r="AF35" s="33"/>
    </row>
    <row r="36" spans="2:32" ht="204">
      <c r="B36" s="120" t="s">
        <v>217</v>
      </c>
      <c r="C36" s="206" t="s">
        <v>215</v>
      </c>
      <c r="D36" s="101" t="s">
        <v>218</v>
      </c>
      <c r="E36" s="206" t="s">
        <v>215</v>
      </c>
      <c r="F36" s="101" t="s">
        <v>218</v>
      </c>
      <c r="G36" s="206" t="s">
        <v>215</v>
      </c>
      <c r="H36" s="101" t="s">
        <v>218</v>
      </c>
      <c r="I36" s="206" t="s">
        <v>215</v>
      </c>
      <c r="J36" s="101" t="s">
        <v>218</v>
      </c>
      <c r="K36" s="140" t="s">
        <v>485</v>
      </c>
      <c r="L36" s="140" t="s">
        <v>523</v>
      </c>
      <c r="M36" s="140" t="s">
        <v>524</v>
      </c>
      <c r="N36" s="140" t="s">
        <v>525</v>
      </c>
      <c r="O36" s="140" t="s">
        <v>526</v>
      </c>
      <c r="P36" s="140"/>
      <c r="Q36" s="55"/>
      <c r="R36" s="36"/>
      <c r="S36" s="46"/>
      <c r="T36" s="36"/>
      <c r="U36" s="46"/>
      <c r="V36" s="36"/>
      <c r="W36" s="47"/>
      <c r="X36" s="55"/>
      <c r="Y36" s="36"/>
      <c r="Z36" s="36"/>
      <c r="AA36" s="36"/>
      <c r="AB36" s="36"/>
      <c r="AC36" s="46"/>
      <c r="AD36" s="48"/>
      <c r="AE36" s="35"/>
      <c r="AF36" s="33"/>
    </row>
    <row r="37" spans="2:32" ht="51">
      <c r="B37" s="97"/>
      <c r="C37" s="207"/>
      <c r="D37" s="91" t="str">
        <f>Internal_Heat_Gains</f>
        <v>(W/ft²)</v>
      </c>
      <c r="E37" s="207"/>
      <c r="F37" s="91" t="str">
        <f>Internal_Heat_Gains</f>
        <v>(W/ft²)</v>
      </c>
      <c r="G37" s="207"/>
      <c r="H37" s="91" t="str">
        <f>Internal_Heat_Gains</f>
        <v>(W/ft²)</v>
      </c>
      <c r="I37" s="207"/>
      <c r="J37" s="91" t="str">
        <f>Internal_Heat_Gains</f>
        <v>(W/ft²)</v>
      </c>
      <c r="K37" s="140" t="s">
        <v>486</v>
      </c>
      <c r="L37" s="140"/>
      <c r="M37" s="140"/>
      <c r="N37" s="140"/>
      <c r="O37" s="140"/>
      <c r="P37" s="140"/>
      <c r="Q37" s="55"/>
      <c r="R37" s="36"/>
      <c r="S37" s="46"/>
      <c r="T37" s="36"/>
      <c r="U37" s="46"/>
      <c r="V37" s="36"/>
      <c r="W37" s="47"/>
      <c r="X37" s="55"/>
      <c r="Y37" s="36"/>
      <c r="Z37" s="36"/>
      <c r="AA37" s="36"/>
      <c r="AB37" s="36"/>
      <c r="AC37" s="46"/>
      <c r="AD37" s="48"/>
      <c r="AE37" s="35"/>
      <c r="AF37" s="33"/>
    </row>
    <row r="38" spans="2:32">
      <c r="B38" s="97"/>
      <c r="C38" s="129" t="s">
        <v>469</v>
      </c>
      <c r="D38" s="98">
        <f>F38*1.3</f>
        <v>1.3649999999999998</v>
      </c>
      <c r="E38" s="129" t="s">
        <v>469</v>
      </c>
      <c r="F38" s="98">
        <f>H38</f>
        <v>1.0499999999999998</v>
      </c>
      <c r="G38" s="129" t="s">
        <v>469</v>
      </c>
      <c r="H38" s="98">
        <f>J38*1.5</f>
        <v>1.0499999999999998</v>
      </c>
      <c r="I38" s="129" t="s">
        <v>469</v>
      </c>
      <c r="J38" s="98">
        <v>0.7</v>
      </c>
      <c r="K38" s="140"/>
      <c r="L38" s="140"/>
      <c r="M38" s="140"/>
      <c r="N38" s="140"/>
      <c r="O38" s="140"/>
      <c r="P38" s="140"/>
      <c r="Q38" s="55"/>
      <c r="R38" s="36"/>
      <c r="S38" s="46"/>
      <c r="T38" s="36"/>
      <c r="U38" s="46"/>
      <c r="V38" s="36"/>
      <c r="W38" s="47"/>
      <c r="X38" s="55"/>
      <c r="Y38" s="36"/>
      <c r="Z38" s="36"/>
      <c r="AA38" s="36"/>
      <c r="AB38" s="36"/>
      <c r="AC38" s="46"/>
      <c r="AD38" s="48"/>
      <c r="AE38" s="35"/>
      <c r="AF38" s="33"/>
    </row>
    <row r="39" spans="2:32">
      <c r="B39" s="97"/>
      <c r="C39" s="129" t="s">
        <v>470</v>
      </c>
      <c r="D39" s="98">
        <f t="shared" ref="D39" si="0">F39*1.3</f>
        <v>0.39000000000000007</v>
      </c>
      <c r="E39" s="129" t="s">
        <v>470</v>
      </c>
      <c r="F39" s="98">
        <f t="shared" ref="F39" si="1">H39</f>
        <v>0.30000000000000004</v>
      </c>
      <c r="G39" s="129" t="s">
        <v>470</v>
      </c>
      <c r="H39" s="98">
        <f t="shared" ref="H39" si="2">J39*1.5</f>
        <v>0.30000000000000004</v>
      </c>
      <c r="I39" s="129" t="s">
        <v>470</v>
      </c>
      <c r="J39" s="98">
        <v>0.2</v>
      </c>
      <c r="K39" s="140"/>
      <c r="L39" s="140"/>
      <c r="M39" s="140"/>
      <c r="N39" s="140"/>
      <c r="O39" s="140"/>
      <c r="P39" s="140"/>
      <c r="Q39" s="55"/>
      <c r="R39" s="36"/>
      <c r="S39" s="46"/>
      <c r="T39" s="36"/>
      <c r="U39" s="46"/>
      <c r="V39" s="36"/>
      <c r="W39" s="47"/>
      <c r="X39" s="55"/>
      <c r="Y39" s="36"/>
      <c r="Z39" s="36"/>
      <c r="AA39" s="36"/>
      <c r="AB39" s="36"/>
      <c r="AC39" s="46"/>
      <c r="AD39" s="48"/>
      <c r="AE39" s="35"/>
      <c r="AF39" s="33"/>
    </row>
    <row r="40" spans="2:32">
      <c r="B40" s="97"/>
      <c r="C40" s="129" t="s">
        <v>570</v>
      </c>
      <c r="D40" s="98">
        <f>10.76/10.76</f>
        <v>1</v>
      </c>
      <c r="E40" s="129" t="s">
        <v>570</v>
      </c>
      <c r="F40" s="98">
        <f t="shared" ref="F40" si="3">10.76/10.76</f>
        <v>1</v>
      </c>
      <c r="G40" s="129" t="s">
        <v>570</v>
      </c>
      <c r="H40" s="98">
        <f t="shared" ref="H40" si="4">10.76/10.76</f>
        <v>1</v>
      </c>
      <c r="I40" s="129" t="s">
        <v>570</v>
      </c>
      <c r="J40" s="98">
        <f t="shared" ref="J40" si="5">10.76/10.76</f>
        <v>1</v>
      </c>
      <c r="K40" s="140" t="s">
        <v>571</v>
      </c>
      <c r="L40" s="140"/>
      <c r="M40" s="140"/>
      <c r="N40" s="140"/>
      <c r="O40" s="140"/>
      <c r="P40" s="140"/>
      <c r="Q40" s="45"/>
      <c r="R40" s="36"/>
      <c r="S40" s="46"/>
      <c r="T40" s="36"/>
      <c r="U40" s="46"/>
      <c r="V40" s="36"/>
      <c r="W40" s="47"/>
      <c r="X40" s="36"/>
      <c r="Y40" s="46"/>
      <c r="Z40" s="36"/>
      <c r="AA40" s="36"/>
      <c r="AB40" s="36"/>
      <c r="AC40" s="46"/>
      <c r="AD40" s="48"/>
      <c r="AE40" s="35"/>
      <c r="AF40" s="33"/>
    </row>
    <row r="41" spans="2:32">
      <c r="B41" s="97"/>
      <c r="C41" s="129" t="s">
        <v>471</v>
      </c>
      <c r="D41" s="98">
        <v>1.25</v>
      </c>
      <c r="E41" s="129" t="s">
        <v>471</v>
      </c>
      <c r="F41" s="98">
        <v>1.25</v>
      </c>
      <c r="G41" s="129" t="s">
        <v>471</v>
      </c>
      <c r="H41" s="98">
        <v>1.25</v>
      </c>
      <c r="I41" s="129" t="s">
        <v>471</v>
      </c>
      <c r="J41" s="98">
        <v>0.75</v>
      </c>
      <c r="K41" s="140"/>
      <c r="L41" s="140"/>
      <c r="M41" s="140"/>
      <c r="N41" s="140"/>
      <c r="O41" s="140"/>
      <c r="P41" s="140"/>
      <c r="Q41" s="55"/>
      <c r="R41" s="36"/>
      <c r="S41" s="46"/>
      <c r="T41" s="36"/>
      <c r="U41" s="46"/>
      <c r="V41" s="36"/>
      <c r="W41" s="47"/>
      <c r="X41" s="55"/>
      <c r="Y41" s="36"/>
      <c r="Z41" s="36"/>
      <c r="AA41" s="36"/>
      <c r="AB41" s="36"/>
      <c r="AC41" s="46"/>
      <c r="AD41" s="48"/>
      <c r="AE41" s="35"/>
      <c r="AF41" s="33"/>
    </row>
    <row r="42" spans="2:32" ht="25.5">
      <c r="B42" s="97"/>
      <c r="C42" s="129" t="s">
        <v>472</v>
      </c>
      <c r="D42" s="98">
        <v>1.25</v>
      </c>
      <c r="E42" s="129" t="s">
        <v>472</v>
      </c>
      <c r="F42" s="98">
        <v>1.25</v>
      </c>
      <c r="G42" s="129" t="s">
        <v>472</v>
      </c>
      <c r="H42" s="98">
        <v>1.25</v>
      </c>
      <c r="I42" s="129" t="s">
        <v>472</v>
      </c>
      <c r="J42" s="98">
        <v>0.75</v>
      </c>
      <c r="K42" s="140"/>
      <c r="L42" s="140"/>
      <c r="M42" s="140"/>
      <c r="N42" s="140"/>
      <c r="O42" s="140"/>
      <c r="P42" s="140"/>
      <c r="Q42" s="55"/>
      <c r="R42" s="36"/>
      <c r="S42" s="46"/>
      <c r="T42" s="36"/>
      <c r="U42" s="46"/>
      <c r="V42" s="36"/>
      <c r="W42" s="47"/>
      <c r="X42" s="55"/>
      <c r="Y42" s="36"/>
      <c r="Z42" s="36"/>
      <c r="AA42" s="36"/>
      <c r="AB42" s="36"/>
      <c r="AC42" s="46"/>
      <c r="AD42" s="48"/>
      <c r="AE42" s="35"/>
      <c r="AF42" s="33"/>
    </row>
    <row r="43" spans="2:32" ht="25.5">
      <c r="B43" s="117" t="s">
        <v>219</v>
      </c>
      <c r="C43" s="199" t="s">
        <v>461</v>
      </c>
      <c r="D43" s="199"/>
      <c r="E43" s="199" t="s">
        <v>461</v>
      </c>
      <c r="F43" s="199"/>
      <c r="G43" s="199" t="s">
        <v>461</v>
      </c>
      <c r="H43" s="199"/>
      <c r="I43" s="199" t="s">
        <v>461</v>
      </c>
      <c r="J43" s="199"/>
      <c r="K43" s="140" t="s">
        <v>487</v>
      </c>
      <c r="L43" s="140"/>
      <c r="M43" s="140"/>
      <c r="N43" s="140"/>
      <c r="O43" s="140"/>
      <c r="P43" s="140"/>
      <c r="Q43" s="45"/>
      <c r="R43" s="36"/>
      <c r="S43" s="46"/>
      <c r="T43" s="36"/>
      <c r="U43" s="46"/>
      <c r="V43" s="36"/>
      <c r="W43" s="47"/>
      <c r="X43" s="36"/>
      <c r="Y43" s="46"/>
      <c r="Z43" s="36"/>
      <c r="AA43" s="36"/>
      <c r="AB43" s="36"/>
      <c r="AC43" s="46"/>
      <c r="AD43" s="48"/>
      <c r="AE43" s="35"/>
      <c r="AF43" s="33"/>
    </row>
    <row r="44" spans="2:32" ht="140.25">
      <c r="B44" s="115" t="s">
        <v>220</v>
      </c>
      <c r="C44" s="199" t="s">
        <v>461</v>
      </c>
      <c r="D44" s="199"/>
      <c r="E44" s="199" t="s">
        <v>461</v>
      </c>
      <c r="F44" s="199"/>
      <c r="G44" s="199" t="s">
        <v>461</v>
      </c>
      <c r="H44" s="199"/>
      <c r="I44" s="199" t="s">
        <v>461</v>
      </c>
      <c r="J44" s="199"/>
      <c r="K44" s="140" t="s">
        <v>487</v>
      </c>
      <c r="L44" s="140" t="s">
        <v>527</v>
      </c>
      <c r="M44" s="140" t="s">
        <v>528</v>
      </c>
      <c r="N44" s="140" t="s">
        <v>529</v>
      </c>
      <c r="O44" s="140" t="s">
        <v>530</v>
      </c>
      <c r="P44" s="140" t="s">
        <v>560</v>
      </c>
      <c r="Q44" s="45"/>
      <c r="R44" s="36"/>
      <c r="S44" s="46"/>
      <c r="T44" s="36"/>
      <c r="U44" s="46"/>
      <c r="V44" s="36"/>
      <c r="W44" s="47"/>
      <c r="X44" s="36"/>
      <c r="Y44" s="46"/>
      <c r="Z44" s="36"/>
      <c r="AA44" s="36"/>
      <c r="AB44" s="36"/>
      <c r="AC44" s="46"/>
      <c r="AD44" s="48"/>
      <c r="AE44" s="35"/>
      <c r="AF44" s="33"/>
    </row>
    <row r="45" spans="2:32">
      <c r="B45" s="119" t="s">
        <v>572</v>
      </c>
      <c r="C45" s="129" t="s">
        <v>460</v>
      </c>
      <c r="D45" s="148">
        <v>2766</v>
      </c>
      <c r="E45" s="129" t="s">
        <v>460</v>
      </c>
      <c r="F45" s="148">
        <v>2766</v>
      </c>
      <c r="G45" s="129" t="s">
        <v>460</v>
      </c>
      <c r="H45" s="148">
        <v>2766</v>
      </c>
      <c r="I45" s="129" t="s">
        <v>460</v>
      </c>
      <c r="J45" s="148">
        <v>2303</v>
      </c>
      <c r="K45" s="140" t="s">
        <v>463</v>
      </c>
      <c r="L45" s="140"/>
      <c r="M45" s="140"/>
      <c r="N45" s="140"/>
      <c r="O45" s="140"/>
      <c r="P45" s="140"/>
      <c r="Q45" s="45"/>
      <c r="R45" s="36"/>
      <c r="S45" s="46"/>
      <c r="T45" s="36"/>
      <c r="U45" s="46"/>
      <c r="V45" s="36"/>
      <c r="W45" s="47"/>
      <c r="X45" s="36"/>
      <c r="Y45" s="46"/>
      <c r="Z45" s="36"/>
      <c r="AA45" s="36"/>
      <c r="AB45" s="36"/>
      <c r="AC45" s="46"/>
      <c r="AD45" s="48"/>
      <c r="AE45" s="35"/>
      <c r="AF45" s="33"/>
    </row>
    <row r="46" spans="2:32" ht="204">
      <c r="B46" s="119" t="s">
        <v>221</v>
      </c>
      <c r="C46" s="206" t="s">
        <v>215</v>
      </c>
      <c r="D46" s="101" t="s">
        <v>222</v>
      </c>
      <c r="E46" s="206" t="s">
        <v>215</v>
      </c>
      <c r="F46" s="101" t="s">
        <v>222</v>
      </c>
      <c r="G46" s="206" t="s">
        <v>215</v>
      </c>
      <c r="H46" s="101" t="s">
        <v>222</v>
      </c>
      <c r="I46" s="206" t="s">
        <v>215</v>
      </c>
      <c r="J46" s="101" t="s">
        <v>222</v>
      </c>
      <c r="K46" s="140" t="s">
        <v>485</v>
      </c>
      <c r="L46" s="140" t="s">
        <v>531</v>
      </c>
      <c r="M46" s="140" t="s">
        <v>532</v>
      </c>
      <c r="N46" s="140" t="s">
        <v>533</v>
      </c>
      <c r="O46" s="140" t="s">
        <v>534</v>
      </c>
      <c r="P46" s="140"/>
      <c r="Q46" s="45"/>
      <c r="R46" s="50"/>
      <c r="S46" s="46"/>
      <c r="T46" s="36"/>
      <c r="U46" s="46"/>
      <c r="V46" s="36"/>
      <c r="W46" s="47"/>
      <c r="X46" s="36"/>
      <c r="Y46" s="46"/>
      <c r="Z46" s="36"/>
      <c r="AA46" s="36"/>
      <c r="AB46" s="36"/>
      <c r="AC46" s="46"/>
      <c r="AD46" s="48"/>
      <c r="AE46" s="35"/>
      <c r="AF46" s="33"/>
    </row>
    <row r="47" spans="2:32">
      <c r="B47" s="97"/>
      <c r="C47" s="207"/>
      <c r="D47" s="91" t="str">
        <f>Internal_Heat_Gains</f>
        <v>(W/ft²)</v>
      </c>
      <c r="E47" s="207"/>
      <c r="F47" s="91" t="str">
        <f>Internal_Heat_Gains</f>
        <v>(W/ft²)</v>
      </c>
      <c r="G47" s="207"/>
      <c r="H47" s="91" t="str">
        <f>Internal_Heat_Gains</f>
        <v>(W/ft²)</v>
      </c>
      <c r="I47" s="207"/>
      <c r="J47" s="91" t="str">
        <f>Internal_Heat_Gains</f>
        <v>(W/ft²)</v>
      </c>
      <c r="K47" s="140" t="s">
        <v>485</v>
      </c>
      <c r="L47" s="140"/>
      <c r="M47" s="140"/>
      <c r="N47" s="140"/>
      <c r="O47" s="140"/>
      <c r="P47" s="140"/>
      <c r="Q47" s="45"/>
      <c r="R47" s="50"/>
      <c r="S47" s="46"/>
      <c r="T47" s="36"/>
      <c r="U47" s="46"/>
      <c r="V47" s="36"/>
      <c r="W47" s="47"/>
      <c r="X47" s="36"/>
      <c r="Y47" s="46"/>
      <c r="Z47" s="36"/>
      <c r="AA47" s="36"/>
      <c r="AB47" s="36"/>
      <c r="AC47" s="46"/>
      <c r="AD47" s="48"/>
      <c r="AE47" s="35"/>
      <c r="AF47" s="33"/>
    </row>
    <row r="48" spans="2:32">
      <c r="B48" s="97"/>
      <c r="C48" s="129" t="s">
        <v>469</v>
      </c>
      <c r="D48" s="98">
        <v>0.5</v>
      </c>
      <c r="E48" s="129" t="s">
        <v>469</v>
      </c>
      <c r="F48" s="98">
        <v>0.5</v>
      </c>
      <c r="G48" s="129" t="s">
        <v>469</v>
      </c>
      <c r="H48" s="98">
        <v>0.5</v>
      </c>
      <c r="I48" s="129" t="s">
        <v>469</v>
      </c>
      <c r="J48" s="98">
        <v>0.5</v>
      </c>
      <c r="K48" s="140" t="s">
        <v>465</v>
      </c>
      <c r="L48" s="140"/>
      <c r="M48" s="140"/>
      <c r="N48" s="140"/>
      <c r="O48" s="140"/>
      <c r="P48" s="140"/>
      <c r="Q48" s="45"/>
      <c r="R48" s="50"/>
      <c r="S48" s="46"/>
      <c r="T48" s="36"/>
      <c r="U48" s="46"/>
      <c r="V48" s="36"/>
      <c r="W48" s="47"/>
      <c r="X48" s="36"/>
      <c r="Y48" s="46"/>
      <c r="Z48" s="36"/>
      <c r="AA48" s="36"/>
      <c r="AB48" s="36"/>
      <c r="AC48" s="46"/>
      <c r="AD48" s="48"/>
      <c r="AE48" s="35"/>
      <c r="AF48" s="33"/>
    </row>
    <row r="49" spans="2:32">
      <c r="B49" s="97"/>
      <c r="C49" s="129" t="s">
        <v>470</v>
      </c>
      <c r="D49" s="98">
        <v>0.5</v>
      </c>
      <c r="E49" s="129" t="s">
        <v>470</v>
      </c>
      <c r="F49" s="98">
        <v>0.5</v>
      </c>
      <c r="G49" s="129" t="s">
        <v>470</v>
      </c>
      <c r="H49" s="98">
        <v>0.5</v>
      </c>
      <c r="I49" s="129" t="s">
        <v>470</v>
      </c>
      <c r="J49" s="98">
        <v>0.5</v>
      </c>
      <c r="K49" s="140" t="s">
        <v>465</v>
      </c>
      <c r="L49" s="140"/>
      <c r="M49" s="140"/>
      <c r="N49" s="140"/>
      <c r="O49" s="140"/>
      <c r="P49" s="140"/>
      <c r="Q49" s="45"/>
      <c r="R49" s="50"/>
      <c r="S49" s="46"/>
      <c r="T49" s="36"/>
      <c r="U49" s="46"/>
      <c r="V49" s="36"/>
      <c r="W49" s="47"/>
      <c r="X49" s="36"/>
      <c r="Y49" s="46"/>
      <c r="Z49" s="36"/>
      <c r="AA49" s="36"/>
      <c r="AB49" s="36"/>
      <c r="AC49" s="46"/>
      <c r="AD49" s="48"/>
      <c r="AE49" s="35"/>
      <c r="AF49" s="33"/>
    </row>
    <row r="50" spans="2:32">
      <c r="B50" s="97"/>
      <c r="C50" s="129" t="s">
        <v>570</v>
      </c>
      <c r="D50" s="98">
        <f>10.76/10.76</f>
        <v>1</v>
      </c>
      <c r="E50" s="129" t="s">
        <v>570</v>
      </c>
      <c r="F50" s="98">
        <f t="shared" ref="F50" si="6">10.76/10.76</f>
        <v>1</v>
      </c>
      <c r="G50" s="129" t="s">
        <v>570</v>
      </c>
      <c r="H50" s="98">
        <f t="shared" ref="H50" si="7">10.76/10.76</f>
        <v>1</v>
      </c>
      <c r="I50" s="129" t="s">
        <v>570</v>
      </c>
      <c r="J50" s="98">
        <f t="shared" ref="J50" si="8">10.76/10.76</f>
        <v>1</v>
      </c>
      <c r="K50" s="140" t="s">
        <v>571</v>
      </c>
      <c r="L50" s="140"/>
      <c r="M50" s="140"/>
      <c r="N50" s="140"/>
      <c r="O50" s="140"/>
      <c r="P50" s="140"/>
      <c r="Q50" s="45"/>
      <c r="R50" s="36"/>
      <c r="S50" s="46"/>
      <c r="T50" s="36"/>
      <c r="U50" s="46"/>
      <c r="V50" s="36"/>
      <c r="W50" s="47"/>
      <c r="X50" s="36"/>
      <c r="Y50" s="46"/>
      <c r="Z50" s="36"/>
      <c r="AA50" s="36"/>
      <c r="AB50" s="36"/>
      <c r="AC50" s="46"/>
      <c r="AD50" s="48"/>
      <c r="AE50" s="35"/>
      <c r="AF50" s="33"/>
    </row>
    <row r="51" spans="2:32">
      <c r="B51" s="97"/>
      <c r="C51" s="129" t="s">
        <v>471</v>
      </c>
      <c r="D51" s="98">
        <v>0.5</v>
      </c>
      <c r="E51" s="129" t="s">
        <v>471</v>
      </c>
      <c r="F51" s="98">
        <v>0.5</v>
      </c>
      <c r="G51" s="129" t="s">
        <v>471</v>
      </c>
      <c r="H51" s="98">
        <v>0.5</v>
      </c>
      <c r="I51" s="129" t="s">
        <v>471</v>
      </c>
      <c r="J51" s="98">
        <v>0.5</v>
      </c>
      <c r="K51" s="140" t="s">
        <v>465</v>
      </c>
      <c r="L51" s="140"/>
      <c r="M51" s="140"/>
      <c r="N51" s="140"/>
      <c r="O51" s="140"/>
      <c r="P51" s="140"/>
      <c r="Q51" s="45"/>
      <c r="R51" s="50"/>
      <c r="S51" s="46"/>
      <c r="T51" s="36"/>
      <c r="U51" s="46"/>
      <c r="V51" s="36"/>
      <c r="W51" s="47"/>
      <c r="X51" s="36"/>
      <c r="Y51" s="46"/>
      <c r="Z51" s="36"/>
      <c r="AA51" s="36"/>
      <c r="AB51" s="36"/>
      <c r="AC51" s="46"/>
      <c r="AD51" s="48"/>
      <c r="AE51" s="35"/>
      <c r="AF51" s="33"/>
    </row>
    <row r="52" spans="2:32" ht="25.5">
      <c r="B52" s="97"/>
      <c r="C52" s="129" t="s">
        <v>472</v>
      </c>
      <c r="D52" s="153">
        <v>0.73</v>
      </c>
      <c r="E52" s="129" t="s">
        <v>472</v>
      </c>
      <c r="F52" s="153">
        <v>0.73</v>
      </c>
      <c r="G52" s="129" t="s">
        <v>472</v>
      </c>
      <c r="H52" s="153">
        <v>0.73</v>
      </c>
      <c r="I52" s="129" t="s">
        <v>472</v>
      </c>
      <c r="J52" s="153">
        <v>0.73</v>
      </c>
      <c r="K52" s="140" t="s">
        <v>465</v>
      </c>
      <c r="L52" s="140"/>
      <c r="M52" s="140"/>
      <c r="N52" s="140"/>
      <c r="O52" s="140"/>
      <c r="P52" s="140"/>
      <c r="Q52" s="45"/>
      <c r="R52" s="50"/>
      <c r="S52" s="46"/>
      <c r="T52" s="36"/>
      <c r="U52" s="46"/>
      <c r="V52" s="36"/>
      <c r="W52" s="47"/>
      <c r="X52" s="36"/>
      <c r="Y52" s="46"/>
      <c r="Z52" s="36"/>
      <c r="AA52" s="36"/>
      <c r="AB52" s="36"/>
      <c r="AC52" s="46"/>
      <c r="AD52" s="48"/>
      <c r="AE52" s="35"/>
      <c r="AF52" s="33"/>
    </row>
    <row r="53" spans="2:32">
      <c r="B53" s="119" t="s">
        <v>453</v>
      </c>
      <c r="C53" s="206" t="s">
        <v>215</v>
      </c>
      <c r="D53" s="101" t="s">
        <v>222</v>
      </c>
      <c r="E53" s="206" t="s">
        <v>215</v>
      </c>
      <c r="F53" s="101" t="s">
        <v>222</v>
      </c>
      <c r="G53" s="206" t="s">
        <v>215</v>
      </c>
      <c r="H53" s="101" t="s">
        <v>222</v>
      </c>
      <c r="I53" s="206" t="s">
        <v>215</v>
      </c>
      <c r="J53" s="101" t="s">
        <v>222</v>
      </c>
      <c r="K53" s="140" t="s">
        <v>485</v>
      </c>
      <c r="L53" s="140"/>
      <c r="M53" s="140"/>
      <c r="N53" s="140"/>
      <c r="O53" s="140"/>
      <c r="P53" s="140"/>
      <c r="Q53" s="45"/>
      <c r="R53" s="50"/>
      <c r="S53" s="46"/>
      <c r="T53" s="36"/>
      <c r="U53" s="46"/>
      <c r="V53" s="36"/>
      <c r="W53" s="47"/>
      <c r="X53" s="36"/>
      <c r="Y53" s="46"/>
      <c r="Z53" s="36"/>
      <c r="AA53" s="36"/>
      <c r="AB53" s="36"/>
      <c r="AC53" s="46"/>
      <c r="AD53" s="48"/>
      <c r="AE53" s="35"/>
      <c r="AF53" s="33"/>
    </row>
    <row r="54" spans="2:32">
      <c r="B54" s="97"/>
      <c r="C54" s="207"/>
      <c r="D54" s="91" t="str">
        <f>Internal_Heat_Gains</f>
        <v>(W/ft²)</v>
      </c>
      <c r="E54" s="207"/>
      <c r="F54" s="91" t="str">
        <f>Internal_Heat_Gains</f>
        <v>(W/ft²)</v>
      </c>
      <c r="G54" s="207"/>
      <c r="H54" s="91" t="str">
        <f>Internal_Heat_Gains</f>
        <v>(W/ft²)</v>
      </c>
      <c r="I54" s="207"/>
      <c r="J54" s="91" t="str">
        <f>Internal_Heat_Gains</f>
        <v>(W/ft²)</v>
      </c>
      <c r="K54" s="140" t="s">
        <v>485</v>
      </c>
      <c r="L54" s="140"/>
      <c r="M54" s="140"/>
      <c r="N54" s="140"/>
      <c r="O54" s="140"/>
      <c r="P54" s="140"/>
      <c r="Q54" s="45"/>
      <c r="R54" s="50"/>
      <c r="S54" s="46"/>
      <c r="T54" s="36"/>
      <c r="U54" s="46"/>
      <c r="V54" s="36"/>
      <c r="W54" s="47"/>
      <c r="X54" s="36"/>
      <c r="Y54" s="46"/>
      <c r="Z54" s="36"/>
      <c r="AA54" s="36"/>
      <c r="AB54" s="36"/>
      <c r="AC54" s="46"/>
      <c r="AD54" s="48"/>
      <c r="AE54" s="35"/>
      <c r="AF54" s="33"/>
    </row>
    <row r="55" spans="2:32">
      <c r="B55" s="97"/>
      <c r="C55" s="129" t="s">
        <v>469</v>
      </c>
      <c r="D55" s="98">
        <v>0</v>
      </c>
      <c r="E55" s="129" t="s">
        <v>469</v>
      </c>
      <c r="F55" s="98">
        <v>0</v>
      </c>
      <c r="G55" s="129" t="s">
        <v>469</v>
      </c>
      <c r="H55" s="98">
        <v>0</v>
      </c>
      <c r="I55" s="129" t="s">
        <v>469</v>
      </c>
      <c r="J55" s="98">
        <v>0</v>
      </c>
      <c r="K55" s="140" t="s">
        <v>465</v>
      </c>
      <c r="L55" s="140"/>
      <c r="M55" s="140"/>
      <c r="N55" s="140"/>
      <c r="O55" s="140"/>
      <c r="P55" s="140"/>
      <c r="Q55" s="45"/>
      <c r="R55" s="50"/>
      <c r="S55" s="46"/>
      <c r="T55" s="36"/>
      <c r="U55" s="46"/>
      <c r="V55" s="36"/>
      <c r="W55" s="47"/>
      <c r="X55" s="36"/>
      <c r="Y55" s="46"/>
      <c r="Z55" s="36"/>
      <c r="AA55" s="36"/>
      <c r="AB55" s="36"/>
      <c r="AC55" s="46"/>
      <c r="AD55" s="48"/>
      <c r="AE55" s="35"/>
      <c r="AF55" s="33"/>
    </row>
    <row r="56" spans="2:32">
      <c r="B56" s="97"/>
      <c r="C56" s="129" t="s">
        <v>470</v>
      </c>
      <c r="D56" s="98">
        <v>0</v>
      </c>
      <c r="E56" s="129" t="s">
        <v>470</v>
      </c>
      <c r="F56" s="98">
        <v>0</v>
      </c>
      <c r="G56" s="129" t="s">
        <v>470</v>
      </c>
      <c r="H56" s="98">
        <v>0</v>
      </c>
      <c r="I56" s="129" t="s">
        <v>470</v>
      </c>
      <c r="J56" s="98">
        <v>0</v>
      </c>
      <c r="K56" s="140" t="s">
        <v>465</v>
      </c>
      <c r="L56" s="140"/>
      <c r="M56" s="140"/>
      <c r="N56" s="140"/>
      <c r="O56" s="140"/>
      <c r="P56" s="140"/>
      <c r="Q56" s="45"/>
      <c r="R56" s="50"/>
      <c r="S56" s="46"/>
      <c r="T56" s="36"/>
      <c r="U56" s="46"/>
      <c r="V56" s="36"/>
      <c r="W56" s="47"/>
      <c r="X56" s="36"/>
      <c r="Y56" s="46"/>
      <c r="Z56" s="36"/>
      <c r="AA56" s="36"/>
      <c r="AB56" s="36"/>
      <c r="AC56" s="46"/>
      <c r="AD56" s="48"/>
      <c r="AE56" s="35"/>
      <c r="AF56" s="33"/>
    </row>
    <row r="57" spans="2:32">
      <c r="B57" s="97"/>
      <c r="C57" s="129" t="s">
        <v>570</v>
      </c>
      <c r="D57" s="98">
        <v>0</v>
      </c>
      <c r="E57" s="129" t="s">
        <v>570</v>
      </c>
      <c r="F57" s="98">
        <v>0</v>
      </c>
      <c r="G57" s="129" t="s">
        <v>570</v>
      </c>
      <c r="H57" s="98">
        <v>0</v>
      </c>
      <c r="I57" s="129" t="s">
        <v>570</v>
      </c>
      <c r="J57" s="98">
        <v>0</v>
      </c>
      <c r="K57" s="140" t="s">
        <v>571</v>
      </c>
      <c r="L57" s="140"/>
      <c r="M57" s="140"/>
      <c r="N57" s="140"/>
      <c r="O57" s="140"/>
      <c r="P57" s="140"/>
      <c r="Q57" s="45"/>
      <c r="R57" s="36"/>
      <c r="S57" s="46"/>
      <c r="T57" s="36"/>
      <c r="U57" s="46"/>
      <c r="V57" s="36"/>
      <c r="W57" s="47"/>
      <c r="X57" s="36"/>
      <c r="Y57" s="46"/>
      <c r="Z57" s="36"/>
      <c r="AA57" s="36"/>
      <c r="AB57" s="36"/>
      <c r="AC57" s="46"/>
      <c r="AD57" s="48"/>
      <c r="AE57" s="35"/>
      <c r="AF57" s="33"/>
    </row>
    <row r="58" spans="2:32">
      <c r="B58" s="97"/>
      <c r="C58" s="129" t="s">
        <v>471</v>
      </c>
      <c r="D58" s="153">
        <v>80</v>
      </c>
      <c r="E58" s="129" t="s">
        <v>471</v>
      </c>
      <c r="F58" s="153">
        <v>90</v>
      </c>
      <c r="G58" s="129" t="s">
        <v>471</v>
      </c>
      <c r="H58" s="153">
        <v>80</v>
      </c>
      <c r="I58" s="129" t="s">
        <v>471</v>
      </c>
      <c r="J58" s="153">
        <v>75</v>
      </c>
      <c r="K58" s="140" t="s">
        <v>465</v>
      </c>
      <c r="L58" s="140"/>
      <c r="M58" s="140"/>
      <c r="N58" s="140"/>
      <c r="O58" s="140"/>
      <c r="P58" s="140"/>
      <c r="Q58" s="45"/>
      <c r="R58" s="50"/>
      <c r="S58" s="46"/>
      <c r="T58" s="36"/>
      <c r="U58" s="46"/>
      <c r="V58" s="36"/>
      <c r="W58" s="47"/>
      <c r="X58" s="36"/>
      <c r="Y58" s="46"/>
      <c r="Z58" s="36"/>
      <c r="AA58" s="36"/>
      <c r="AB58" s="36"/>
      <c r="AC58" s="46"/>
      <c r="AD58" s="48"/>
      <c r="AE58" s="35"/>
      <c r="AF58" s="33"/>
    </row>
    <row r="59" spans="2:32" ht="25.5">
      <c r="B59" s="97"/>
      <c r="C59" s="129" t="s">
        <v>472</v>
      </c>
      <c r="D59" s="153">
        <v>0</v>
      </c>
      <c r="E59" s="129" t="s">
        <v>472</v>
      </c>
      <c r="F59" s="153">
        <v>0</v>
      </c>
      <c r="G59" s="129" t="s">
        <v>472</v>
      </c>
      <c r="H59" s="153">
        <v>0</v>
      </c>
      <c r="I59" s="129" t="s">
        <v>472</v>
      </c>
      <c r="J59" s="153">
        <v>0</v>
      </c>
      <c r="K59" s="140" t="s">
        <v>465</v>
      </c>
      <c r="L59" s="140"/>
      <c r="M59" s="140"/>
      <c r="N59" s="140"/>
      <c r="O59" s="140"/>
      <c r="P59" s="140"/>
      <c r="Q59" s="45"/>
      <c r="R59" s="50"/>
      <c r="S59" s="46"/>
      <c r="T59" s="36"/>
      <c r="U59" s="46"/>
      <c r="V59" s="36"/>
      <c r="W59" s="47"/>
      <c r="X59" s="36"/>
      <c r="Y59" s="46"/>
      <c r="Z59" s="36"/>
      <c r="AA59" s="36"/>
      <c r="AB59" s="36"/>
      <c r="AC59" s="46"/>
      <c r="AD59" s="48"/>
      <c r="AE59" s="35"/>
      <c r="AF59" s="33"/>
    </row>
    <row r="60" spans="2:32" ht="216.75">
      <c r="B60" s="119" t="s">
        <v>98</v>
      </c>
      <c r="C60" s="206" t="s">
        <v>215</v>
      </c>
      <c r="D60" s="101" t="s">
        <v>222</v>
      </c>
      <c r="E60" s="206" t="s">
        <v>215</v>
      </c>
      <c r="F60" s="101" t="s">
        <v>222</v>
      </c>
      <c r="G60" s="206" t="s">
        <v>215</v>
      </c>
      <c r="H60" s="101" t="s">
        <v>222</v>
      </c>
      <c r="I60" s="206" t="s">
        <v>215</v>
      </c>
      <c r="J60" s="101" t="s">
        <v>222</v>
      </c>
      <c r="K60" s="140" t="s">
        <v>485</v>
      </c>
      <c r="L60" s="140" t="s">
        <v>535</v>
      </c>
      <c r="M60" s="140" t="s">
        <v>536</v>
      </c>
      <c r="N60" s="140" t="s">
        <v>537</v>
      </c>
      <c r="O60" s="140" t="s">
        <v>538</v>
      </c>
      <c r="P60" s="140"/>
      <c r="Q60" s="45"/>
      <c r="R60" s="50"/>
      <c r="S60" s="46"/>
      <c r="T60" s="36"/>
      <c r="U60" s="46"/>
      <c r="V60" s="36"/>
      <c r="W60" s="47"/>
      <c r="X60" s="36"/>
      <c r="Y60" s="46"/>
      <c r="Z60" s="36"/>
      <c r="AA60" s="36"/>
      <c r="AB60" s="36"/>
      <c r="AC60" s="46"/>
      <c r="AD60" s="48"/>
      <c r="AE60" s="35"/>
      <c r="AF60" s="33"/>
    </row>
    <row r="61" spans="2:32">
      <c r="B61" s="97"/>
      <c r="C61" s="207"/>
      <c r="D61" s="91" t="str">
        <f>Internal_Heat_Gains</f>
        <v>(W/ft²)</v>
      </c>
      <c r="E61" s="207"/>
      <c r="F61" s="91" t="str">
        <f>Internal_Heat_Gains</f>
        <v>(W/ft²)</v>
      </c>
      <c r="G61" s="207"/>
      <c r="H61" s="91" t="str">
        <f>Internal_Heat_Gains</f>
        <v>(W/ft²)</v>
      </c>
      <c r="I61" s="207"/>
      <c r="J61" s="91" t="str">
        <f>Internal_Heat_Gains</f>
        <v>(W/ft²)</v>
      </c>
      <c r="K61" s="140" t="s">
        <v>485</v>
      </c>
      <c r="L61" s="140"/>
      <c r="M61" s="140"/>
      <c r="N61" s="140"/>
      <c r="O61" s="140"/>
      <c r="P61" s="140"/>
      <c r="Q61" s="45"/>
      <c r="R61" s="50"/>
      <c r="S61" s="46"/>
      <c r="T61" s="36"/>
      <c r="U61" s="46"/>
      <c r="V61" s="36"/>
      <c r="W61" s="47"/>
      <c r="X61" s="36"/>
      <c r="Y61" s="46"/>
      <c r="Z61" s="36"/>
      <c r="AA61" s="36"/>
      <c r="AB61" s="36"/>
      <c r="AC61" s="46"/>
      <c r="AD61" s="48"/>
      <c r="AE61" s="35"/>
      <c r="AF61" s="33"/>
    </row>
    <row r="62" spans="2:32">
      <c r="B62" s="97"/>
      <c r="C62" s="129"/>
      <c r="D62" s="98"/>
      <c r="E62" s="129"/>
      <c r="F62" s="98"/>
      <c r="G62" s="129"/>
      <c r="H62" s="98"/>
      <c r="I62" s="129"/>
      <c r="J62" s="98"/>
      <c r="K62" s="140"/>
      <c r="L62" s="140"/>
      <c r="M62" s="140"/>
      <c r="N62" s="140"/>
      <c r="O62" s="140"/>
      <c r="P62" s="140"/>
      <c r="Q62" s="45"/>
      <c r="R62" s="50"/>
      <c r="S62" s="46"/>
      <c r="T62" s="36"/>
      <c r="U62" s="46"/>
      <c r="V62" s="36"/>
      <c r="W62" s="47"/>
      <c r="X62" s="36"/>
      <c r="Y62" s="46"/>
      <c r="Z62" s="36"/>
      <c r="AA62" s="36"/>
      <c r="AB62" s="36"/>
      <c r="AC62" s="46"/>
      <c r="AD62" s="48"/>
      <c r="AE62" s="35"/>
      <c r="AF62" s="33"/>
    </row>
    <row r="63" spans="2:32" ht="18.75">
      <c r="B63" s="200" t="s">
        <v>454</v>
      </c>
      <c r="C63" s="201"/>
      <c r="D63" s="201"/>
      <c r="E63" s="201"/>
      <c r="F63" s="201"/>
      <c r="G63" s="201"/>
      <c r="H63" s="201"/>
      <c r="I63" s="201"/>
      <c r="J63" s="201"/>
      <c r="K63" s="64" t="s">
        <v>485</v>
      </c>
      <c r="L63" s="64"/>
      <c r="M63" s="64"/>
      <c r="N63" s="64"/>
      <c r="O63" s="64"/>
      <c r="P63" s="64"/>
      <c r="Q63" s="45"/>
      <c r="R63" s="36"/>
      <c r="S63" s="46"/>
      <c r="T63" s="36"/>
      <c r="U63" s="46"/>
      <c r="V63" s="36"/>
      <c r="W63" s="47"/>
      <c r="X63" s="36"/>
      <c r="Y63" s="46"/>
      <c r="Z63" s="36"/>
      <c r="AA63" s="36"/>
      <c r="AB63" s="36"/>
      <c r="AC63" s="46"/>
      <c r="AD63" s="48"/>
      <c r="AE63" s="35"/>
      <c r="AF63" s="33"/>
    </row>
    <row r="64" spans="2:32">
      <c r="B64" s="120" t="s">
        <v>457</v>
      </c>
      <c r="C64" s="206" t="s">
        <v>455</v>
      </c>
      <c r="D64" s="101" t="s">
        <v>458</v>
      </c>
      <c r="E64" s="206" t="s">
        <v>455</v>
      </c>
      <c r="F64" s="101" t="s">
        <v>458</v>
      </c>
      <c r="G64" s="206" t="s">
        <v>455</v>
      </c>
      <c r="H64" s="101" t="s">
        <v>458</v>
      </c>
      <c r="I64" s="206" t="s">
        <v>455</v>
      </c>
      <c r="J64" s="101" t="s">
        <v>458</v>
      </c>
      <c r="K64" s="140" t="s">
        <v>485</v>
      </c>
      <c r="L64" s="140"/>
      <c r="M64" s="140"/>
      <c r="N64" s="140"/>
      <c r="O64" s="140"/>
      <c r="P64" s="140"/>
      <c r="Q64" s="55"/>
      <c r="R64" s="36"/>
      <c r="S64" s="46"/>
      <c r="T64" s="36"/>
      <c r="U64" s="46"/>
      <c r="V64" s="36"/>
      <c r="W64" s="47"/>
      <c r="X64" s="55"/>
      <c r="Y64" s="36"/>
      <c r="Z64" s="36"/>
      <c r="AA64" s="36"/>
      <c r="AB64" s="36"/>
      <c r="AC64" s="46"/>
      <c r="AD64" s="48"/>
      <c r="AE64" s="35"/>
      <c r="AF64" s="33"/>
    </row>
    <row r="65" spans="2:32">
      <c r="B65" s="97"/>
      <c r="C65" s="207"/>
      <c r="D65" s="91" t="str">
        <f>[1]Units!$C$26</f>
        <v>(W)</v>
      </c>
      <c r="E65" s="207"/>
      <c r="F65" s="91" t="str">
        <f>[1]Units!$C$26</f>
        <v>(W)</v>
      </c>
      <c r="G65" s="207"/>
      <c r="H65" s="91" t="str">
        <f>[1]Units!$C$26</f>
        <v>(W)</v>
      </c>
      <c r="I65" s="207"/>
      <c r="J65" s="91" t="str">
        <f>[1]Units!$C$26</f>
        <v>(W)</v>
      </c>
      <c r="K65" s="140" t="s">
        <v>485</v>
      </c>
      <c r="L65" s="140"/>
      <c r="M65" s="140"/>
      <c r="N65" s="140"/>
      <c r="O65" s="140"/>
      <c r="P65" s="140"/>
      <c r="Q65" s="55"/>
      <c r="R65" s="36"/>
      <c r="S65" s="46"/>
      <c r="T65" s="36"/>
      <c r="U65" s="46"/>
      <c r="V65" s="36"/>
      <c r="W65" s="47"/>
      <c r="X65" s="55"/>
      <c r="Y65" s="36"/>
      <c r="Z65" s="36"/>
      <c r="AA65" s="36"/>
      <c r="AB65" s="36"/>
      <c r="AC65" s="46"/>
      <c r="AD65" s="48"/>
      <c r="AE65" s="35"/>
      <c r="AF65" s="33"/>
    </row>
    <row r="66" spans="2:32">
      <c r="B66" s="97"/>
      <c r="C66" s="129" t="s">
        <v>473</v>
      </c>
      <c r="D66" s="98">
        <f>688*2.44</f>
        <v>1678.72</v>
      </c>
      <c r="E66" s="129" t="s">
        <v>473</v>
      </c>
      <c r="F66" s="98">
        <f>688*2.44</f>
        <v>1678.72</v>
      </c>
      <c r="G66" s="129" t="s">
        <v>473</v>
      </c>
      <c r="H66" s="98">
        <f>688*2.44</f>
        <v>1678.72</v>
      </c>
      <c r="I66" s="129" t="s">
        <v>473</v>
      </c>
      <c r="J66" s="98">
        <f>688*2.44</f>
        <v>1678.72</v>
      </c>
      <c r="K66" s="140" t="s">
        <v>477</v>
      </c>
      <c r="L66" s="140"/>
      <c r="M66" s="140"/>
      <c r="N66" s="140"/>
      <c r="O66" s="140"/>
      <c r="P66" s="140" t="s">
        <v>561</v>
      </c>
      <c r="Q66" s="55"/>
      <c r="R66" s="36"/>
      <c r="S66" s="46"/>
      <c r="T66" s="36"/>
      <c r="U66" s="46"/>
      <c r="V66" s="36"/>
      <c r="W66" s="47"/>
      <c r="X66" s="55"/>
      <c r="Y66" s="36"/>
      <c r="Z66" s="36"/>
      <c r="AA66" s="36"/>
      <c r="AB66" s="36"/>
      <c r="AC66" s="46"/>
      <c r="AD66" s="48"/>
      <c r="AE66" s="35"/>
      <c r="AF66" s="33"/>
    </row>
    <row r="67" spans="2:32">
      <c r="B67" s="97"/>
      <c r="C67" s="129" t="s">
        <v>474</v>
      </c>
      <c r="D67" s="98">
        <f>734*3.05</f>
        <v>2238.6999999999998</v>
      </c>
      <c r="E67" s="129" t="s">
        <v>474</v>
      </c>
      <c r="F67" s="98">
        <f>734*3.05</f>
        <v>2238.6999999999998</v>
      </c>
      <c r="G67" s="129" t="s">
        <v>474</v>
      </c>
      <c r="H67" s="98">
        <f>734*3.05</f>
        <v>2238.6999999999998</v>
      </c>
      <c r="I67" s="129" t="s">
        <v>474</v>
      </c>
      <c r="J67" s="98">
        <f>734*3.05</f>
        <v>2238.6999999999998</v>
      </c>
      <c r="K67" s="140" t="s">
        <v>477</v>
      </c>
      <c r="L67" s="140"/>
      <c r="M67" s="140"/>
      <c r="N67" s="140"/>
      <c r="O67" s="140"/>
      <c r="P67" s="140"/>
      <c r="Q67" s="55"/>
      <c r="R67" s="36"/>
      <c r="S67" s="46"/>
      <c r="T67" s="36"/>
      <c r="U67" s="46"/>
      <c r="V67" s="36"/>
      <c r="W67" s="47"/>
      <c r="X67" s="55"/>
      <c r="Y67" s="36"/>
      <c r="Z67" s="36"/>
      <c r="AA67" s="36"/>
      <c r="AB67" s="36"/>
      <c r="AC67" s="46"/>
      <c r="AD67" s="48"/>
      <c r="AE67" s="35"/>
      <c r="AF67" s="33"/>
    </row>
    <row r="68" spans="2:32">
      <c r="B68" s="121" t="s">
        <v>456</v>
      </c>
      <c r="C68" s="206" t="s">
        <v>459</v>
      </c>
      <c r="D68" s="101" t="s">
        <v>223</v>
      </c>
      <c r="E68" s="206" t="s">
        <v>459</v>
      </c>
      <c r="F68" s="101" t="s">
        <v>223</v>
      </c>
      <c r="G68" s="206" t="s">
        <v>459</v>
      </c>
      <c r="H68" s="101" t="s">
        <v>223</v>
      </c>
      <c r="I68" s="206" t="s">
        <v>459</v>
      </c>
      <c r="J68" s="101" t="s">
        <v>223</v>
      </c>
      <c r="K68" s="140" t="s">
        <v>485</v>
      </c>
      <c r="L68" s="140"/>
      <c r="M68" s="140"/>
      <c r="N68" s="140"/>
      <c r="O68" s="140"/>
      <c r="P68" s="140"/>
      <c r="Q68" s="45"/>
      <c r="R68" s="36"/>
      <c r="S68" s="46"/>
      <c r="T68" s="36"/>
      <c r="U68" s="46"/>
      <c r="V68" s="36"/>
      <c r="W68" s="47"/>
      <c r="X68" s="36"/>
      <c r="Y68" s="46"/>
      <c r="Z68" s="36"/>
      <c r="AA68" s="36"/>
      <c r="AB68" s="36"/>
      <c r="AC68" s="46"/>
      <c r="AD68" s="48"/>
      <c r="AE68" s="35"/>
      <c r="AF68" s="33"/>
    </row>
    <row r="69" spans="2:32">
      <c r="B69" s="99"/>
      <c r="C69" s="207"/>
      <c r="D69" s="91" t="str">
        <f>Process_Loads</f>
        <v>(W/ft²)</v>
      </c>
      <c r="E69" s="207"/>
      <c r="F69" s="91" t="str">
        <f>Process_Loads</f>
        <v>(W/ft²)</v>
      </c>
      <c r="G69" s="207"/>
      <c r="H69" s="91" t="str">
        <f>Process_Loads</f>
        <v>(W/ft²)</v>
      </c>
      <c r="I69" s="207"/>
      <c r="J69" s="91" t="str">
        <f>Process_Loads</f>
        <v>(W/ft²)</v>
      </c>
      <c r="K69" s="140" t="s">
        <v>485</v>
      </c>
      <c r="L69" s="140"/>
      <c r="M69" s="140"/>
      <c r="N69" s="140"/>
      <c r="O69" s="140"/>
      <c r="P69" s="140"/>
      <c r="Q69" s="45"/>
      <c r="R69" s="36"/>
      <c r="S69" s="46"/>
      <c r="T69" s="36"/>
      <c r="U69" s="46"/>
      <c r="V69" s="36"/>
      <c r="W69" s="47"/>
      <c r="X69" s="36"/>
      <c r="Y69" s="46"/>
      <c r="Z69" s="36"/>
      <c r="AA69" s="36"/>
      <c r="AB69" s="36"/>
      <c r="AC69" s="46"/>
      <c r="AD69" s="48"/>
      <c r="AE69" s="35"/>
      <c r="AF69" s="33"/>
    </row>
    <row r="70" spans="2:32">
      <c r="B70" s="97"/>
      <c r="C70" s="129" t="s">
        <v>475</v>
      </c>
      <c r="D70" s="147">
        <v>330</v>
      </c>
      <c r="E70" s="129" t="s">
        <v>475</v>
      </c>
      <c r="F70" s="147">
        <v>330</v>
      </c>
      <c r="G70" s="129" t="s">
        <v>475</v>
      </c>
      <c r="H70" s="147">
        <v>330</v>
      </c>
      <c r="I70" s="129" t="s">
        <v>475</v>
      </c>
      <c r="J70" s="147">
        <v>330</v>
      </c>
      <c r="K70" s="140" t="s">
        <v>477</v>
      </c>
      <c r="L70" s="140"/>
      <c r="M70" s="140"/>
      <c r="N70" s="140"/>
      <c r="O70" s="140"/>
      <c r="P70" s="140"/>
      <c r="Q70" s="45"/>
      <c r="R70" s="36"/>
      <c r="S70" s="46"/>
      <c r="T70" s="36"/>
      <c r="U70" s="46"/>
      <c r="V70" s="36"/>
      <c r="W70" s="47"/>
      <c r="X70" s="36"/>
      <c r="Y70" s="46"/>
      <c r="Z70" s="36"/>
      <c r="AA70" s="36"/>
      <c r="AB70" s="36"/>
      <c r="AC70" s="46"/>
      <c r="AD70" s="48"/>
      <c r="AE70" s="35"/>
      <c r="AF70" s="33"/>
    </row>
    <row r="71" spans="2:32">
      <c r="B71" s="97"/>
      <c r="C71" s="129" t="s">
        <v>476</v>
      </c>
      <c r="D71" s="147">
        <v>330</v>
      </c>
      <c r="E71" s="129" t="s">
        <v>476</v>
      </c>
      <c r="F71" s="147">
        <v>330</v>
      </c>
      <c r="G71" s="129" t="s">
        <v>476</v>
      </c>
      <c r="H71" s="147">
        <v>330</v>
      </c>
      <c r="I71" s="129" t="s">
        <v>476</v>
      </c>
      <c r="J71" s="147">
        <v>330</v>
      </c>
      <c r="K71" s="140" t="s">
        <v>477</v>
      </c>
      <c r="L71" s="140"/>
      <c r="M71" s="140"/>
      <c r="N71" s="140"/>
      <c r="O71" s="140"/>
      <c r="P71" s="140"/>
      <c r="Q71" s="45"/>
      <c r="R71" s="36"/>
      <c r="S71" s="46"/>
      <c r="T71" s="36"/>
      <c r="U71" s="46"/>
      <c r="V71" s="36"/>
      <c r="W71" s="47"/>
      <c r="X71" s="36"/>
      <c r="Y71" s="46"/>
      <c r="Z71" s="36"/>
      <c r="AA71" s="36"/>
      <c r="AB71" s="36"/>
      <c r="AC71" s="46"/>
      <c r="AD71" s="48"/>
      <c r="AE71" s="35"/>
      <c r="AF71" s="33"/>
    </row>
    <row r="72" spans="2:32" ht="18.75">
      <c r="B72" s="200" t="s">
        <v>224</v>
      </c>
      <c r="C72" s="201"/>
      <c r="D72" s="201"/>
      <c r="E72" s="201"/>
      <c r="F72" s="201"/>
      <c r="G72" s="201"/>
      <c r="H72" s="201"/>
      <c r="I72" s="201"/>
      <c r="J72" s="201"/>
      <c r="K72" s="64" t="s">
        <v>485</v>
      </c>
      <c r="L72" s="64"/>
      <c r="M72" s="64"/>
      <c r="N72" s="64"/>
      <c r="O72" s="64"/>
      <c r="P72" s="64"/>
      <c r="Q72" s="45"/>
      <c r="R72" s="36"/>
      <c r="S72" s="46"/>
      <c r="T72" s="36"/>
      <c r="U72" s="46"/>
      <c r="V72" s="36"/>
      <c r="W72" s="47"/>
      <c r="X72" s="36"/>
      <c r="Y72" s="46"/>
      <c r="Z72" s="36"/>
      <c r="AA72" s="36"/>
      <c r="AB72" s="36"/>
      <c r="AC72" s="46"/>
      <c r="AD72" s="48"/>
      <c r="AE72" s="35"/>
      <c r="AF72" s="33"/>
    </row>
    <row r="73" spans="2:32">
      <c r="B73" s="120" t="s">
        <v>225</v>
      </c>
      <c r="C73" s="91" t="s">
        <v>215</v>
      </c>
      <c r="D73" s="91" t="s">
        <v>226</v>
      </c>
      <c r="E73" s="91" t="s">
        <v>215</v>
      </c>
      <c r="F73" s="91" t="s">
        <v>226</v>
      </c>
      <c r="G73" s="91" t="s">
        <v>215</v>
      </c>
      <c r="H73" s="91" t="s">
        <v>226</v>
      </c>
      <c r="I73" s="91" t="s">
        <v>215</v>
      </c>
      <c r="J73" s="91" t="s">
        <v>226</v>
      </c>
      <c r="K73" s="140" t="s">
        <v>485</v>
      </c>
      <c r="L73" s="140"/>
      <c r="M73" s="140"/>
      <c r="N73" s="140"/>
      <c r="O73" s="140"/>
      <c r="P73" s="140"/>
      <c r="Q73" s="55"/>
      <c r="R73" s="36"/>
      <c r="S73" s="46"/>
      <c r="T73" s="36"/>
      <c r="U73" s="46"/>
      <c r="V73" s="36"/>
      <c r="W73" s="47"/>
      <c r="X73" s="55"/>
      <c r="Y73" s="36"/>
      <c r="Z73" s="36"/>
      <c r="AA73" s="36"/>
      <c r="AB73" s="36"/>
      <c r="AC73" s="46"/>
      <c r="AD73" s="48"/>
      <c r="AE73" s="35"/>
      <c r="AF73" s="33"/>
    </row>
    <row r="74" spans="2:32">
      <c r="B74" s="97"/>
      <c r="C74" s="129" t="s">
        <v>469</v>
      </c>
      <c r="D74" s="98" t="s">
        <v>478</v>
      </c>
      <c r="E74" s="129" t="s">
        <v>469</v>
      </c>
      <c r="F74" s="98" t="s">
        <v>478</v>
      </c>
      <c r="G74" s="129" t="s">
        <v>469</v>
      </c>
      <c r="H74" s="98" t="s">
        <v>478</v>
      </c>
      <c r="I74" s="129" t="s">
        <v>469</v>
      </c>
      <c r="J74" s="98" t="s">
        <v>478</v>
      </c>
      <c r="K74" s="140" t="s">
        <v>467</v>
      </c>
      <c r="L74" s="140"/>
      <c r="M74" s="140"/>
      <c r="N74" s="140"/>
      <c r="O74" s="140"/>
      <c r="P74" s="140"/>
      <c r="Q74" s="55"/>
      <c r="R74" s="36"/>
      <c r="S74" s="46"/>
      <c r="T74" s="36"/>
      <c r="U74" s="46"/>
      <c r="V74" s="36"/>
      <c r="W74" s="47"/>
      <c r="X74" s="55"/>
      <c r="Y74" s="36"/>
      <c r="Z74" s="36"/>
      <c r="AA74" s="36"/>
      <c r="AB74" s="36"/>
      <c r="AC74" s="46"/>
      <c r="AD74" s="48"/>
      <c r="AE74" s="35"/>
      <c r="AF74" s="33"/>
    </row>
    <row r="75" spans="2:32">
      <c r="B75" s="97"/>
      <c r="C75" s="129" t="s">
        <v>470</v>
      </c>
      <c r="D75" s="98" t="s">
        <v>478</v>
      </c>
      <c r="E75" s="129" t="s">
        <v>470</v>
      </c>
      <c r="F75" s="98" t="s">
        <v>478</v>
      </c>
      <c r="G75" s="129" t="s">
        <v>470</v>
      </c>
      <c r="H75" s="98" t="s">
        <v>478</v>
      </c>
      <c r="I75" s="129" t="s">
        <v>470</v>
      </c>
      <c r="J75" s="98" t="s">
        <v>478</v>
      </c>
      <c r="K75" s="140" t="s">
        <v>467</v>
      </c>
      <c r="L75" s="140"/>
      <c r="M75" s="140"/>
      <c r="N75" s="140"/>
      <c r="O75" s="140"/>
      <c r="P75" s="140"/>
      <c r="Q75" s="55"/>
      <c r="R75" s="36"/>
      <c r="S75" s="46"/>
      <c r="T75" s="36"/>
      <c r="U75" s="46"/>
      <c r="V75" s="36"/>
      <c r="W75" s="47"/>
      <c r="X75" s="55"/>
      <c r="Y75" s="36"/>
      <c r="Z75" s="36"/>
      <c r="AA75" s="36"/>
      <c r="AB75" s="36"/>
      <c r="AC75" s="46"/>
      <c r="AD75" s="48"/>
      <c r="AE75" s="35"/>
      <c r="AF75" s="33"/>
    </row>
    <row r="76" spans="2:32">
      <c r="B76" s="97"/>
      <c r="C76" s="129" t="s">
        <v>471</v>
      </c>
      <c r="D76" s="98" t="s">
        <v>479</v>
      </c>
      <c r="E76" s="129" t="s">
        <v>471</v>
      </c>
      <c r="F76" s="98" t="s">
        <v>479</v>
      </c>
      <c r="G76" s="129" t="s">
        <v>471</v>
      </c>
      <c r="H76" s="98" t="s">
        <v>479</v>
      </c>
      <c r="I76" s="129" t="s">
        <v>471</v>
      </c>
      <c r="J76" s="98" t="s">
        <v>479</v>
      </c>
      <c r="K76" s="140" t="s">
        <v>480</v>
      </c>
      <c r="L76" s="140"/>
      <c r="M76" s="140"/>
      <c r="N76" s="140"/>
      <c r="O76" s="140"/>
      <c r="P76" s="140"/>
      <c r="Q76" s="55"/>
      <c r="R76" s="36"/>
      <c r="S76" s="46"/>
      <c r="T76" s="36"/>
      <c r="U76" s="46"/>
      <c r="V76" s="36"/>
      <c r="W76" s="47"/>
      <c r="X76" s="55"/>
      <c r="Y76" s="36"/>
      <c r="Z76" s="36"/>
      <c r="AA76" s="36"/>
      <c r="AB76" s="36"/>
      <c r="AC76" s="46"/>
      <c r="AD76" s="48"/>
      <c r="AE76" s="35"/>
      <c r="AF76" s="33"/>
    </row>
    <row r="77" spans="2:32" ht="25.5">
      <c r="B77" s="97"/>
      <c r="C77" s="129" t="s">
        <v>472</v>
      </c>
      <c r="D77" s="98" t="s">
        <v>478</v>
      </c>
      <c r="E77" s="129" t="s">
        <v>472</v>
      </c>
      <c r="F77" s="98" t="s">
        <v>478</v>
      </c>
      <c r="G77" s="129" t="s">
        <v>472</v>
      </c>
      <c r="H77" s="98" t="s">
        <v>478</v>
      </c>
      <c r="I77" s="129" t="s">
        <v>472</v>
      </c>
      <c r="J77" s="98" t="s">
        <v>478</v>
      </c>
      <c r="K77" s="140" t="s">
        <v>467</v>
      </c>
      <c r="L77" s="140"/>
      <c r="M77" s="140"/>
      <c r="N77" s="140"/>
      <c r="O77" s="140"/>
      <c r="P77" s="140"/>
      <c r="Q77" s="55"/>
      <c r="R77" s="36"/>
      <c r="S77" s="46"/>
      <c r="T77" s="36"/>
      <c r="U77" s="46"/>
      <c r="V77" s="36"/>
      <c r="W77" s="47"/>
      <c r="X77" s="55"/>
      <c r="Y77" s="36"/>
      <c r="Z77" s="36"/>
      <c r="AA77" s="36"/>
      <c r="AB77" s="36"/>
      <c r="AC77" s="46"/>
      <c r="AD77" s="48"/>
      <c r="AE77" s="35"/>
      <c r="AF77" s="33"/>
    </row>
    <row r="78" spans="2:32">
      <c r="B78" s="117" t="s">
        <v>227</v>
      </c>
      <c r="C78" s="199" t="s">
        <v>466</v>
      </c>
      <c r="D78" s="199"/>
      <c r="E78" s="199" t="s">
        <v>466</v>
      </c>
      <c r="F78" s="199"/>
      <c r="G78" s="199" t="s">
        <v>466</v>
      </c>
      <c r="H78" s="199"/>
      <c r="I78" s="199" t="s">
        <v>466</v>
      </c>
      <c r="J78" s="199"/>
      <c r="K78" s="140" t="s">
        <v>467</v>
      </c>
      <c r="L78" s="140"/>
      <c r="M78" s="140"/>
      <c r="N78" s="140"/>
      <c r="O78" s="140"/>
      <c r="P78" s="140"/>
      <c r="Q78" s="45"/>
      <c r="R78" s="36"/>
      <c r="S78" s="46"/>
      <c r="T78" s="36"/>
      <c r="U78" s="46"/>
      <c r="V78" s="36"/>
      <c r="W78" s="47"/>
      <c r="X78" s="36"/>
      <c r="Y78" s="46"/>
      <c r="Z78" s="36"/>
      <c r="AA78" s="36"/>
      <c r="AB78" s="36"/>
      <c r="AC78" s="46"/>
      <c r="AD78" s="48"/>
      <c r="AE78" s="35"/>
      <c r="AF78" s="33"/>
    </row>
    <row r="79" spans="2:32" ht="18.75">
      <c r="B79" s="200" t="s">
        <v>228</v>
      </c>
      <c r="C79" s="201"/>
      <c r="D79" s="201"/>
      <c r="E79" s="201"/>
      <c r="F79" s="201"/>
      <c r="G79" s="201"/>
      <c r="H79" s="201"/>
      <c r="I79" s="201"/>
      <c r="J79" s="201"/>
      <c r="K79" s="65" t="s">
        <v>485</v>
      </c>
      <c r="L79" s="65"/>
      <c r="M79" s="65"/>
      <c r="N79" s="65"/>
      <c r="O79" s="65"/>
      <c r="P79" s="65"/>
      <c r="Q79" s="45"/>
      <c r="R79" s="36"/>
      <c r="S79" s="46"/>
      <c r="T79" s="36"/>
      <c r="U79" s="46"/>
      <c r="V79" s="36"/>
      <c r="W79" s="47"/>
      <c r="X79" s="36"/>
      <c r="Y79" s="46"/>
      <c r="Z79" s="36"/>
      <c r="AA79" s="36"/>
      <c r="AB79" s="36"/>
      <c r="AC79" s="46"/>
      <c r="AD79" s="48"/>
      <c r="AE79" s="35"/>
      <c r="AF79" s="33"/>
    </row>
    <row r="80" spans="2:32" ht="357">
      <c r="B80" s="122" t="s">
        <v>229</v>
      </c>
      <c r="C80" s="199" t="s">
        <v>604</v>
      </c>
      <c r="D80" s="199"/>
      <c r="E80" s="199" t="s">
        <v>584</v>
      </c>
      <c r="F80" s="199"/>
      <c r="G80" s="199" t="s">
        <v>584</v>
      </c>
      <c r="H80" s="199"/>
      <c r="I80" s="165" t="s">
        <v>584</v>
      </c>
      <c r="J80" s="165"/>
      <c r="K80" s="140" t="s">
        <v>599</v>
      </c>
      <c r="L80" s="159" t="s">
        <v>539</v>
      </c>
      <c r="M80" s="159" t="s">
        <v>540</v>
      </c>
      <c r="N80" s="159" t="s">
        <v>541</v>
      </c>
      <c r="O80" s="159" t="s">
        <v>542</v>
      </c>
      <c r="P80" s="154" t="s">
        <v>562</v>
      </c>
      <c r="Q80" s="45"/>
      <c r="R80" s="36"/>
      <c r="S80" s="46"/>
      <c r="T80" s="36"/>
      <c r="U80" s="46"/>
      <c r="V80" s="36"/>
      <c r="W80" s="47"/>
      <c r="X80" s="36"/>
      <c r="Y80" s="46"/>
      <c r="Z80" s="36"/>
      <c r="AA80" s="36"/>
      <c r="AB80" s="36"/>
      <c r="AC80" s="46"/>
      <c r="AD80" s="48"/>
      <c r="AE80" s="35"/>
      <c r="AF80" s="33"/>
    </row>
    <row r="81" spans="2:32">
      <c r="B81" s="115" t="s">
        <v>230</v>
      </c>
      <c r="C81" s="199" t="s">
        <v>461</v>
      </c>
      <c r="D81" s="199"/>
      <c r="E81" s="199" t="s">
        <v>461</v>
      </c>
      <c r="F81" s="199"/>
      <c r="G81" s="199" t="s">
        <v>461</v>
      </c>
      <c r="H81" s="199"/>
      <c r="I81" s="165" t="s">
        <v>461</v>
      </c>
      <c r="J81" s="165"/>
      <c r="K81" s="140"/>
      <c r="L81" s="159"/>
      <c r="M81" s="159"/>
      <c r="N81" s="159"/>
      <c r="O81" s="159"/>
      <c r="P81" s="154"/>
      <c r="Q81" s="45"/>
      <c r="R81" s="36"/>
      <c r="S81" s="46"/>
      <c r="T81" s="36"/>
      <c r="U81" s="46"/>
      <c r="V81" s="36"/>
      <c r="W81" s="47"/>
      <c r="X81" s="36"/>
      <c r="Y81" s="46"/>
      <c r="Z81" s="36"/>
      <c r="AA81" s="36"/>
      <c r="AB81" s="36"/>
      <c r="AC81" s="46"/>
      <c r="AD81" s="48"/>
      <c r="AE81" s="35"/>
      <c r="AF81" s="33"/>
    </row>
    <row r="82" spans="2:32" ht="51" customHeight="1">
      <c r="B82" s="115" t="s">
        <v>231</v>
      </c>
      <c r="C82" s="199" t="s">
        <v>605</v>
      </c>
      <c r="D82" s="199"/>
      <c r="E82" s="199" t="s">
        <v>585</v>
      </c>
      <c r="F82" s="199"/>
      <c r="G82" s="199" t="s">
        <v>585</v>
      </c>
      <c r="H82" s="199"/>
      <c r="I82" s="165" t="s">
        <v>585</v>
      </c>
      <c r="J82" s="165"/>
      <c r="K82" s="164" t="s">
        <v>600</v>
      </c>
      <c r="L82" s="159" t="s">
        <v>543</v>
      </c>
      <c r="M82" s="159" t="s">
        <v>544</v>
      </c>
      <c r="N82" s="159" t="s">
        <v>545</v>
      </c>
      <c r="O82" s="159" t="s">
        <v>546</v>
      </c>
      <c r="P82" s="154"/>
      <c r="Q82" s="45"/>
      <c r="R82" s="36"/>
      <c r="S82" s="46"/>
      <c r="T82" s="36"/>
      <c r="U82" s="46"/>
      <c r="V82" s="36"/>
      <c r="W82" s="47"/>
      <c r="X82" s="36"/>
      <c r="Y82" s="46"/>
      <c r="Z82" s="36"/>
      <c r="AA82" s="36"/>
      <c r="AB82" s="36"/>
      <c r="AC82" s="46"/>
      <c r="AD82" s="48"/>
      <c r="AE82" s="35"/>
      <c r="AF82" s="33"/>
    </row>
    <row r="83" spans="2:32" ht="18.75">
      <c r="B83" s="200" t="s">
        <v>232</v>
      </c>
      <c r="C83" s="201"/>
      <c r="D83" s="201"/>
      <c r="E83" s="201"/>
      <c r="F83" s="201"/>
      <c r="G83" s="201"/>
      <c r="H83" s="201"/>
      <c r="I83" s="201"/>
      <c r="J83" s="201"/>
      <c r="K83" s="65" t="s">
        <v>485</v>
      </c>
      <c r="L83" s="65"/>
      <c r="M83" s="65"/>
      <c r="N83" s="65"/>
      <c r="O83" s="65"/>
      <c r="P83" s="65"/>
      <c r="Q83" s="45"/>
      <c r="R83" s="36"/>
      <c r="S83" s="46"/>
      <c r="T83" s="36"/>
      <c r="U83" s="46"/>
      <c r="V83" s="36"/>
      <c r="W83" s="47"/>
      <c r="X83" s="36"/>
      <c r="Y83" s="46"/>
      <c r="Z83" s="36"/>
      <c r="AA83" s="36"/>
      <c r="AB83" s="36"/>
      <c r="AC83" s="46"/>
      <c r="AD83" s="48"/>
      <c r="AE83" s="35"/>
      <c r="AF83" s="33"/>
    </row>
    <row r="84" spans="2:32" ht="109.5" customHeight="1">
      <c r="B84" s="122" t="s">
        <v>233</v>
      </c>
      <c r="C84" s="199" t="s">
        <v>606</v>
      </c>
      <c r="D84" s="199"/>
      <c r="E84" s="199" t="s">
        <v>586</v>
      </c>
      <c r="F84" s="199"/>
      <c r="G84" s="199" t="s">
        <v>587</v>
      </c>
      <c r="H84" s="199"/>
      <c r="I84" s="199" t="s">
        <v>588</v>
      </c>
      <c r="J84" s="199"/>
      <c r="K84" s="164" t="s">
        <v>601</v>
      </c>
      <c r="L84" s="159" t="s">
        <v>547</v>
      </c>
      <c r="M84" s="159" t="s">
        <v>548</v>
      </c>
      <c r="N84" s="159" t="s">
        <v>549</v>
      </c>
      <c r="O84" s="159" t="s">
        <v>550</v>
      </c>
      <c r="P84" s="154" t="s">
        <v>488</v>
      </c>
      <c r="Q84" s="45"/>
      <c r="R84" s="36"/>
      <c r="S84" s="46"/>
      <c r="T84" s="36"/>
      <c r="U84" s="46"/>
      <c r="V84" s="36"/>
      <c r="W84" s="47"/>
      <c r="X84" s="36"/>
      <c r="Y84" s="46"/>
      <c r="Z84" s="36"/>
      <c r="AA84" s="36"/>
      <c r="AB84" s="36"/>
      <c r="AC84" s="46"/>
      <c r="AD84" s="48"/>
      <c r="AE84" s="35"/>
      <c r="AF84" s="33"/>
    </row>
    <row r="85" spans="2:32" ht="13.9" customHeight="1">
      <c r="B85" s="115" t="s">
        <v>234</v>
      </c>
      <c r="C85" s="199" t="s">
        <v>607</v>
      </c>
      <c r="D85" s="199"/>
      <c r="E85" s="199" t="s">
        <v>589</v>
      </c>
      <c r="F85" s="199"/>
      <c r="G85" s="199" t="s">
        <v>589</v>
      </c>
      <c r="H85" s="199"/>
      <c r="I85" s="199" t="s">
        <v>589</v>
      </c>
      <c r="J85" s="199"/>
      <c r="K85" s="140"/>
      <c r="L85" s="159"/>
      <c r="M85" s="159"/>
      <c r="N85" s="159"/>
      <c r="O85" s="159"/>
      <c r="P85" s="154"/>
      <c r="Q85" s="45"/>
      <c r="R85" s="36"/>
      <c r="S85" s="46"/>
      <c r="T85" s="36"/>
      <c r="U85" s="46"/>
      <c r="V85" s="36"/>
      <c r="W85" s="47"/>
      <c r="X85" s="36"/>
      <c r="Y85" s="46"/>
      <c r="Z85" s="36"/>
      <c r="AA85" s="36"/>
      <c r="AB85" s="36"/>
      <c r="AC85" s="46"/>
      <c r="AD85" s="48"/>
      <c r="AE85" s="35"/>
      <c r="AF85" s="33"/>
    </row>
    <row r="86" spans="2:32">
      <c r="B86" s="115" t="s">
        <v>235</v>
      </c>
      <c r="C86" s="199" t="s">
        <v>607</v>
      </c>
      <c r="D86" s="199"/>
      <c r="E86" s="199" t="s">
        <v>590</v>
      </c>
      <c r="F86" s="199"/>
      <c r="G86" s="199" t="s">
        <v>590</v>
      </c>
      <c r="H86" s="199"/>
      <c r="I86" s="199" t="s">
        <v>590</v>
      </c>
      <c r="J86" s="199"/>
      <c r="K86" s="140"/>
      <c r="L86" s="159"/>
      <c r="M86" s="159"/>
      <c r="N86" s="159"/>
      <c r="O86" s="159"/>
      <c r="P86" s="154"/>
      <c r="Q86" s="45"/>
      <c r="R86" s="36"/>
      <c r="S86" s="46"/>
      <c r="T86" s="36"/>
      <c r="U86" s="46"/>
      <c r="V86" s="36"/>
      <c r="W86" s="47"/>
      <c r="X86" s="36"/>
      <c r="Y86" s="46"/>
      <c r="Z86" s="36"/>
      <c r="AA86" s="36"/>
      <c r="AB86" s="36"/>
      <c r="AC86" s="46"/>
      <c r="AD86" s="48"/>
      <c r="AE86" s="35"/>
      <c r="AF86" s="33"/>
    </row>
    <row r="87" spans="2:32">
      <c r="B87" s="119" t="s">
        <v>236</v>
      </c>
      <c r="C87" s="199" t="s">
        <v>607</v>
      </c>
      <c r="D87" s="199"/>
      <c r="E87" s="199" t="s">
        <v>591</v>
      </c>
      <c r="F87" s="199"/>
      <c r="G87" s="199" t="s">
        <v>591</v>
      </c>
      <c r="H87" s="199"/>
      <c r="I87" s="199" t="s">
        <v>591</v>
      </c>
      <c r="J87" s="199"/>
      <c r="K87" s="140"/>
      <c r="L87" s="159"/>
      <c r="M87" s="159"/>
      <c r="N87" s="159"/>
      <c r="O87" s="159"/>
      <c r="P87" s="154"/>
      <c r="Q87" s="45"/>
      <c r="R87" s="36"/>
      <c r="S87" s="46"/>
      <c r="T87" s="36"/>
      <c r="U87" s="46"/>
      <c r="V87" s="36"/>
      <c r="W87" s="47"/>
      <c r="X87" s="36"/>
      <c r="Y87" s="46"/>
      <c r="Z87" s="36"/>
      <c r="AA87" s="36"/>
      <c r="AB87" s="36"/>
      <c r="AC87" s="46"/>
      <c r="AD87" s="48"/>
      <c r="AE87" s="35"/>
      <c r="AF87" s="33"/>
    </row>
    <row r="88" spans="2:32" ht="69" customHeight="1">
      <c r="B88" s="115" t="s">
        <v>237</v>
      </c>
      <c r="C88" s="199" t="s">
        <v>608</v>
      </c>
      <c r="D88" s="199"/>
      <c r="E88" s="199" t="s">
        <v>592</v>
      </c>
      <c r="F88" s="199"/>
      <c r="G88" s="199" t="s">
        <v>593</v>
      </c>
      <c r="H88" s="199"/>
      <c r="I88" s="199" t="s">
        <v>594</v>
      </c>
      <c r="J88" s="199"/>
      <c r="K88" s="140" t="s">
        <v>595</v>
      </c>
      <c r="L88" s="159" t="s">
        <v>551</v>
      </c>
      <c r="M88" s="159" t="s">
        <v>552</v>
      </c>
      <c r="N88" s="159" t="s">
        <v>553</v>
      </c>
      <c r="O88" s="159" t="s">
        <v>554</v>
      </c>
      <c r="P88" s="154" t="s">
        <v>564</v>
      </c>
      <c r="Q88" s="45"/>
      <c r="R88" s="36"/>
      <c r="S88" s="46"/>
      <c r="T88" s="36"/>
      <c r="U88" s="46"/>
      <c r="V88" s="36"/>
      <c r="W88" s="47"/>
      <c r="X88" s="36"/>
      <c r="Y88" s="46"/>
      <c r="Z88" s="36"/>
      <c r="AA88" s="36"/>
      <c r="AB88" s="36"/>
      <c r="AC88" s="46"/>
      <c r="AD88" s="48"/>
      <c r="AE88" s="35"/>
      <c r="AF88" s="33"/>
    </row>
    <row r="89" spans="2:32">
      <c r="B89" s="115" t="s">
        <v>238</v>
      </c>
      <c r="C89" s="199" t="s">
        <v>609</v>
      </c>
      <c r="D89" s="199"/>
      <c r="E89" s="199" t="s">
        <v>596</v>
      </c>
      <c r="F89" s="199"/>
      <c r="G89" s="199" t="s">
        <v>596</v>
      </c>
      <c r="H89" s="199"/>
      <c r="I89" s="199" t="s">
        <v>596</v>
      </c>
      <c r="J89" s="199"/>
      <c r="K89" s="140"/>
      <c r="L89" s="159"/>
      <c r="M89" s="159"/>
      <c r="N89" s="159"/>
      <c r="O89" s="159"/>
      <c r="P89" s="154"/>
      <c r="Q89" s="45"/>
      <c r="R89" s="36"/>
      <c r="S89" s="46"/>
      <c r="T89" s="36"/>
      <c r="U89" s="46"/>
      <c r="V89" s="36"/>
      <c r="W89" s="47"/>
      <c r="X89" s="36"/>
      <c r="Y89" s="46"/>
      <c r="Z89" s="36"/>
      <c r="AA89" s="36"/>
      <c r="AB89" s="36"/>
      <c r="AC89" s="46"/>
      <c r="AD89" s="48"/>
      <c r="AE89" s="35"/>
      <c r="AF89" s="33"/>
    </row>
    <row r="90" spans="2:32" ht="18.75">
      <c r="B90" s="200" t="s">
        <v>239</v>
      </c>
      <c r="C90" s="201"/>
      <c r="D90" s="201"/>
      <c r="E90" s="201"/>
      <c r="F90" s="201"/>
      <c r="G90" s="201"/>
      <c r="H90" s="201"/>
      <c r="I90" s="201"/>
      <c r="J90" s="201"/>
      <c r="K90" s="65" t="s">
        <v>485</v>
      </c>
      <c r="L90" s="65"/>
      <c r="M90" s="65"/>
      <c r="N90" s="65"/>
      <c r="O90" s="65"/>
      <c r="P90" s="65"/>
      <c r="Q90" s="45"/>
      <c r="R90" s="36"/>
      <c r="S90" s="46"/>
      <c r="T90" s="36"/>
      <c r="U90" s="46"/>
      <c r="V90" s="36"/>
      <c r="W90" s="47"/>
      <c r="X90" s="36"/>
      <c r="Y90" s="46"/>
      <c r="Z90" s="36"/>
      <c r="AA90" s="36"/>
      <c r="AB90" s="36"/>
      <c r="AC90" s="46"/>
      <c r="AD90" s="48"/>
      <c r="AE90" s="35"/>
      <c r="AF90" s="33"/>
    </row>
    <row r="91" spans="2:32" ht="68.25" customHeight="1">
      <c r="B91" s="122" t="s">
        <v>240</v>
      </c>
      <c r="C91" s="199" t="s">
        <v>603</v>
      </c>
      <c r="D91" s="199"/>
      <c r="E91" s="199" t="s">
        <v>597</v>
      </c>
      <c r="F91" s="199"/>
      <c r="G91" s="199" t="s">
        <v>597</v>
      </c>
      <c r="H91" s="199"/>
      <c r="I91" s="199" t="s">
        <v>598</v>
      </c>
      <c r="J91" s="199"/>
      <c r="K91" s="140" t="s">
        <v>610</v>
      </c>
      <c r="L91" s="159" t="s">
        <v>555</v>
      </c>
      <c r="M91" s="159" t="s">
        <v>556</v>
      </c>
      <c r="N91" s="159" t="s">
        <v>557</v>
      </c>
      <c r="O91" s="159" t="s">
        <v>558</v>
      </c>
      <c r="P91" s="154" t="s">
        <v>563</v>
      </c>
      <c r="Q91" s="45"/>
      <c r="R91" s="36"/>
      <c r="S91" s="46"/>
      <c r="T91" s="36"/>
      <c r="U91" s="46"/>
      <c r="V91" s="36"/>
      <c r="W91" s="47"/>
      <c r="X91" s="36"/>
      <c r="Y91" s="46"/>
      <c r="Z91" s="36"/>
      <c r="AA91" s="36"/>
      <c r="AB91" s="36"/>
      <c r="AC91" s="46"/>
      <c r="AD91" s="48"/>
      <c r="AE91" s="35"/>
      <c r="AF91" s="33"/>
    </row>
    <row r="92" spans="2:32" ht="18.75">
      <c r="B92" s="200" t="s">
        <v>241</v>
      </c>
      <c r="C92" s="201"/>
      <c r="D92" s="201"/>
      <c r="E92" s="201"/>
      <c r="F92" s="201"/>
      <c r="G92" s="201"/>
      <c r="H92" s="201"/>
      <c r="I92" s="201"/>
      <c r="J92" s="201"/>
      <c r="K92" s="65" t="s">
        <v>485</v>
      </c>
      <c r="L92" s="65"/>
      <c r="M92" s="65"/>
      <c r="N92" s="65"/>
      <c r="O92" s="65"/>
      <c r="P92" s="65"/>
      <c r="Q92" s="45"/>
      <c r="R92" s="36"/>
      <c r="S92" s="46"/>
      <c r="T92" s="36"/>
      <c r="U92" s="46"/>
      <c r="V92" s="36"/>
      <c r="W92" s="47"/>
      <c r="X92" s="36"/>
      <c r="Y92" s="46"/>
      <c r="Z92" s="36"/>
      <c r="AA92" s="36"/>
      <c r="AB92" s="36"/>
      <c r="AC92" s="46"/>
      <c r="AD92" s="48"/>
      <c r="AE92" s="35"/>
      <c r="AF92" s="33"/>
    </row>
    <row r="93" spans="2:32" ht="25.5">
      <c r="B93" s="123" t="s">
        <v>242</v>
      </c>
      <c r="C93" s="199" t="s">
        <v>293</v>
      </c>
      <c r="D93" s="199"/>
      <c r="E93" s="199" t="s">
        <v>293</v>
      </c>
      <c r="F93" s="199"/>
      <c r="G93" s="199" t="s">
        <v>293</v>
      </c>
      <c r="H93" s="199"/>
      <c r="I93" s="199" t="s">
        <v>293</v>
      </c>
      <c r="J93" s="199"/>
      <c r="K93" s="140" t="s">
        <v>477</v>
      </c>
      <c r="L93" s="159"/>
      <c r="M93" s="159"/>
      <c r="N93" s="159"/>
      <c r="O93" s="159"/>
      <c r="P93" s="154"/>
      <c r="Q93" s="45"/>
      <c r="R93" s="36"/>
      <c r="S93" s="46"/>
      <c r="T93" s="36"/>
      <c r="U93" s="46"/>
      <c r="V93" s="36"/>
      <c r="W93" s="47"/>
      <c r="X93" s="36"/>
      <c r="Y93" s="46"/>
      <c r="Z93" s="36"/>
      <c r="AA93" s="36"/>
      <c r="AB93" s="36"/>
      <c r="AC93" s="46"/>
      <c r="AD93" s="48"/>
      <c r="AE93" s="35"/>
      <c r="AF93" s="33"/>
    </row>
    <row r="94" spans="2:32" ht="18.75">
      <c r="B94" s="200" t="s">
        <v>243</v>
      </c>
      <c r="C94" s="201"/>
      <c r="D94" s="201"/>
      <c r="E94" s="201"/>
      <c r="F94" s="201"/>
      <c r="G94" s="201"/>
      <c r="H94" s="201"/>
      <c r="I94" s="201"/>
      <c r="J94" s="201"/>
      <c r="K94" s="65" t="s">
        <v>485</v>
      </c>
      <c r="L94" s="65"/>
      <c r="M94" s="65"/>
      <c r="N94" s="65"/>
      <c r="O94" s="65"/>
      <c r="P94" s="65"/>
      <c r="Q94" s="45"/>
      <c r="R94" s="36"/>
      <c r="S94" s="46"/>
      <c r="T94" s="36"/>
      <c r="U94" s="46"/>
      <c r="V94" s="36"/>
      <c r="W94" s="47"/>
      <c r="X94" s="36"/>
      <c r="Y94" s="46"/>
      <c r="Z94" s="36"/>
      <c r="AA94" s="36"/>
      <c r="AB94" s="36"/>
      <c r="AC94" s="46"/>
      <c r="AD94" s="48"/>
      <c r="AE94" s="35"/>
      <c r="AF94" s="33"/>
    </row>
    <row r="95" spans="2:32">
      <c r="B95" s="123" t="s">
        <v>5</v>
      </c>
      <c r="C95" s="199"/>
      <c r="D95" s="199"/>
      <c r="E95" s="208"/>
      <c r="F95" s="209"/>
      <c r="G95" s="208"/>
      <c r="H95" s="209"/>
      <c r="I95" s="199"/>
      <c r="J95" s="199"/>
      <c r="K95" s="140" t="s">
        <v>485</v>
      </c>
      <c r="L95" s="140"/>
      <c r="M95" s="140"/>
      <c r="N95" s="140"/>
      <c r="O95" s="140"/>
      <c r="P95" s="140"/>
      <c r="Q95" s="45"/>
      <c r="R95" s="36"/>
      <c r="S95" s="46"/>
      <c r="T95" s="36"/>
      <c r="U95" s="46"/>
      <c r="V95" s="36"/>
      <c r="W95" s="47"/>
      <c r="X95" s="36"/>
      <c r="Y95" s="46"/>
      <c r="Z95" s="36"/>
      <c r="AA95" s="36"/>
      <c r="AB95" s="36"/>
      <c r="AC95" s="46"/>
      <c r="AD95" s="48"/>
      <c r="AE95" s="35"/>
      <c r="AF95" s="33"/>
    </row>
    <row r="96" spans="2:32">
      <c r="B96" s="57"/>
      <c r="C96" s="58"/>
      <c r="D96" s="58"/>
      <c r="E96" s="58"/>
      <c r="F96" s="58"/>
      <c r="G96" s="58"/>
      <c r="H96" s="58"/>
      <c r="I96" s="57"/>
      <c r="J96" s="57"/>
      <c r="K96" s="60"/>
      <c r="L96" s="60"/>
      <c r="M96" s="60"/>
      <c r="N96" s="60"/>
      <c r="O96" s="60"/>
      <c r="P96" s="60"/>
      <c r="Q96" s="45"/>
      <c r="R96" s="36"/>
      <c r="S96" s="46"/>
      <c r="T96" s="36"/>
      <c r="U96" s="46"/>
      <c r="V96" s="36"/>
      <c r="W96" s="47"/>
      <c r="X96" s="36"/>
      <c r="Y96" s="46"/>
      <c r="Z96" s="36"/>
      <c r="AA96" s="36"/>
      <c r="AB96" s="36"/>
      <c r="AC96" s="46"/>
      <c r="AD96" s="48"/>
      <c r="AE96" s="35"/>
      <c r="AF96" s="33"/>
    </row>
    <row r="97" spans="2:32">
      <c r="B97" s="57"/>
      <c r="C97" s="58"/>
      <c r="D97" s="58"/>
      <c r="E97" s="58"/>
      <c r="F97" s="58"/>
      <c r="G97" s="58"/>
      <c r="H97" s="58"/>
      <c r="I97" s="57"/>
      <c r="J97" s="57"/>
      <c r="K97" s="60"/>
      <c r="L97" s="60"/>
      <c r="M97" s="60"/>
      <c r="N97" s="60"/>
      <c r="O97" s="60"/>
      <c r="P97" s="60"/>
      <c r="Q97" s="45"/>
      <c r="R97" s="36"/>
      <c r="S97" s="46"/>
      <c r="T97" s="36"/>
      <c r="U97" s="46"/>
      <c r="V97" s="36"/>
      <c r="W97" s="47"/>
      <c r="X97" s="36"/>
      <c r="Y97" s="46"/>
      <c r="Z97" s="36"/>
      <c r="AA97" s="36"/>
      <c r="AB97" s="36"/>
      <c r="AC97" s="46"/>
      <c r="AD97" s="48"/>
      <c r="AE97" s="35"/>
      <c r="AF97" s="33"/>
    </row>
    <row r="98" spans="2:32">
      <c r="B98" s="57"/>
      <c r="C98" s="58"/>
      <c r="D98" s="58"/>
      <c r="E98" s="58"/>
      <c r="F98" s="58"/>
      <c r="G98" s="58"/>
      <c r="H98" s="58"/>
      <c r="I98" s="57"/>
      <c r="J98" s="57"/>
      <c r="K98" s="60"/>
      <c r="L98" s="60"/>
      <c r="M98" s="60"/>
      <c r="N98" s="60"/>
      <c r="O98" s="60"/>
      <c r="P98" s="60"/>
      <c r="Q98" s="45"/>
      <c r="R98" s="36"/>
      <c r="S98" s="46"/>
      <c r="T98" s="36"/>
      <c r="U98" s="46"/>
      <c r="V98" s="36"/>
      <c r="W98" s="47"/>
      <c r="X98" s="36"/>
      <c r="Y98" s="46"/>
      <c r="Z98" s="36"/>
      <c r="AA98" s="36"/>
      <c r="AB98" s="36"/>
      <c r="AC98" s="46"/>
      <c r="AD98" s="48"/>
      <c r="AE98" s="35"/>
      <c r="AF98" s="33"/>
    </row>
    <row r="99" spans="2:32">
      <c r="B99" s="57"/>
      <c r="C99" s="58"/>
      <c r="D99" s="58"/>
      <c r="E99" s="58"/>
      <c r="F99" s="58"/>
      <c r="G99" s="58"/>
      <c r="H99" s="58"/>
      <c r="I99" s="57"/>
      <c r="J99" s="57"/>
      <c r="K99" s="60"/>
      <c r="L99" s="60"/>
      <c r="M99" s="60"/>
      <c r="N99" s="60"/>
      <c r="O99" s="60"/>
      <c r="P99" s="60"/>
      <c r="Q99" s="45"/>
      <c r="R99" s="36"/>
      <c r="S99" s="46"/>
      <c r="T99" s="36"/>
      <c r="U99" s="46"/>
      <c r="V99" s="36"/>
      <c r="W99" s="47"/>
      <c r="X99" s="36"/>
      <c r="Y99" s="46"/>
      <c r="Z99" s="36"/>
      <c r="AA99" s="36"/>
      <c r="AB99" s="36"/>
      <c r="AC99" s="46"/>
      <c r="AD99" s="48"/>
      <c r="AE99" s="35"/>
      <c r="AF99" s="33"/>
    </row>
    <row r="100" spans="2:32">
      <c r="B100" s="57"/>
      <c r="C100" s="58"/>
      <c r="D100" s="58"/>
      <c r="E100" s="58"/>
      <c r="F100" s="58"/>
      <c r="G100" s="58"/>
      <c r="H100" s="58"/>
      <c r="I100" s="57"/>
      <c r="J100" s="57"/>
      <c r="K100" s="60"/>
      <c r="L100" s="60"/>
      <c r="M100" s="60"/>
      <c r="N100" s="60"/>
      <c r="O100" s="60"/>
      <c r="P100" s="60"/>
      <c r="Q100" s="45"/>
      <c r="R100" s="36"/>
      <c r="S100" s="46"/>
      <c r="T100" s="36"/>
      <c r="U100" s="46"/>
      <c r="V100" s="36"/>
      <c r="W100" s="47"/>
      <c r="X100" s="36"/>
      <c r="Y100" s="46"/>
      <c r="Z100" s="36"/>
      <c r="AA100" s="36"/>
      <c r="AB100" s="36"/>
      <c r="AC100" s="46"/>
      <c r="AD100" s="48"/>
      <c r="AE100" s="35"/>
      <c r="AF100" s="33"/>
    </row>
    <row r="101" spans="2:32">
      <c r="B101" s="57"/>
      <c r="C101" s="58"/>
      <c r="D101" s="58"/>
      <c r="E101" s="58"/>
      <c r="F101" s="58"/>
      <c r="G101" s="58"/>
      <c r="H101" s="58"/>
      <c r="I101" s="57"/>
      <c r="J101" s="57"/>
      <c r="K101" s="60"/>
      <c r="L101" s="60"/>
      <c r="M101" s="60"/>
      <c r="N101" s="60"/>
      <c r="O101" s="60"/>
      <c r="P101" s="60"/>
      <c r="Q101" s="45"/>
      <c r="R101" s="36"/>
      <c r="S101" s="46"/>
      <c r="T101" s="36"/>
      <c r="U101" s="46"/>
      <c r="V101" s="36"/>
      <c r="W101" s="47"/>
      <c r="X101" s="36"/>
      <c r="Y101" s="46"/>
      <c r="Z101" s="36"/>
      <c r="AA101" s="36"/>
      <c r="AB101" s="36"/>
      <c r="AC101" s="46"/>
      <c r="AD101" s="48"/>
      <c r="AE101" s="35"/>
      <c r="AF101" s="33"/>
    </row>
    <row r="102" spans="2:32">
      <c r="B102" s="57"/>
      <c r="C102" s="58"/>
      <c r="D102" s="58"/>
      <c r="E102" s="58"/>
      <c r="F102" s="58"/>
      <c r="G102" s="58"/>
      <c r="H102" s="58"/>
      <c r="I102" s="57"/>
      <c r="J102" s="57"/>
      <c r="K102" s="60"/>
      <c r="L102" s="60"/>
      <c r="M102" s="60"/>
      <c r="N102" s="60"/>
      <c r="O102" s="60"/>
      <c r="P102" s="60"/>
      <c r="Q102" s="45"/>
      <c r="R102" s="36"/>
      <c r="S102" s="46"/>
      <c r="T102" s="36"/>
      <c r="U102" s="46"/>
      <c r="V102" s="36"/>
      <c r="W102" s="47"/>
      <c r="X102" s="36"/>
      <c r="Y102" s="46"/>
      <c r="Z102" s="36"/>
      <c r="AA102" s="36"/>
      <c r="AB102" s="36"/>
      <c r="AC102" s="46"/>
      <c r="AD102" s="48"/>
      <c r="AE102" s="35"/>
      <c r="AF102" s="33"/>
    </row>
    <row r="103" spans="2:32">
      <c r="B103" s="57"/>
      <c r="C103" s="58"/>
      <c r="D103" s="58"/>
      <c r="E103" s="58"/>
      <c r="F103" s="58"/>
      <c r="G103" s="58"/>
      <c r="H103" s="58"/>
      <c r="I103" s="57"/>
      <c r="J103" s="57"/>
      <c r="K103" s="60"/>
      <c r="L103" s="60"/>
      <c r="M103" s="60"/>
      <c r="N103" s="60"/>
      <c r="O103" s="60"/>
      <c r="P103" s="60"/>
      <c r="Q103" s="45"/>
      <c r="R103" s="36"/>
      <c r="S103" s="46"/>
      <c r="T103" s="36"/>
      <c r="U103" s="46"/>
      <c r="V103" s="36"/>
      <c r="W103" s="47"/>
      <c r="X103" s="36"/>
      <c r="Y103" s="46"/>
      <c r="Z103" s="36"/>
      <c r="AA103" s="36"/>
      <c r="AB103" s="36"/>
      <c r="AC103" s="46"/>
      <c r="AD103" s="48"/>
      <c r="AE103" s="35"/>
      <c r="AF103" s="33"/>
    </row>
    <row r="104" spans="2:32">
      <c r="B104" s="57"/>
      <c r="C104" s="58"/>
      <c r="D104" s="58"/>
      <c r="E104" s="58"/>
      <c r="F104" s="58"/>
      <c r="G104" s="58"/>
      <c r="H104" s="58"/>
      <c r="I104" s="57"/>
      <c r="J104" s="57"/>
      <c r="K104" s="60"/>
      <c r="L104" s="60"/>
      <c r="M104" s="60"/>
      <c r="N104" s="60"/>
      <c r="O104" s="60"/>
      <c r="P104" s="60"/>
      <c r="Q104" s="45"/>
      <c r="R104" s="36"/>
      <c r="S104" s="46"/>
      <c r="T104" s="36"/>
      <c r="U104" s="46"/>
      <c r="V104" s="36"/>
      <c r="W104" s="47"/>
      <c r="X104" s="36"/>
      <c r="Y104" s="46"/>
      <c r="Z104" s="36"/>
      <c r="AA104" s="36"/>
      <c r="AB104" s="36"/>
      <c r="AC104" s="46"/>
      <c r="AD104" s="48"/>
      <c r="AE104" s="35"/>
      <c r="AF104" s="33"/>
    </row>
    <row r="105" spans="2:32">
      <c r="B105" s="57"/>
      <c r="C105" s="58"/>
      <c r="D105" s="58"/>
      <c r="E105" s="58"/>
      <c r="F105" s="58"/>
      <c r="G105" s="58"/>
      <c r="H105" s="58"/>
      <c r="I105" s="57"/>
      <c r="J105" s="57"/>
      <c r="K105" s="60"/>
      <c r="L105" s="60"/>
      <c r="M105" s="60"/>
      <c r="N105" s="60"/>
      <c r="O105" s="60"/>
      <c r="P105" s="60"/>
      <c r="Q105" s="45"/>
      <c r="R105" s="36"/>
      <c r="S105" s="46"/>
      <c r="T105" s="36"/>
      <c r="U105" s="46"/>
      <c r="V105" s="36"/>
      <c r="W105" s="47"/>
      <c r="X105" s="36"/>
      <c r="Y105" s="46"/>
      <c r="Z105" s="36"/>
      <c r="AA105" s="36"/>
      <c r="AB105" s="36"/>
      <c r="AC105" s="46"/>
      <c r="AD105" s="48"/>
      <c r="AE105" s="35"/>
      <c r="AF105" s="33"/>
    </row>
    <row r="106" spans="2:32">
      <c r="D106" s="34"/>
      <c r="E106" s="34"/>
      <c r="F106" s="34"/>
      <c r="G106" s="34"/>
      <c r="H106" s="34"/>
      <c r="I106" s="34"/>
      <c r="J106" s="34"/>
      <c r="K106" s="34"/>
      <c r="L106" s="34"/>
      <c r="M106" s="34"/>
      <c r="N106" s="34"/>
      <c r="O106" s="34"/>
      <c r="P106" s="34"/>
      <c r="Q106" s="34"/>
      <c r="R106" s="36"/>
      <c r="S106" s="46"/>
      <c r="T106" s="36"/>
      <c r="U106" s="46"/>
      <c r="V106" s="36"/>
      <c r="W106" s="47"/>
      <c r="X106" s="36"/>
      <c r="Y106" s="46"/>
      <c r="Z106" s="36"/>
      <c r="AA106" s="36"/>
      <c r="AB106" s="36"/>
      <c r="AC106" s="46"/>
      <c r="AD106" s="48"/>
      <c r="AE106" s="35"/>
      <c r="AF106" s="33"/>
    </row>
    <row r="107" spans="2:32">
      <c r="D107" s="34"/>
      <c r="E107" s="34"/>
      <c r="F107" s="34"/>
      <c r="G107" s="34"/>
      <c r="H107" s="34"/>
      <c r="I107" s="34"/>
      <c r="J107" s="34"/>
      <c r="K107" s="34"/>
      <c r="L107" s="34"/>
      <c r="M107" s="34"/>
      <c r="N107" s="34"/>
      <c r="O107" s="34"/>
      <c r="P107" s="34"/>
      <c r="Q107" s="34"/>
      <c r="R107" s="36"/>
      <c r="S107" s="46"/>
      <c r="T107" s="36"/>
      <c r="U107" s="46"/>
      <c r="V107" s="36"/>
      <c r="W107" s="47"/>
      <c r="X107" s="36"/>
      <c r="Y107" s="46"/>
      <c r="Z107" s="36"/>
      <c r="AA107" s="36"/>
      <c r="AB107" s="36"/>
      <c r="AC107" s="46"/>
      <c r="AD107" s="48"/>
      <c r="AE107" s="35"/>
      <c r="AF107" s="33"/>
    </row>
    <row r="108" spans="2:32">
      <c r="D108" s="34"/>
      <c r="E108" s="34"/>
      <c r="F108" s="34"/>
      <c r="G108" s="34"/>
      <c r="H108" s="34"/>
      <c r="I108" s="34"/>
      <c r="J108" s="34"/>
      <c r="K108" s="34"/>
      <c r="L108" s="34"/>
      <c r="M108" s="34"/>
      <c r="N108" s="34"/>
      <c r="O108" s="34"/>
      <c r="P108" s="34"/>
      <c r="Q108" s="34"/>
      <c r="R108" s="36"/>
      <c r="S108" s="46"/>
      <c r="T108" s="36"/>
      <c r="U108" s="46"/>
      <c r="V108" s="36"/>
      <c r="W108" s="47"/>
      <c r="X108" s="36"/>
      <c r="Y108" s="46"/>
      <c r="Z108" s="36"/>
      <c r="AA108" s="36"/>
      <c r="AB108" s="36"/>
      <c r="AC108" s="46"/>
      <c r="AD108" s="48"/>
      <c r="AE108" s="35"/>
      <c r="AF108" s="33"/>
    </row>
    <row r="109" spans="2:32">
      <c r="D109" s="34"/>
      <c r="E109" s="34"/>
      <c r="F109" s="34"/>
      <c r="G109" s="34"/>
      <c r="H109" s="34"/>
      <c r="I109" s="34"/>
      <c r="J109" s="58"/>
      <c r="K109" s="57"/>
      <c r="L109" s="57"/>
      <c r="M109" s="57"/>
      <c r="N109" s="57"/>
      <c r="O109" s="57"/>
      <c r="P109" s="57"/>
      <c r="Q109" s="45"/>
      <c r="R109" s="36"/>
      <c r="S109" s="46"/>
      <c r="T109" s="36"/>
      <c r="U109" s="46"/>
      <c r="V109" s="36"/>
      <c r="W109" s="47"/>
      <c r="X109" s="36"/>
      <c r="Y109" s="46"/>
      <c r="Z109" s="36"/>
      <c r="AA109" s="36"/>
      <c r="AB109" s="36"/>
      <c r="AC109" s="46"/>
      <c r="AD109" s="48"/>
      <c r="AE109" s="35"/>
      <c r="AF109" s="33"/>
    </row>
    <row r="110" spans="2:32">
      <c r="B110" s="59"/>
      <c r="I110" s="34"/>
      <c r="J110" s="60"/>
      <c r="K110" s="59"/>
      <c r="L110" s="59"/>
      <c r="M110" s="59"/>
      <c r="N110" s="59"/>
      <c r="O110" s="59"/>
      <c r="P110" s="59"/>
      <c r="Q110" s="45"/>
      <c r="R110" s="36"/>
      <c r="S110" s="46"/>
      <c r="T110" s="36"/>
      <c r="U110" s="46"/>
      <c r="V110" s="36"/>
      <c r="W110" s="47"/>
      <c r="X110" s="36"/>
      <c r="Y110" s="46"/>
      <c r="Z110" s="36"/>
      <c r="AA110" s="36"/>
      <c r="AB110" s="36"/>
      <c r="AC110" s="46"/>
      <c r="AD110" s="48"/>
      <c r="AE110" s="35"/>
      <c r="AF110" s="33"/>
    </row>
    <row r="111" spans="2:32">
      <c r="B111" s="59"/>
      <c r="D111" s="60"/>
      <c r="E111" s="60"/>
      <c r="F111" s="60"/>
      <c r="G111" s="60"/>
      <c r="H111" s="60"/>
      <c r="I111" s="59"/>
      <c r="J111" s="59"/>
      <c r="K111" s="60"/>
      <c r="L111" s="60"/>
      <c r="M111" s="60"/>
      <c r="N111" s="60"/>
      <c r="O111" s="60"/>
      <c r="P111" s="60"/>
      <c r="Q111" s="45"/>
      <c r="R111" s="36"/>
      <c r="S111" s="46"/>
      <c r="T111" s="36"/>
      <c r="U111" s="46"/>
      <c r="V111" s="36"/>
      <c r="W111" s="47"/>
      <c r="X111" s="36"/>
      <c r="Y111" s="46"/>
      <c r="Z111" s="36"/>
      <c r="AA111" s="36"/>
      <c r="AB111" s="36"/>
      <c r="AC111" s="46"/>
      <c r="AD111" s="48"/>
      <c r="AE111" s="35"/>
      <c r="AF111" s="33"/>
    </row>
    <row r="112" spans="2:32">
      <c r="B112" s="59"/>
      <c r="D112" s="60"/>
      <c r="E112" s="60"/>
      <c r="F112" s="60"/>
      <c r="G112" s="60"/>
      <c r="H112" s="60"/>
      <c r="I112" s="59"/>
      <c r="J112" s="59"/>
      <c r="K112" s="60"/>
      <c r="L112" s="60"/>
      <c r="M112" s="60"/>
      <c r="N112" s="60"/>
      <c r="O112" s="60"/>
      <c r="P112" s="60"/>
      <c r="Q112" s="45"/>
      <c r="R112" s="36"/>
      <c r="S112" s="46"/>
      <c r="T112" s="36"/>
      <c r="U112" s="46"/>
      <c r="V112" s="36"/>
      <c r="W112" s="47"/>
      <c r="X112" s="36"/>
      <c r="Y112" s="46"/>
      <c r="Z112" s="36"/>
      <c r="AA112" s="36"/>
      <c r="AB112" s="36"/>
      <c r="AC112" s="46"/>
      <c r="AD112" s="48"/>
      <c r="AE112" s="35"/>
      <c r="AF112" s="33"/>
    </row>
    <row r="113" spans="2:32">
      <c r="D113" s="60"/>
      <c r="E113" s="60"/>
      <c r="F113" s="60"/>
      <c r="G113" s="60"/>
      <c r="H113" s="60"/>
      <c r="I113" s="59"/>
      <c r="J113" s="59"/>
      <c r="K113" s="60"/>
      <c r="L113" s="60"/>
      <c r="M113" s="60"/>
      <c r="N113" s="60"/>
      <c r="O113" s="60"/>
      <c r="P113" s="60"/>
      <c r="Q113" s="45"/>
      <c r="R113" s="36"/>
      <c r="S113" s="46"/>
      <c r="T113" s="36"/>
      <c r="U113" s="46"/>
      <c r="V113" s="36"/>
      <c r="W113" s="47"/>
      <c r="X113" s="36"/>
      <c r="Y113" s="46"/>
      <c r="Z113" s="36"/>
      <c r="AA113" s="36"/>
      <c r="AB113" s="36"/>
      <c r="AC113" s="46"/>
      <c r="AD113" s="48"/>
      <c r="AE113" s="35"/>
      <c r="AF113" s="33"/>
    </row>
    <row r="114" spans="2:32">
      <c r="D114" s="60"/>
      <c r="E114" s="60"/>
      <c r="F114" s="60"/>
      <c r="G114" s="60"/>
      <c r="H114" s="60"/>
      <c r="I114" s="59"/>
      <c r="J114" s="59"/>
      <c r="K114" s="60"/>
      <c r="L114" s="60"/>
      <c r="M114" s="60"/>
      <c r="N114" s="60"/>
      <c r="O114" s="60"/>
      <c r="P114" s="60"/>
      <c r="Q114" s="45"/>
      <c r="R114" s="36"/>
      <c r="S114" s="46"/>
      <c r="T114" s="36"/>
      <c r="U114" s="46"/>
      <c r="V114" s="36"/>
      <c r="W114" s="47"/>
      <c r="X114" s="36"/>
      <c r="Y114" s="46"/>
      <c r="Z114" s="36"/>
      <c r="AA114" s="36"/>
      <c r="AB114" s="36"/>
      <c r="AC114" s="46"/>
      <c r="AD114" s="48"/>
      <c r="AE114" s="35"/>
      <c r="AF114" s="33"/>
    </row>
    <row r="115" spans="2:32">
      <c r="B115" s="59"/>
      <c r="D115" s="60"/>
      <c r="E115" s="60"/>
      <c r="F115" s="60"/>
      <c r="G115" s="60"/>
      <c r="H115" s="60"/>
      <c r="I115" s="59"/>
      <c r="J115" s="59"/>
      <c r="K115" s="60"/>
      <c r="L115" s="60"/>
      <c r="M115" s="60"/>
      <c r="N115" s="60"/>
      <c r="O115" s="60"/>
      <c r="P115" s="60"/>
      <c r="Q115" s="45"/>
      <c r="R115" s="36"/>
      <c r="S115" s="46"/>
      <c r="T115" s="36"/>
      <c r="U115" s="46"/>
      <c r="V115" s="36"/>
      <c r="W115" s="47"/>
      <c r="X115" s="36"/>
      <c r="Y115" s="46"/>
      <c r="Z115" s="36"/>
      <c r="AA115" s="36"/>
      <c r="AB115" s="36"/>
      <c r="AC115" s="46"/>
      <c r="AD115" s="48"/>
      <c r="AE115" s="35"/>
      <c r="AF115" s="33"/>
    </row>
    <row r="116" spans="2:32">
      <c r="B116" s="59"/>
      <c r="D116" s="60"/>
      <c r="E116" s="60"/>
      <c r="F116" s="60"/>
      <c r="G116" s="60"/>
      <c r="H116" s="60"/>
      <c r="I116" s="59"/>
      <c r="J116" s="59"/>
      <c r="K116" s="60"/>
      <c r="L116" s="60"/>
      <c r="M116" s="60"/>
      <c r="N116" s="60"/>
      <c r="O116" s="60"/>
      <c r="P116" s="60"/>
      <c r="Q116" s="45"/>
      <c r="R116" s="36"/>
      <c r="S116" s="46"/>
      <c r="T116" s="36"/>
      <c r="U116" s="46"/>
      <c r="V116" s="36"/>
      <c r="W116" s="47"/>
      <c r="X116" s="36"/>
      <c r="Y116" s="46"/>
      <c r="Z116" s="36"/>
      <c r="AA116" s="36"/>
      <c r="AB116" s="36"/>
      <c r="AC116" s="46"/>
      <c r="AD116" s="48"/>
      <c r="AE116" s="35"/>
      <c r="AF116" s="33"/>
    </row>
    <row r="117" spans="2:32">
      <c r="B117" s="59"/>
      <c r="D117" s="60"/>
      <c r="E117" s="60"/>
      <c r="F117" s="60"/>
      <c r="G117" s="60"/>
      <c r="H117" s="60"/>
      <c r="I117" s="59"/>
      <c r="J117" s="59"/>
      <c r="K117" s="60"/>
      <c r="L117" s="60"/>
      <c r="M117" s="60"/>
      <c r="N117" s="60"/>
      <c r="O117" s="60"/>
      <c r="P117" s="60"/>
      <c r="Q117" s="45"/>
      <c r="R117" s="36"/>
      <c r="S117" s="46"/>
      <c r="T117" s="36"/>
      <c r="U117" s="46"/>
      <c r="V117" s="36"/>
      <c r="W117" s="47"/>
      <c r="X117" s="36"/>
      <c r="Y117" s="46"/>
      <c r="Z117" s="36"/>
      <c r="AA117" s="36"/>
      <c r="AB117" s="36"/>
      <c r="AC117" s="46"/>
      <c r="AD117" s="48"/>
      <c r="AE117" s="35"/>
      <c r="AF117" s="33"/>
    </row>
    <row r="118" spans="2:32">
      <c r="B118" s="59"/>
      <c r="D118" s="60"/>
      <c r="E118" s="60"/>
      <c r="F118" s="60"/>
      <c r="G118" s="60"/>
      <c r="H118" s="60"/>
      <c r="I118" s="59"/>
      <c r="J118" s="59"/>
      <c r="K118" s="60"/>
      <c r="L118" s="60"/>
      <c r="M118" s="60"/>
      <c r="N118" s="60"/>
      <c r="O118" s="60"/>
      <c r="P118" s="60"/>
      <c r="Q118" s="45"/>
      <c r="R118" s="36"/>
      <c r="S118" s="46"/>
      <c r="T118" s="36"/>
      <c r="U118" s="46"/>
      <c r="V118" s="36"/>
      <c r="W118" s="47"/>
      <c r="X118" s="36"/>
      <c r="Y118" s="46"/>
      <c r="Z118" s="36"/>
      <c r="AA118" s="36"/>
      <c r="AB118" s="36"/>
      <c r="AC118" s="46"/>
      <c r="AD118" s="48"/>
      <c r="AE118" s="35"/>
      <c r="AF118" s="33"/>
    </row>
    <row r="119" spans="2:32">
      <c r="B119" s="59"/>
      <c r="D119" s="60"/>
      <c r="E119" s="60"/>
      <c r="F119" s="60"/>
      <c r="G119" s="60"/>
      <c r="H119" s="60"/>
      <c r="I119" s="59"/>
      <c r="J119" s="59"/>
      <c r="K119" s="60"/>
      <c r="L119" s="60"/>
      <c r="M119" s="60"/>
      <c r="N119" s="60"/>
      <c r="O119" s="60"/>
      <c r="P119" s="60"/>
      <c r="Q119" s="45"/>
      <c r="R119" s="36"/>
      <c r="S119" s="46"/>
      <c r="T119" s="36"/>
      <c r="U119" s="46"/>
      <c r="V119" s="36"/>
      <c r="W119" s="47"/>
      <c r="X119" s="36"/>
      <c r="Y119" s="46"/>
      <c r="Z119" s="36"/>
      <c r="AA119" s="36"/>
      <c r="AB119" s="36"/>
      <c r="AC119" s="46"/>
      <c r="AD119" s="48"/>
      <c r="AE119" s="35"/>
      <c r="AF119" s="33"/>
    </row>
    <row r="120" spans="2:32">
      <c r="B120" s="59"/>
      <c r="D120" s="60"/>
      <c r="E120" s="60"/>
      <c r="F120" s="60"/>
      <c r="G120" s="60"/>
      <c r="H120" s="60"/>
      <c r="I120" s="59"/>
      <c r="J120" s="59"/>
      <c r="K120" s="60"/>
      <c r="L120" s="60"/>
      <c r="M120" s="60"/>
      <c r="N120" s="60"/>
      <c r="O120" s="60"/>
      <c r="P120" s="60"/>
      <c r="Q120" s="45"/>
      <c r="R120" s="36"/>
      <c r="S120" s="46"/>
      <c r="T120" s="36"/>
      <c r="U120" s="46"/>
      <c r="V120" s="36"/>
      <c r="W120" s="47"/>
      <c r="X120" s="36"/>
      <c r="Y120" s="46"/>
      <c r="Z120" s="36"/>
      <c r="AA120" s="36"/>
      <c r="AB120" s="36"/>
      <c r="AC120" s="46"/>
      <c r="AD120" s="48"/>
      <c r="AE120" s="35"/>
      <c r="AF120" s="33"/>
    </row>
    <row r="121" spans="2:32">
      <c r="B121" s="59"/>
      <c r="D121" s="60"/>
      <c r="E121" s="60"/>
      <c r="F121" s="60"/>
      <c r="G121" s="60"/>
      <c r="H121" s="60"/>
      <c r="I121" s="59"/>
      <c r="J121" s="59"/>
      <c r="K121" s="60"/>
      <c r="L121" s="60"/>
      <c r="M121" s="60"/>
      <c r="N121" s="60"/>
      <c r="O121" s="60"/>
      <c r="P121" s="60"/>
      <c r="Q121" s="45"/>
      <c r="R121" s="36"/>
      <c r="S121" s="46"/>
      <c r="T121" s="36"/>
      <c r="U121" s="46"/>
      <c r="V121" s="36"/>
      <c r="W121" s="47"/>
      <c r="X121" s="36"/>
      <c r="Y121" s="46"/>
      <c r="Z121" s="36"/>
      <c r="AA121" s="36"/>
      <c r="AB121" s="36"/>
      <c r="AC121" s="46"/>
      <c r="AD121" s="48"/>
      <c r="AE121" s="35"/>
      <c r="AF121" s="33"/>
    </row>
    <row r="122" spans="2:32">
      <c r="B122" s="59"/>
      <c r="D122" s="60"/>
      <c r="E122" s="60"/>
      <c r="F122" s="60"/>
      <c r="G122" s="60"/>
      <c r="H122" s="60"/>
      <c r="I122" s="59"/>
      <c r="J122" s="59"/>
      <c r="K122" s="60"/>
      <c r="L122" s="60"/>
      <c r="M122" s="60"/>
      <c r="N122" s="60"/>
      <c r="O122" s="60"/>
      <c r="P122" s="60"/>
      <c r="Q122" s="45"/>
      <c r="R122" s="36"/>
      <c r="S122" s="46"/>
      <c r="T122" s="36"/>
      <c r="U122" s="46"/>
      <c r="V122" s="36"/>
      <c r="W122" s="47"/>
      <c r="X122" s="36"/>
      <c r="Y122" s="46"/>
      <c r="Z122" s="36"/>
      <c r="AA122" s="36"/>
      <c r="AB122" s="36"/>
      <c r="AC122" s="46"/>
      <c r="AD122" s="48"/>
      <c r="AE122" s="35"/>
      <c r="AF122" s="33"/>
    </row>
    <row r="123" spans="2:32">
      <c r="B123" s="59"/>
      <c r="D123" s="60"/>
      <c r="E123" s="60"/>
      <c r="F123" s="60"/>
      <c r="G123" s="60"/>
      <c r="H123" s="60"/>
      <c r="I123" s="59"/>
      <c r="J123" s="59"/>
      <c r="K123" s="60"/>
      <c r="L123" s="60"/>
      <c r="M123" s="60"/>
      <c r="N123" s="60"/>
      <c r="O123" s="60"/>
      <c r="P123" s="60"/>
      <c r="Q123" s="45"/>
      <c r="R123" s="36"/>
      <c r="S123" s="46"/>
      <c r="T123" s="36"/>
      <c r="U123" s="46"/>
      <c r="V123" s="36"/>
      <c r="W123" s="47"/>
      <c r="X123" s="36"/>
      <c r="Y123" s="46"/>
      <c r="Z123" s="36"/>
      <c r="AA123" s="36"/>
      <c r="AB123" s="36"/>
      <c r="AC123" s="46"/>
      <c r="AD123" s="48"/>
      <c r="AE123" s="35"/>
      <c r="AF123" s="33"/>
    </row>
    <row r="124" spans="2:32">
      <c r="B124" s="59"/>
      <c r="D124" s="60"/>
      <c r="E124" s="60"/>
      <c r="F124" s="60"/>
      <c r="G124" s="60"/>
      <c r="H124" s="60"/>
      <c r="I124" s="59"/>
      <c r="J124" s="59"/>
      <c r="K124" s="60"/>
      <c r="L124" s="60"/>
      <c r="M124" s="60"/>
      <c r="N124" s="60"/>
      <c r="O124" s="60"/>
      <c r="P124" s="60"/>
      <c r="Q124" s="45"/>
      <c r="R124" s="36"/>
      <c r="S124" s="46"/>
      <c r="T124" s="36"/>
      <c r="U124" s="46"/>
      <c r="V124" s="36"/>
      <c r="W124" s="47"/>
      <c r="X124" s="36"/>
      <c r="Y124" s="46"/>
      <c r="Z124" s="36"/>
      <c r="AA124" s="36"/>
      <c r="AB124" s="36"/>
      <c r="AC124" s="46"/>
      <c r="AD124" s="48"/>
      <c r="AE124" s="35"/>
      <c r="AF124" s="33"/>
    </row>
    <row r="125" spans="2:32">
      <c r="B125" s="59"/>
      <c r="D125" s="60"/>
      <c r="E125" s="60"/>
      <c r="F125" s="60"/>
      <c r="G125" s="60"/>
      <c r="H125" s="60"/>
      <c r="I125" s="59"/>
      <c r="J125" s="59"/>
      <c r="K125" s="60"/>
      <c r="L125" s="60"/>
      <c r="M125" s="60"/>
      <c r="N125" s="60"/>
      <c r="O125" s="60"/>
      <c r="P125" s="60"/>
      <c r="Q125" s="45"/>
      <c r="R125" s="36"/>
      <c r="S125" s="46"/>
      <c r="T125" s="36"/>
      <c r="U125" s="46"/>
      <c r="V125" s="36"/>
      <c r="W125" s="47"/>
      <c r="X125" s="36"/>
      <c r="Y125" s="46"/>
      <c r="Z125" s="36"/>
      <c r="AA125" s="36"/>
      <c r="AB125" s="36"/>
      <c r="AC125" s="46"/>
      <c r="AD125" s="48"/>
      <c r="AE125" s="35"/>
      <c r="AF125" s="33"/>
    </row>
    <row r="126" spans="2:32">
      <c r="B126" s="59"/>
      <c r="D126" s="60"/>
      <c r="E126" s="60"/>
      <c r="F126" s="60"/>
      <c r="G126" s="60"/>
      <c r="H126" s="60"/>
      <c r="I126" s="59"/>
      <c r="J126" s="59"/>
      <c r="K126" s="60"/>
      <c r="L126" s="60"/>
      <c r="M126" s="60"/>
      <c r="N126" s="60"/>
      <c r="O126" s="60"/>
      <c r="P126" s="60"/>
      <c r="Q126" s="45"/>
      <c r="R126" s="36"/>
      <c r="S126" s="46"/>
      <c r="T126" s="36"/>
      <c r="U126" s="46"/>
      <c r="V126" s="36"/>
      <c r="W126" s="47"/>
      <c r="X126" s="36"/>
      <c r="Y126" s="46"/>
      <c r="Z126" s="36"/>
      <c r="AA126" s="36"/>
      <c r="AB126" s="36"/>
      <c r="AC126" s="46"/>
      <c r="AD126" s="48"/>
      <c r="AE126" s="35"/>
      <c r="AF126" s="33"/>
    </row>
    <row r="127" spans="2:32">
      <c r="B127" s="59"/>
      <c r="D127" s="60"/>
      <c r="E127" s="60"/>
      <c r="F127" s="60"/>
      <c r="G127" s="60"/>
      <c r="H127" s="60"/>
      <c r="I127" s="59"/>
      <c r="J127" s="59"/>
      <c r="K127" s="60"/>
      <c r="L127" s="60"/>
      <c r="M127" s="60"/>
      <c r="N127" s="60"/>
      <c r="O127" s="60"/>
      <c r="P127" s="60"/>
      <c r="Q127" s="45"/>
      <c r="R127" s="36"/>
      <c r="S127" s="46"/>
      <c r="T127" s="36"/>
      <c r="U127" s="46"/>
      <c r="V127" s="36"/>
      <c r="W127" s="47"/>
      <c r="X127" s="36"/>
      <c r="Y127" s="46"/>
      <c r="Z127" s="36"/>
      <c r="AA127" s="36"/>
      <c r="AB127" s="36"/>
      <c r="AC127" s="46"/>
      <c r="AD127" s="48"/>
      <c r="AE127" s="35"/>
      <c r="AF127" s="33"/>
    </row>
    <row r="128" spans="2:32">
      <c r="B128" s="59"/>
      <c r="D128" s="60"/>
      <c r="E128" s="60"/>
      <c r="F128" s="60"/>
      <c r="G128" s="60"/>
      <c r="H128" s="60"/>
      <c r="I128" s="59"/>
      <c r="J128" s="59"/>
      <c r="K128" s="60"/>
      <c r="L128" s="60"/>
      <c r="M128" s="60"/>
      <c r="N128" s="60"/>
      <c r="O128" s="60"/>
      <c r="P128" s="60"/>
      <c r="Q128" s="45"/>
      <c r="R128" s="36"/>
      <c r="S128" s="46"/>
      <c r="T128" s="36"/>
      <c r="U128" s="46"/>
      <c r="V128" s="36"/>
      <c r="W128" s="47"/>
      <c r="X128" s="36"/>
      <c r="Y128" s="46"/>
      <c r="Z128" s="36"/>
      <c r="AA128" s="36"/>
      <c r="AB128" s="36"/>
      <c r="AC128" s="46"/>
      <c r="AD128" s="48"/>
      <c r="AE128" s="35"/>
      <c r="AF128" s="33"/>
    </row>
    <row r="129" spans="2:32">
      <c r="B129" s="59"/>
      <c r="D129" s="60"/>
      <c r="E129" s="60"/>
      <c r="F129" s="60"/>
      <c r="G129" s="60"/>
      <c r="H129" s="60"/>
      <c r="I129" s="59"/>
      <c r="J129" s="59"/>
      <c r="K129" s="60"/>
      <c r="L129" s="60"/>
      <c r="M129" s="60"/>
      <c r="N129" s="60"/>
      <c r="O129" s="60"/>
      <c r="P129" s="60"/>
      <c r="Q129" s="45"/>
      <c r="R129" s="36"/>
      <c r="S129" s="46"/>
      <c r="T129" s="36"/>
      <c r="U129" s="46"/>
      <c r="V129" s="36"/>
      <c r="W129" s="47"/>
      <c r="X129" s="36"/>
      <c r="Y129" s="46"/>
      <c r="Z129" s="36"/>
      <c r="AA129" s="36"/>
      <c r="AB129" s="36"/>
      <c r="AC129" s="46"/>
      <c r="AD129" s="48"/>
      <c r="AE129" s="35"/>
      <c r="AF129" s="33"/>
    </row>
    <row r="130" spans="2:32">
      <c r="B130" s="59"/>
      <c r="D130" s="60"/>
      <c r="E130" s="60"/>
      <c r="F130" s="60"/>
      <c r="G130" s="60"/>
      <c r="H130" s="60"/>
      <c r="I130" s="59"/>
      <c r="J130" s="59"/>
      <c r="K130" s="60"/>
      <c r="L130" s="60"/>
      <c r="M130" s="60"/>
      <c r="N130" s="60"/>
      <c r="O130" s="60"/>
      <c r="P130" s="60"/>
      <c r="Q130" s="45"/>
      <c r="R130" s="36"/>
      <c r="S130" s="46"/>
      <c r="T130" s="36"/>
      <c r="U130" s="46"/>
      <c r="V130" s="36"/>
      <c r="W130" s="47"/>
      <c r="X130" s="36"/>
      <c r="Y130" s="46"/>
      <c r="Z130" s="36"/>
      <c r="AA130" s="36"/>
      <c r="AB130" s="36"/>
      <c r="AC130" s="46"/>
      <c r="AD130" s="48"/>
      <c r="AE130" s="35"/>
      <c r="AF130" s="33"/>
    </row>
    <row r="131" spans="2:32">
      <c r="B131" s="59"/>
      <c r="D131" s="60"/>
      <c r="E131" s="60"/>
      <c r="F131" s="60"/>
      <c r="G131" s="60"/>
      <c r="H131" s="60"/>
      <c r="I131" s="59"/>
      <c r="J131" s="59"/>
      <c r="K131" s="60"/>
      <c r="L131" s="60"/>
      <c r="M131" s="60"/>
      <c r="N131" s="60"/>
      <c r="O131" s="60"/>
      <c r="P131" s="60"/>
      <c r="Q131" s="45"/>
      <c r="R131" s="36"/>
      <c r="S131" s="46"/>
      <c r="T131" s="36"/>
      <c r="U131" s="46"/>
      <c r="V131" s="36"/>
      <c r="W131" s="47"/>
      <c r="X131" s="36"/>
      <c r="Y131" s="46"/>
      <c r="Z131" s="36"/>
      <c r="AA131" s="36"/>
      <c r="AB131" s="36"/>
      <c r="AC131" s="46"/>
      <c r="AD131" s="48"/>
      <c r="AE131" s="35"/>
      <c r="AF131" s="33"/>
    </row>
    <row r="132" spans="2:32">
      <c r="B132" s="59"/>
      <c r="D132" s="60"/>
      <c r="E132" s="60"/>
      <c r="F132" s="60"/>
      <c r="G132" s="60"/>
      <c r="H132" s="60"/>
      <c r="I132" s="59"/>
      <c r="J132" s="59"/>
      <c r="K132" s="60"/>
      <c r="L132" s="60"/>
      <c r="M132" s="60"/>
      <c r="N132" s="60"/>
      <c r="O132" s="60"/>
      <c r="P132" s="60"/>
      <c r="Q132" s="45"/>
      <c r="R132" s="36"/>
      <c r="S132" s="46"/>
      <c r="T132" s="36"/>
      <c r="U132" s="46"/>
      <c r="V132" s="36"/>
      <c r="W132" s="47"/>
      <c r="X132" s="36"/>
      <c r="Y132" s="46"/>
      <c r="Z132" s="36"/>
      <c r="AA132" s="36"/>
      <c r="AB132" s="36"/>
      <c r="AC132" s="46"/>
      <c r="AD132" s="48"/>
      <c r="AE132" s="35"/>
      <c r="AF132" s="33"/>
    </row>
    <row r="133" spans="2:32">
      <c r="B133" s="59"/>
      <c r="D133" s="60"/>
      <c r="E133" s="60"/>
      <c r="F133" s="60"/>
      <c r="G133" s="60"/>
      <c r="H133" s="60"/>
      <c r="I133" s="59"/>
      <c r="J133" s="59"/>
      <c r="K133" s="60"/>
      <c r="L133" s="60"/>
      <c r="M133" s="60"/>
      <c r="N133" s="60"/>
      <c r="O133" s="60"/>
      <c r="P133" s="60"/>
      <c r="Q133" s="45"/>
      <c r="R133" s="36"/>
      <c r="S133" s="46"/>
      <c r="T133" s="36"/>
      <c r="U133" s="46"/>
      <c r="V133" s="36"/>
      <c r="W133" s="47"/>
      <c r="X133" s="36"/>
      <c r="Y133" s="46"/>
      <c r="Z133" s="36"/>
      <c r="AA133" s="36"/>
      <c r="AB133" s="36"/>
      <c r="AC133" s="46"/>
      <c r="AD133" s="48"/>
      <c r="AE133" s="35"/>
      <c r="AF133" s="33"/>
    </row>
    <row r="134" spans="2:32">
      <c r="B134" s="59"/>
      <c r="D134" s="60"/>
      <c r="E134" s="60"/>
      <c r="F134" s="60"/>
      <c r="G134" s="60"/>
      <c r="H134" s="60"/>
      <c r="I134" s="59"/>
      <c r="J134" s="59"/>
      <c r="K134" s="60"/>
      <c r="L134" s="60"/>
      <c r="M134" s="60"/>
      <c r="N134" s="60"/>
      <c r="O134" s="60"/>
      <c r="P134" s="60"/>
      <c r="Q134" s="45"/>
      <c r="R134" s="36"/>
      <c r="S134" s="46"/>
      <c r="T134" s="36"/>
      <c r="U134" s="46"/>
      <c r="V134" s="36"/>
      <c r="W134" s="47"/>
      <c r="X134" s="36"/>
      <c r="Y134" s="46"/>
      <c r="Z134" s="36"/>
      <c r="AA134" s="36"/>
      <c r="AB134" s="36"/>
      <c r="AC134" s="46"/>
      <c r="AD134" s="48"/>
      <c r="AE134" s="35"/>
      <c r="AF134" s="33"/>
    </row>
    <row r="135" spans="2:32">
      <c r="B135" s="59"/>
      <c r="D135" s="60"/>
      <c r="E135" s="60"/>
      <c r="F135" s="60"/>
      <c r="G135" s="60"/>
      <c r="H135" s="60"/>
      <c r="I135" s="59"/>
      <c r="J135" s="59"/>
      <c r="K135" s="60"/>
      <c r="L135" s="60"/>
      <c r="M135" s="60"/>
      <c r="N135" s="60"/>
      <c r="O135" s="60"/>
      <c r="P135" s="60"/>
      <c r="Q135" s="45"/>
      <c r="R135" s="36"/>
      <c r="S135" s="46"/>
      <c r="T135" s="36"/>
      <c r="U135" s="46"/>
      <c r="V135" s="36"/>
      <c r="W135" s="47"/>
      <c r="X135" s="36"/>
      <c r="Y135" s="46"/>
      <c r="Z135" s="36"/>
      <c r="AA135" s="36"/>
      <c r="AB135" s="36"/>
      <c r="AC135" s="46"/>
      <c r="AD135" s="48"/>
      <c r="AE135" s="35"/>
      <c r="AF135" s="33"/>
    </row>
    <row r="136" spans="2:32">
      <c r="B136" s="59"/>
      <c r="C136" s="60"/>
      <c r="D136" s="60"/>
      <c r="E136" s="60"/>
      <c r="F136" s="60"/>
      <c r="G136" s="60"/>
      <c r="H136" s="60"/>
      <c r="I136" s="59"/>
      <c r="J136" s="59"/>
      <c r="K136" s="60"/>
      <c r="L136" s="60"/>
      <c r="M136" s="60"/>
      <c r="N136" s="60"/>
      <c r="O136" s="60"/>
      <c r="P136" s="60"/>
      <c r="Q136" s="45"/>
      <c r="R136" s="36"/>
      <c r="S136" s="46"/>
      <c r="T136" s="36"/>
      <c r="U136" s="46"/>
      <c r="V136" s="36"/>
      <c r="W136" s="47"/>
      <c r="X136" s="36"/>
      <c r="Y136" s="46"/>
      <c r="Z136" s="36"/>
      <c r="AA136" s="36"/>
      <c r="AB136" s="36"/>
      <c r="AC136" s="46"/>
      <c r="AD136" s="48"/>
      <c r="AE136" s="35"/>
      <c r="AF136" s="33"/>
    </row>
    <row r="137" spans="2:32">
      <c r="B137" s="59"/>
      <c r="C137" s="60"/>
      <c r="D137" s="60"/>
      <c r="E137" s="60"/>
      <c r="F137" s="60"/>
      <c r="G137" s="60"/>
      <c r="H137" s="60"/>
      <c r="I137" s="59"/>
      <c r="J137" s="59"/>
      <c r="K137" s="60"/>
      <c r="L137" s="60"/>
      <c r="M137" s="60"/>
      <c r="N137" s="60"/>
      <c r="O137" s="60"/>
      <c r="P137" s="60"/>
      <c r="Q137" s="45"/>
      <c r="R137" s="36"/>
      <c r="S137" s="46"/>
      <c r="T137" s="36"/>
      <c r="U137" s="46"/>
      <c r="V137" s="36"/>
      <c r="W137" s="47"/>
      <c r="X137" s="36"/>
      <c r="Y137" s="46"/>
      <c r="Z137" s="36"/>
      <c r="AA137" s="36"/>
      <c r="AB137" s="36"/>
      <c r="AC137" s="46"/>
      <c r="AD137" s="48"/>
      <c r="AE137" s="35"/>
      <c r="AF137" s="33"/>
    </row>
    <row r="138" spans="2:32">
      <c r="B138" s="59"/>
      <c r="C138" s="60"/>
      <c r="D138" s="60"/>
      <c r="E138" s="60"/>
      <c r="F138" s="60"/>
      <c r="G138" s="60"/>
      <c r="H138" s="60"/>
      <c r="I138" s="59"/>
      <c r="J138" s="59"/>
      <c r="K138" s="60"/>
      <c r="L138" s="60"/>
      <c r="M138" s="60"/>
      <c r="N138" s="60"/>
      <c r="O138" s="60"/>
      <c r="P138" s="60"/>
      <c r="Q138" s="45"/>
      <c r="R138" s="36"/>
      <c r="S138" s="46"/>
      <c r="T138" s="36"/>
      <c r="U138" s="46"/>
      <c r="V138" s="36"/>
      <c r="W138" s="47"/>
      <c r="X138" s="36"/>
      <c r="Y138" s="46"/>
      <c r="Z138" s="36"/>
      <c r="AA138" s="36"/>
      <c r="AB138" s="36"/>
      <c r="AC138" s="46"/>
      <c r="AD138" s="48"/>
      <c r="AE138" s="35"/>
      <c r="AF138" s="33"/>
    </row>
    <row r="139" spans="2:32">
      <c r="B139" s="59"/>
      <c r="C139" s="60"/>
      <c r="D139" s="60"/>
      <c r="E139" s="60"/>
      <c r="F139" s="60"/>
      <c r="G139" s="60"/>
      <c r="H139" s="60"/>
      <c r="I139" s="59"/>
      <c r="J139" s="59"/>
      <c r="K139" s="60"/>
      <c r="L139" s="60"/>
      <c r="M139" s="60"/>
      <c r="N139" s="60"/>
      <c r="O139" s="60"/>
      <c r="P139" s="60"/>
      <c r="Q139" s="45"/>
      <c r="R139" s="36"/>
      <c r="S139" s="46"/>
      <c r="T139" s="36"/>
      <c r="U139" s="46"/>
      <c r="V139" s="36"/>
      <c r="W139" s="47"/>
      <c r="X139" s="36"/>
      <c r="Y139" s="46"/>
      <c r="Z139" s="36"/>
      <c r="AA139" s="36"/>
      <c r="AB139" s="36"/>
      <c r="AC139" s="46"/>
      <c r="AD139" s="48"/>
      <c r="AE139" s="35"/>
      <c r="AF139" s="33"/>
    </row>
    <row r="140" spans="2:32">
      <c r="B140" s="59"/>
      <c r="C140" s="60"/>
      <c r="D140" s="60"/>
      <c r="E140" s="60"/>
      <c r="F140" s="60"/>
      <c r="G140" s="60"/>
      <c r="H140" s="60"/>
      <c r="I140" s="59"/>
      <c r="J140" s="59"/>
      <c r="K140" s="60"/>
      <c r="L140" s="60"/>
      <c r="M140" s="60"/>
      <c r="N140" s="60"/>
      <c r="O140" s="60"/>
      <c r="P140" s="60"/>
      <c r="Q140" s="45"/>
      <c r="R140" s="36"/>
      <c r="S140" s="46"/>
      <c r="T140" s="36"/>
      <c r="U140" s="46"/>
      <c r="V140" s="36"/>
      <c r="W140" s="47"/>
      <c r="X140" s="36"/>
      <c r="Y140" s="46"/>
      <c r="Z140" s="36"/>
      <c r="AA140" s="36"/>
      <c r="AB140" s="36"/>
      <c r="AC140" s="46"/>
      <c r="AD140" s="48"/>
      <c r="AE140" s="35"/>
      <c r="AF140" s="33"/>
    </row>
    <row r="141" spans="2:32">
      <c r="B141" s="59"/>
      <c r="C141" s="60"/>
      <c r="D141" s="60"/>
      <c r="E141" s="60"/>
      <c r="F141" s="60"/>
      <c r="G141" s="60"/>
      <c r="H141" s="60"/>
      <c r="I141" s="59"/>
      <c r="J141" s="59"/>
      <c r="K141" s="60"/>
      <c r="L141" s="60"/>
      <c r="M141" s="60"/>
      <c r="N141" s="60"/>
      <c r="O141" s="60"/>
      <c r="P141" s="60"/>
      <c r="Q141" s="45"/>
      <c r="R141" s="36"/>
      <c r="S141" s="46"/>
      <c r="T141" s="36"/>
      <c r="U141" s="46"/>
      <c r="V141" s="36"/>
      <c r="W141" s="47"/>
      <c r="X141" s="36"/>
      <c r="Y141" s="46"/>
      <c r="Z141" s="36"/>
      <c r="AA141" s="36"/>
      <c r="AB141" s="36"/>
      <c r="AC141" s="46"/>
      <c r="AD141" s="48"/>
      <c r="AE141" s="35"/>
      <c r="AF141" s="33"/>
    </row>
    <row r="142" spans="2:32">
      <c r="B142" s="59"/>
      <c r="C142" s="60"/>
      <c r="D142" s="60"/>
      <c r="E142" s="60"/>
      <c r="F142" s="60"/>
      <c r="G142" s="60"/>
      <c r="H142" s="60"/>
      <c r="I142" s="59"/>
      <c r="J142" s="59"/>
      <c r="K142" s="60"/>
      <c r="L142" s="60"/>
      <c r="M142" s="60"/>
      <c r="N142" s="60"/>
      <c r="O142" s="60"/>
      <c r="P142" s="60"/>
      <c r="Q142" s="45"/>
      <c r="R142" s="36"/>
      <c r="S142" s="46"/>
      <c r="T142" s="36"/>
      <c r="U142" s="46"/>
      <c r="V142" s="36"/>
      <c r="W142" s="47"/>
      <c r="X142" s="36"/>
      <c r="Y142" s="46"/>
      <c r="Z142" s="36"/>
      <c r="AA142" s="36"/>
      <c r="AB142" s="36"/>
      <c r="AC142" s="46"/>
      <c r="AD142" s="48"/>
      <c r="AE142" s="35"/>
      <c r="AF142" s="33"/>
    </row>
    <row r="143" spans="2:32">
      <c r="B143" s="59"/>
      <c r="C143" s="60"/>
      <c r="D143" s="60"/>
      <c r="E143" s="60"/>
      <c r="F143" s="60"/>
      <c r="G143" s="60"/>
      <c r="H143" s="60"/>
      <c r="I143" s="59"/>
      <c r="J143" s="59"/>
      <c r="K143" s="60"/>
      <c r="L143" s="60"/>
      <c r="M143" s="60"/>
      <c r="N143" s="60"/>
      <c r="O143" s="60"/>
      <c r="P143" s="60"/>
      <c r="Q143" s="45"/>
      <c r="R143" s="36"/>
      <c r="S143" s="46"/>
      <c r="T143" s="36"/>
      <c r="U143" s="46"/>
      <c r="V143" s="36"/>
      <c r="W143" s="47"/>
      <c r="X143" s="36"/>
      <c r="Y143" s="46"/>
      <c r="Z143" s="36"/>
      <c r="AA143" s="36"/>
      <c r="AB143" s="36"/>
      <c r="AC143" s="46"/>
      <c r="AD143" s="48"/>
      <c r="AE143" s="35"/>
      <c r="AF143" s="33"/>
    </row>
    <row r="144" spans="2:32">
      <c r="B144" s="59"/>
      <c r="C144" s="60"/>
      <c r="D144" s="60"/>
      <c r="E144" s="60"/>
      <c r="F144" s="60"/>
      <c r="G144" s="60"/>
      <c r="H144" s="60"/>
      <c r="I144" s="59"/>
      <c r="J144" s="59"/>
      <c r="K144" s="60"/>
      <c r="L144" s="60"/>
      <c r="M144" s="60"/>
      <c r="N144" s="60"/>
      <c r="O144" s="60"/>
      <c r="P144" s="60"/>
      <c r="Q144" s="45"/>
      <c r="R144" s="36"/>
      <c r="S144" s="46"/>
      <c r="T144" s="36"/>
      <c r="U144" s="46"/>
      <c r="V144" s="36"/>
      <c r="W144" s="47"/>
      <c r="X144" s="36"/>
      <c r="Y144" s="46"/>
      <c r="Z144" s="36"/>
      <c r="AA144" s="36"/>
      <c r="AB144" s="36"/>
      <c r="AC144" s="46"/>
      <c r="AD144" s="48"/>
      <c r="AE144" s="35"/>
      <c r="AF144" s="33"/>
    </row>
    <row r="145" spans="2:32">
      <c r="B145" s="59"/>
      <c r="C145" s="60"/>
      <c r="D145" s="60"/>
      <c r="E145" s="60"/>
      <c r="F145" s="60"/>
      <c r="G145" s="60"/>
      <c r="H145" s="60"/>
      <c r="I145" s="59"/>
      <c r="J145" s="59"/>
      <c r="K145" s="60"/>
      <c r="L145" s="60"/>
      <c r="M145" s="60"/>
      <c r="N145" s="60"/>
      <c r="O145" s="60"/>
      <c r="P145" s="60"/>
      <c r="Q145" s="45"/>
      <c r="R145" s="36"/>
      <c r="S145" s="46"/>
      <c r="T145" s="36"/>
      <c r="U145" s="46"/>
      <c r="V145" s="36"/>
      <c r="W145" s="47"/>
      <c r="X145" s="36"/>
      <c r="Y145" s="46"/>
      <c r="Z145" s="36"/>
      <c r="AA145" s="36"/>
      <c r="AB145" s="36"/>
      <c r="AC145" s="46"/>
      <c r="AD145" s="48"/>
      <c r="AE145" s="35"/>
      <c r="AF145" s="33"/>
    </row>
    <row r="146" spans="2:32">
      <c r="B146" s="59"/>
      <c r="C146" s="60"/>
      <c r="D146" s="60"/>
      <c r="E146" s="60"/>
      <c r="F146" s="60"/>
      <c r="G146" s="60"/>
      <c r="H146" s="60"/>
      <c r="I146" s="59"/>
      <c r="J146" s="59"/>
      <c r="K146" s="60"/>
      <c r="L146" s="60"/>
      <c r="M146" s="60"/>
      <c r="N146" s="60"/>
      <c r="O146" s="60"/>
      <c r="P146" s="60"/>
      <c r="Q146" s="45"/>
      <c r="R146" s="36"/>
      <c r="S146" s="46"/>
      <c r="T146" s="36"/>
      <c r="U146" s="46"/>
      <c r="V146" s="36"/>
      <c r="W146" s="47"/>
      <c r="X146" s="36"/>
      <c r="Y146" s="46"/>
      <c r="Z146" s="36"/>
      <c r="AA146" s="36"/>
      <c r="AB146" s="36"/>
      <c r="AC146" s="46"/>
      <c r="AD146" s="48"/>
      <c r="AE146" s="35"/>
      <c r="AF146" s="33"/>
    </row>
    <row r="147" spans="2:32">
      <c r="B147" s="59"/>
      <c r="C147" s="60"/>
      <c r="D147" s="60"/>
      <c r="E147" s="60"/>
      <c r="F147" s="60"/>
      <c r="G147" s="60"/>
      <c r="H147" s="60"/>
      <c r="I147" s="59"/>
      <c r="J147" s="59"/>
      <c r="K147" s="60"/>
      <c r="L147" s="60"/>
      <c r="M147" s="60"/>
      <c r="N147" s="60"/>
      <c r="O147" s="60"/>
      <c r="P147" s="60"/>
      <c r="Q147" s="45"/>
      <c r="R147" s="36"/>
      <c r="S147" s="46"/>
      <c r="T147" s="36"/>
      <c r="U147" s="46"/>
      <c r="V147" s="36"/>
      <c r="W147" s="47"/>
      <c r="X147" s="36"/>
      <c r="Y147" s="46"/>
      <c r="Z147" s="36"/>
      <c r="AA147" s="36"/>
      <c r="AB147" s="36"/>
      <c r="AC147" s="46"/>
      <c r="AD147" s="48"/>
      <c r="AE147" s="35"/>
      <c r="AF147" s="33"/>
    </row>
    <row r="148" spans="2:32">
      <c r="B148" s="59"/>
      <c r="C148" s="60"/>
      <c r="D148" s="60"/>
      <c r="E148" s="60"/>
      <c r="F148" s="60"/>
      <c r="G148" s="60"/>
      <c r="H148" s="60"/>
      <c r="I148" s="59"/>
      <c r="J148" s="59"/>
      <c r="K148" s="60"/>
      <c r="L148" s="60"/>
      <c r="M148" s="60"/>
      <c r="N148" s="60"/>
      <c r="O148" s="60"/>
      <c r="P148" s="60"/>
      <c r="Q148" s="45"/>
      <c r="R148" s="36"/>
      <c r="S148" s="46"/>
      <c r="T148" s="36"/>
      <c r="U148" s="46"/>
      <c r="V148" s="36"/>
      <c r="W148" s="47"/>
      <c r="X148" s="36"/>
      <c r="Y148" s="46"/>
      <c r="Z148" s="36"/>
      <c r="AA148" s="36"/>
      <c r="AB148" s="36"/>
      <c r="AC148" s="46"/>
      <c r="AD148" s="48"/>
      <c r="AE148" s="35"/>
      <c r="AF148" s="33"/>
    </row>
    <row r="149" spans="2:32">
      <c r="B149" s="59"/>
      <c r="C149" s="60"/>
      <c r="D149" s="60"/>
      <c r="E149" s="60"/>
      <c r="F149" s="60"/>
      <c r="G149" s="60"/>
      <c r="H149" s="60"/>
      <c r="I149" s="59"/>
      <c r="J149" s="59"/>
      <c r="K149" s="60"/>
      <c r="L149" s="60"/>
      <c r="M149" s="60"/>
      <c r="N149" s="60"/>
      <c r="O149" s="60"/>
      <c r="P149" s="60"/>
      <c r="Q149" s="45"/>
      <c r="R149" s="36"/>
      <c r="S149" s="46"/>
      <c r="T149" s="36"/>
      <c r="U149" s="46"/>
      <c r="V149" s="36"/>
      <c r="W149" s="47"/>
      <c r="X149" s="36"/>
      <c r="Y149" s="46"/>
      <c r="Z149" s="36"/>
      <c r="AA149" s="36"/>
      <c r="AB149" s="36"/>
      <c r="AC149" s="46"/>
      <c r="AD149" s="48"/>
      <c r="AE149" s="35"/>
      <c r="AF149" s="33"/>
    </row>
    <row r="150" spans="2:32">
      <c r="B150" s="59"/>
      <c r="C150" s="60"/>
      <c r="D150" s="60"/>
      <c r="E150" s="60"/>
      <c r="F150" s="60"/>
      <c r="G150" s="60"/>
      <c r="H150" s="60"/>
      <c r="I150" s="59"/>
      <c r="J150" s="59"/>
      <c r="K150" s="44"/>
      <c r="L150" s="44"/>
      <c r="M150" s="44"/>
      <c r="N150" s="44"/>
      <c r="O150" s="44"/>
      <c r="P150" s="44"/>
      <c r="Q150" s="45"/>
      <c r="R150" s="36"/>
      <c r="S150" s="46"/>
      <c r="T150" s="36"/>
      <c r="U150" s="46"/>
      <c r="V150" s="36"/>
      <c r="W150" s="47"/>
      <c r="X150" s="36"/>
      <c r="Y150" s="46"/>
      <c r="Z150" s="36"/>
      <c r="AA150" s="36"/>
      <c r="AB150" s="36"/>
      <c r="AC150" s="46"/>
      <c r="AD150" s="48"/>
      <c r="AE150" s="35"/>
      <c r="AF150" s="33"/>
    </row>
    <row r="151" spans="2:32">
      <c r="B151" s="59"/>
      <c r="C151" s="60"/>
      <c r="D151" s="60"/>
      <c r="E151" s="60"/>
      <c r="F151" s="60"/>
      <c r="G151" s="60"/>
      <c r="H151" s="60"/>
      <c r="I151" s="59"/>
      <c r="J151" s="59"/>
      <c r="K151" s="44"/>
      <c r="L151" s="44"/>
      <c r="M151" s="44"/>
      <c r="N151" s="44"/>
      <c r="O151" s="44"/>
      <c r="P151" s="44"/>
      <c r="Q151" s="45"/>
      <c r="R151" s="36"/>
      <c r="S151" s="46"/>
      <c r="T151" s="36"/>
      <c r="U151" s="46"/>
      <c r="V151" s="36"/>
      <c r="W151" s="47"/>
      <c r="X151" s="36"/>
      <c r="Y151" s="46"/>
      <c r="Z151" s="36"/>
      <c r="AA151" s="36"/>
      <c r="AB151" s="36"/>
      <c r="AC151" s="46"/>
      <c r="AD151" s="48"/>
      <c r="AE151" s="35"/>
      <c r="AF151" s="33"/>
    </row>
    <row r="152" spans="2:32">
      <c r="B152" s="59"/>
      <c r="C152" s="60"/>
      <c r="D152" s="60"/>
      <c r="E152" s="60"/>
      <c r="F152" s="60"/>
      <c r="G152" s="60"/>
      <c r="H152" s="60"/>
      <c r="I152" s="59"/>
      <c r="J152" s="59"/>
      <c r="K152" s="44"/>
      <c r="L152" s="44"/>
      <c r="M152" s="44"/>
      <c r="N152" s="44"/>
      <c r="O152" s="44"/>
      <c r="P152" s="44"/>
      <c r="Q152" s="45"/>
      <c r="R152" s="36"/>
      <c r="S152" s="46"/>
      <c r="T152" s="36"/>
      <c r="U152" s="46"/>
      <c r="V152" s="36"/>
      <c r="W152" s="47"/>
      <c r="X152" s="36"/>
      <c r="Y152" s="46"/>
      <c r="Z152" s="36"/>
      <c r="AA152" s="36"/>
      <c r="AB152" s="36"/>
      <c r="AC152" s="46"/>
      <c r="AD152" s="48"/>
      <c r="AE152" s="35"/>
      <c r="AF152" s="33"/>
    </row>
    <row r="153" spans="2:32">
      <c r="B153" s="59"/>
      <c r="C153" s="60"/>
      <c r="D153" s="60"/>
      <c r="E153" s="60"/>
      <c r="F153" s="60"/>
      <c r="G153" s="60"/>
      <c r="H153" s="60"/>
      <c r="I153" s="59"/>
      <c r="J153" s="59"/>
      <c r="K153" s="44"/>
      <c r="L153" s="44"/>
      <c r="M153" s="44"/>
      <c r="N153" s="44"/>
      <c r="O153" s="44"/>
      <c r="P153" s="44"/>
      <c r="Q153" s="45"/>
      <c r="R153" s="36"/>
      <c r="S153" s="46"/>
      <c r="T153" s="36"/>
      <c r="U153" s="46"/>
      <c r="V153" s="36"/>
      <c r="W153" s="47"/>
      <c r="X153" s="36"/>
      <c r="Y153" s="46"/>
      <c r="Z153" s="36"/>
      <c r="AA153" s="36"/>
      <c r="AB153" s="36"/>
      <c r="AC153" s="46"/>
      <c r="AD153" s="48"/>
      <c r="AE153" s="35"/>
      <c r="AF153" s="33"/>
    </row>
    <row r="154" spans="2:32">
      <c r="B154" s="59"/>
      <c r="C154" s="60"/>
      <c r="D154" s="60"/>
      <c r="E154" s="60"/>
      <c r="F154" s="60"/>
      <c r="G154" s="60"/>
      <c r="H154" s="60"/>
      <c r="I154" s="59"/>
      <c r="J154" s="59"/>
      <c r="K154" s="44"/>
      <c r="L154" s="44"/>
      <c r="M154" s="44"/>
      <c r="N154" s="44"/>
      <c r="O154" s="44"/>
      <c r="P154" s="44"/>
      <c r="Q154" s="45"/>
      <c r="R154" s="36"/>
      <c r="S154" s="46"/>
      <c r="T154" s="36"/>
      <c r="U154" s="46"/>
      <c r="V154" s="36"/>
      <c r="W154" s="47"/>
      <c r="X154" s="36"/>
      <c r="Y154" s="46"/>
      <c r="Z154" s="36"/>
      <c r="AA154" s="36"/>
      <c r="AB154" s="36"/>
      <c r="AC154" s="46"/>
      <c r="AD154" s="48"/>
      <c r="AE154" s="35"/>
      <c r="AF154" s="33"/>
    </row>
    <row r="155" spans="2:32">
      <c r="B155" s="59"/>
      <c r="C155" s="60"/>
      <c r="D155" s="60"/>
      <c r="E155" s="60"/>
      <c r="F155" s="60"/>
      <c r="G155" s="60"/>
      <c r="H155" s="60"/>
      <c r="I155" s="59"/>
      <c r="J155" s="59"/>
      <c r="K155" s="44"/>
      <c r="L155" s="44"/>
      <c r="M155" s="44"/>
      <c r="N155" s="44"/>
      <c r="O155" s="44"/>
      <c r="P155" s="44"/>
      <c r="Q155" s="45"/>
      <c r="R155" s="36"/>
      <c r="S155" s="46"/>
      <c r="T155" s="36"/>
      <c r="U155" s="46"/>
      <c r="V155" s="36"/>
      <c r="W155" s="47"/>
      <c r="X155" s="36"/>
      <c r="Y155" s="46"/>
      <c r="Z155" s="36"/>
      <c r="AA155" s="36"/>
      <c r="AB155" s="36"/>
      <c r="AC155" s="46"/>
      <c r="AD155" s="48"/>
      <c r="AE155" s="35"/>
      <c r="AF155" s="33"/>
    </row>
    <row r="156" spans="2:32">
      <c r="B156" s="59"/>
      <c r="C156" s="60"/>
      <c r="D156" s="60"/>
      <c r="E156" s="60"/>
      <c r="F156" s="60"/>
      <c r="G156" s="60"/>
      <c r="H156" s="60"/>
      <c r="I156" s="59"/>
      <c r="J156" s="59"/>
      <c r="K156" s="44"/>
      <c r="L156" s="44"/>
      <c r="M156" s="44"/>
      <c r="N156" s="44"/>
      <c r="O156" s="44"/>
      <c r="P156" s="44"/>
      <c r="Q156" s="45"/>
      <c r="R156" s="36"/>
      <c r="S156" s="46"/>
      <c r="T156" s="36"/>
      <c r="U156" s="46"/>
      <c r="V156" s="36"/>
      <c r="W156" s="47"/>
      <c r="X156" s="36"/>
      <c r="Y156" s="46"/>
      <c r="Z156" s="36"/>
      <c r="AA156" s="36"/>
      <c r="AB156" s="36"/>
      <c r="AC156" s="46"/>
      <c r="AD156" s="48"/>
      <c r="AE156" s="35"/>
      <c r="AF156" s="33"/>
    </row>
    <row r="157" spans="2:32">
      <c r="B157" s="59"/>
      <c r="C157" s="60"/>
      <c r="D157" s="60"/>
      <c r="E157" s="60"/>
      <c r="F157" s="60"/>
      <c r="G157" s="60"/>
      <c r="H157" s="60"/>
      <c r="I157" s="59"/>
      <c r="J157" s="59"/>
      <c r="K157" s="44"/>
      <c r="L157" s="44"/>
      <c r="M157" s="44"/>
      <c r="N157" s="44"/>
      <c r="O157" s="44"/>
      <c r="P157" s="44"/>
      <c r="Q157" s="45"/>
      <c r="R157" s="36"/>
      <c r="S157" s="46"/>
      <c r="T157" s="36"/>
      <c r="U157" s="46"/>
      <c r="V157" s="36"/>
      <c r="W157" s="47"/>
      <c r="X157" s="36"/>
      <c r="Y157" s="46"/>
      <c r="Z157" s="36"/>
      <c r="AA157" s="36"/>
      <c r="AB157" s="36"/>
      <c r="AC157" s="46"/>
      <c r="AD157" s="48"/>
      <c r="AE157" s="35"/>
      <c r="AF157" s="33"/>
    </row>
    <row r="158" spans="2:32">
      <c r="B158" s="59"/>
      <c r="C158" s="60"/>
      <c r="D158" s="60"/>
      <c r="E158" s="60"/>
      <c r="F158" s="60"/>
      <c r="G158" s="60"/>
      <c r="H158" s="60"/>
      <c r="I158" s="59"/>
      <c r="J158" s="59"/>
      <c r="K158" s="44"/>
      <c r="L158" s="44"/>
      <c r="M158" s="44"/>
      <c r="N158" s="44"/>
      <c r="O158" s="44"/>
      <c r="P158" s="44"/>
      <c r="Q158" s="45"/>
      <c r="R158" s="36"/>
      <c r="S158" s="46"/>
      <c r="T158" s="36"/>
      <c r="U158" s="46"/>
      <c r="V158" s="36"/>
      <c r="W158" s="47"/>
      <c r="X158" s="36"/>
      <c r="Y158" s="46"/>
      <c r="Z158" s="36"/>
      <c r="AA158" s="36"/>
      <c r="AB158" s="36"/>
      <c r="AC158" s="46"/>
      <c r="AD158" s="48"/>
      <c r="AE158" s="35"/>
      <c r="AF158" s="33"/>
    </row>
    <row r="159" spans="2:32">
      <c r="B159" s="59"/>
      <c r="C159" s="60"/>
      <c r="D159" s="60"/>
      <c r="E159" s="60"/>
      <c r="F159" s="60"/>
      <c r="G159" s="60"/>
      <c r="H159" s="60"/>
      <c r="I159" s="59"/>
      <c r="J159" s="59"/>
      <c r="K159" s="44"/>
      <c r="L159" s="44"/>
      <c r="M159" s="44"/>
      <c r="N159" s="44"/>
      <c r="O159" s="44"/>
      <c r="P159" s="44"/>
      <c r="Q159" s="45"/>
      <c r="R159" s="36"/>
      <c r="S159" s="46"/>
      <c r="T159" s="36"/>
      <c r="U159" s="46"/>
      <c r="V159" s="36"/>
      <c r="W159" s="47"/>
      <c r="X159" s="36"/>
      <c r="Y159" s="46"/>
      <c r="Z159" s="36"/>
      <c r="AA159" s="36"/>
      <c r="AB159" s="36"/>
      <c r="AC159" s="46"/>
      <c r="AD159" s="48"/>
      <c r="AE159" s="35"/>
      <c r="AF159" s="33"/>
    </row>
    <row r="160" spans="2:32">
      <c r="B160" s="59"/>
      <c r="C160" s="60"/>
      <c r="D160" s="60"/>
      <c r="E160" s="60"/>
      <c r="F160" s="60"/>
      <c r="G160" s="60"/>
      <c r="H160" s="60"/>
      <c r="I160" s="59"/>
      <c r="J160" s="59"/>
      <c r="K160" s="44"/>
      <c r="L160" s="44"/>
      <c r="M160" s="44"/>
      <c r="N160" s="44"/>
      <c r="O160" s="44"/>
      <c r="P160" s="44"/>
      <c r="Q160" s="45"/>
      <c r="R160" s="36"/>
      <c r="S160" s="46"/>
      <c r="T160" s="36"/>
      <c r="U160" s="46"/>
      <c r="V160" s="36"/>
      <c r="W160" s="47"/>
      <c r="X160" s="36"/>
      <c r="Y160" s="46"/>
      <c r="Z160" s="36"/>
      <c r="AA160" s="36"/>
      <c r="AB160" s="36"/>
      <c r="AC160" s="46"/>
      <c r="AD160" s="48"/>
      <c r="AE160" s="35"/>
      <c r="AF160" s="33"/>
    </row>
    <row r="161" spans="2:32">
      <c r="B161" s="59"/>
      <c r="C161" s="60"/>
      <c r="D161" s="60"/>
      <c r="E161" s="60"/>
      <c r="F161" s="60"/>
      <c r="G161" s="60"/>
      <c r="H161" s="60"/>
      <c r="I161" s="59"/>
      <c r="J161" s="59"/>
      <c r="K161" s="44"/>
      <c r="L161" s="44"/>
      <c r="M161" s="44"/>
      <c r="N161" s="44"/>
      <c r="O161" s="44"/>
      <c r="P161" s="44"/>
      <c r="Q161" s="45"/>
      <c r="R161" s="36"/>
      <c r="S161" s="46"/>
      <c r="T161" s="36"/>
      <c r="U161" s="46"/>
      <c r="V161" s="36"/>
      <c r="W161" s="47"/>
      <c r="X161" s="36"/>
      <c r="Y161" s="46"/>
      <c r="Z161" s="36"/>
      <c r="AA161" s="36"/>
      <c r="AB161" s="36"/>
      <c r="AC161" s="46"/>
      <c r="AD161" s="48"/>
      <c r="AE161" s="35"/>
      <c r="AF161" s="33"/>
    </row>
    <row r="162" spans="2:32">
      <c r="B162" s="59"/>
      <c r="C162" s="60"/>
      <c r="D162" s="60"/>
      <c r="E162" s="60"/>
      <c r="F162" s="60"/>
      <c r="G162" s="60"/>
      <c r="H162" s="60"/>
      <c r="I162" s="59"/>
      <c r="J162" s="59"/>
      <c r="K162" s="44"/>
      <c r="L162" s="44"/>
      <c r="M162" s="44"/>
      <c r="N162" s="44"/>
      <c r="O162" s="44"/>
      <c r="P162" s="44"/>
      <c r="Q162" s="45"/>
      <c r="R162" s="36"/>
      <c r="S162" s="46"/>
      <c r="T162" s="36"/>
      <c r="U162" s="46"/>
      <c r="V162" s="36"/>
      <c r="W162" s="47"/>
      <c r="X162" s="36"/>
      <c r="Y162" s="46"/>
      <c r="Z162" s="36"/>
      <c r="AA162" s="36"/>
      <c r="AB162" s="36"/>
      <c r="AC162" s="46"/>
      <c r="AD162" s="48"/>
      <c r="AE162" s="35"/>
      <c r="AF162" s="33"/>
    </row>
    <row r="163" spans="2:32">
      <c r="B163" s="59"/>
      <c r="C163" s="60"/>
      <c r="D163" s="60"/>
      <c r="E163" s="60"/>
      <c r="F163" s="60"/>
      <c r="G163" s="60"/>
      <c r="H163" s="60"/>
      <c r="I163" s="59"/>
      <c r="J163" s="59"/>
      <c r="K163" s="44"/>
      <c r="L163" s="44"/>
      <c r="M163" s="44"/>
      <c r="N163" s="44"/>
      <c r="O163" s="44"/>
      <c r="P163" s="44"/>
      <c r="Q163" s="45"/>
      <c r="R163" s="36"/>
      <c r="S163" s="46"/>
      <c r="T163" s="36"/>
      <c r="U163" s="46"/>
      <c r="V163" s="36"/>
      <c r="W163" s="47"/>
      <c r="X163" s="36"/>
      <c r="Y163" s="46"/>
      <c r="Z163" s="36"/>
      <c r="AA163" s="36"/>
      <c r="AB163" s="36"/>
      <c r="AC163" s="46"/>
      <c r="AD163" s="48"/>
      <c r="AE163" s="35"/>
      <c r="AF163" s="33"/>
    </row>
    <row r="164" spans="2:32">
      <c r="B164" s="59"/>
      <c r="C164" s="60"/>
      <c r="D164" s="60"/>
      <c r="E164" s="60"/>
      <c r="F164" s="60"/>
      <c r="G164" s="60"/>
      <c r="H164" s="60"/>
      <c r="I164" s="59"/>
      <c r="J164" s="59"/>
      <c r="K164" s="44"/>
      <c r="L164" s="44"/>
      <c r="M164" s="44"/>
      <c r="N164" s="44"/>
      <c r="O164" s="44"/>
      <c r="P164" s="44"/>
      <c r="Q164" s="45"/>
      <c r="R164" s="36"/>
      <c r="S164" s="46"/>
      <c r="T164" s="36"/>
      <c r="U164" s="46"/>
      <c r="V164" s="36"/>
      <c r="W164" s="47"/>
      <c r="X164" s="36"/>
      <c r="Y164" s="46"/>
      <c r="Z164" s="36"/>
      <c r="AA164" s="36"/>
      <c r="AB164" s="36"/>
      <c r="AC164" s="46"/>
      <c r="AD164" s="48"/>
      <c r="AE164" s="35"/>
      <c r="AF164" s="33"/>
    </row>
    <row r="165" spans="2:32">
      <c r="B165" s="59"/>
      <c r="C165" s="60"/>
      <c r="D165" s="60"/>
      <c r="E165" s="60"/>
      <c r="F165" s="60"/>
      <c r="G165" s="60"/>
      <c r="H165" s="60"/>
      <c r="I165" s="59"/>
      <c r="J165" s="59"/>
      <c r="K165" s="44"/>
      <c r="L165" s="44"/>
      <c r="M165" s="44"/>
      <c r="N165" s="44"/>
      <c r="O165" s="44"/>
      <c r="P165" s="44"/>
      <c r="Q165" s="45"/>
      <c r="R165" s="36"/>
      <c r="S165" s="46"/>
      <c r="T165" s="36"/>
      <c r="U165" s="46"/>
      <c r="V165" s="36"/>
      <c r="W165" s="47"/>
      <c r="X165" s="36"/>
      <c r="Y165" s="46"/>
      <c r="Z165" s="36"/>
      <c r="AA165" s="36"/>
      <c r="AB165" s="36"/>
      <c r="AC165" s="46"/>
      <c r="AD165" s="48"/>
      <c r="AE165" s="35"/>
      <c r="AF165" s="33"/>
    </row>
    <row r="166" spans="2:32">
      <c r="B166" s="59"/>
      <c r="C166" s="60"/>
      <c r="D166" s="60"/>
      <c r="E166" s="60"/>
      <c r="F166" s="60"/>
      <c r="G166" s="60"/>
      <c r="H166" s="60"/>
      <c r="I166" s="59"/>
      <c r="J166" s="59"/>
      <c r="K166" s="44"/>
      <c r="L166" s="44"/>
      <c r="M166" s="44"/>
      <c r="N166" s="44"/>
      <c r="O166" s="44"/>
      <c r="P166" s="44"/>
      <c r="Q166" s="45"/>
      <c r="R166" s="36"/>
      <c r="S166" s="46"/>
      <c r="T166" s="36"/>
      <c r="U166" s="46"/>
      <c r="V166" s="36"/>
      <c r="W166" s="47"/>
      <c r="X166" s="36"/>
      <c r="Y166" s="46"/>
      <c r="Z166" s="36"/>
      <c r="AA166" s="36"/>
      <c r="AB166" s="36"/>
      <c r="AC166" s="46"/>
      <c r="AD166" s="48"/>
      <c r="AE166" s="35"/>
      <c r="AF166" s="33"/>
    </row>
    <row r="167" spans="2:32">
      <c r="B167" s="59"/>
      <c r="C167" s="60"/>
      <c r="D167" s="60"/>
      <c r="E167" s="60"/>
      <c r="F167" s="60"/>
      <c r="G167" s="60"/>
      <c r="H167" s="60"/>
      <c r="I167" s="59"/>
      <c r="J167" s="59"/>
      <c r="K167" s="44"/>
      <c r="L167" s="44"/>
      <c r="M167" s="44"/>
      <c r="N167" s="44"/>
      <c r="O167" s="44"/>
      <c r="P167" s="44"/>
      <c r="Q167" s="45"/>
      <c r="R167" s="36"/>
      <c r="S167" s="46"/>
      <c r="T167" s="36"/>
      <c r="U167" s="46"/>
      <c r="V167" s="36"/>
      <c r="W167" s="47"/>
      <c r="X167" s="36"/>
      <c r="Y167" s="46"/>
      <c r="Z167" s="36"/>
      <c r="AA167" s="36"/>
      <c r="AB167" s="36"/>
      <c r="AC167" s="46"/>
      <c r="AD167" s="48"/>
      <c r="AE167" s="35"/>
      <c r="AF167" s="33"/>
    </row>
    <row r="168" spans="2:32">
      <c r="B168" s="59"/>
      <c r="C168" s="60"/>
      <c r="D168" s="60"/>
      <c r="E168" s="60"/>
      <c r="F168" s="60"/>
      <c r="G168" s="60"/>
      <c r="H168" s="60"/>
      <c r="I168" s="59"/>
      <c r="J168" s="59"/>
      <c r="K168" s="44"/>
      <c r="L168" s="44"/>
      <c r="M168" s="44"/>
      <c r="N168" s="44"/>
      <c r="O168" s="44"/>
      <c r="P168" s="44"/>
      <c r="Q168" s="45"/>
      <c r="R168" s="36"/>
      <c r="S168" s="46"/>
      <c r="T168" s="36"/>
      <c r="U168" s="46"/>
      <c r="V168" s="36"/>
      <c r="W168" s="47"/>
      <c r="X168" s="36"/>
      <c r="Y168" s="46"/>
      <c r="Z168" s="36"/>
      <c r="AA168" s="36"/>
      <c r="AB168" s="36"/>
      <c r="AC168" s="46"/>
      <c r="AD168" s="48"/>
      <c r="AE168" s="35"/>
      <c r="AF168" s="33"/>
    </row>
    <row r="169" spans="2:32">
      <c r="B169" s="59"/>
      <c r="C169" s="60"/>
      <c r="D169" s="60"/>
      <c r="E169" s="60"/>
      <c r="F169" s="60"/>
      <c r="G169" s="60"/>
      <c r="H169" s="60"/>
      <c r="I169" s="59"/>
      <c r="J169" s="59"/>
      <c r="K169" s="44"/>
      <c r="L169" s="44"/>
      <c r="M169" s="44"/>
      <c r="N169" s="44"/>
      <c r="O169" s="44"/>
      <c r="P169" s="44"/>
      <c r="Q169" s="45"/>
      <c r="R169" s="36"/>
      <c r="S169" s="46"/>
      <c r="T169" s="36"/>
      <c r="U169" s="46"/>
      <c r="V169" s="36"/>
      <c r="W169" s="47"/>
      <c r="X169" s="36"/>
      <c r="Y169" s="46"/>
      <c r="Z169" s="36"/>
      <c r="AA169" s="36"/>
      <c r="AB169" s="36"/>
      <c r="AC169" s="46"/>
      <c r="AD169" s="48"/>
      <c r="AE169" s="35"/>
      <c r="AF169" s="33"/>
    </row>
    <row r="170" spans="2:32">
      <c r="B170" s="59"/>
      <c r="C170" s="60"/>
      <c r="D170" s="60"/>
      <c r="E170" s="60"/>
      <c r="F170" s="60"/>
      <c r="G170" s="60"/>
      <c r="H170" s="60"/>
      <c r="I170" s="59"/>
      <c r="J170" s="59"/>
      <c r="K170" s="44"/>
      <c r="L170" s="44"/>
      <c r="M170" s="44"/>
      <c r="N170" s="44"/>
      <c r="O170" s="44"/>
      <c r="P170" s="44"/>
      <c r="Q170" s="45"/>
      <c r="R170" s="36"/>
      <c r="S170" s="46"/>
      <c r="T170" s="36"/>
      <c r="U170" s="46"/>
      <c r="V170" s="36"/>
      <c r="W170" s="47"/>
      <c r="X170" s="36"/>
      <c r="Y170" s="46"/>
      <c r="Z170" s="36"/>
      <c r="AA170" s="36"/>
      <c r="AB170" s="36"/>
      <c r="AC170" s="46"/>
      <c r="AD170" s="48"/>
      <c r="AE170" s="35"/>
      <c r="AF170" s="33"/>
    </row>
    <row r="171" spans="2:32">
      <c r="B171" s="59"/>
      <c r="C171" s="60"/>
      <c r="D171" s="60"/>
      <c r="E171" s="60"/>
      <c r="F171" s="60"/>
      <c r="G171" s="60"/>
      <c r="H171" s="60"/>
      <c r="I171" s="59"/>
      <c r="J171" s="59"/>
      <c r="K171" s="44"/>
      <c r="L171" s="44"/>
      <c r="M171" s="44"/>
      <c r="N171" s="44"/>
      <c r="O171" s="44"/>
      <c r="P171" s="44"/>
      <c r="Q171" s="45"/>
      <c r="R171" s="36"/>
      <c r="S171" s="46"/>
      <c r="T171" s="36"/>
      <c r="U171" s="46"/>
      <c r="V171" s="36"/>
      <c r="W171" s="47"/>
      <c r="X171" s="36"/>
      <c r="Y171" s="46"/>
      <c r="Z171" s="36"/>
      <c r="AA171" s="36"/>
      <c r="AB171" s="36"/>
      <c r="AC171" s="46"/>
      <c r="AD171" s="48"/>
      <c r="AE171" s="35"/>
      <c r="AF171" s="33"/>
    </row>
    <row r="172" spans="2:32">
      <c r="B172" s="59"/>
      <c r="C172" s="60"/>
      <c r="D172" s="60"/>
      <c r="E172" s="60"/>
      <c r="F172" s="60"/>
      <c r="G172" s="60"/>
      <c r="H172" s="60"/>
      <c r="I172" s="59"/>
      <c r="J172" s="59"/>
      <c r="K172" s="44"/>
      <c r="L172" s="44"/>
      <c r="M172" s="44"/>
      <c r="N172" s="44"/>
      <c r="O172" s="44"/>
      <c r="P172" s="44"/>
      <c r="Q172" s="45"/>
      <c r="R172" s="36"/>
      <c r="S172" s="46"/>
      <c r="T172" s="36"/>
      <c r="U172" s="46"/>
      <c r="V172" s="36"/>
      <c r="W172" s="47"/>
      <c r="X172" s="36"/>
      <c r="Y172" s="46"/>
      <c r="Z172" s="36"/>
      <c r="AA172" s="36"/>
      <c r="AB172" s="36"/>
      <c r="AC172" s="46"/>
      <c r="AD172" s="48"/>
      <c r="AE172" s="35"/>
      <c r="AF172" s="33"/>
    </row>
    <row r="173" spans="2:32">
      <c r="B173" s="59"/>
      <c r="C173" s="60"/>
      <c r="D173" s="60"/>
      <c r="E173" s="60"/>
      <c r="F173" s="60"/>
      <c r="G173" s="60"/>
      <c r="H173" s="60"/>
      <c r="I173" s="59"/>
      <c r="J173" s="59"/>
      <c r="K173" s="44"/>
      <c r="L173" s="44"/>
      <c r="M173" s="44"/>
      <c r="N173" s="44"/>
      <c r="O173" s="44"/>
      <c r="P173" s="44"/>
      <c r="Q173" s="45"/>
      <c r="R173" s="36"/>
      <c r="S173" s="46"/>
      <c r="T173" s="36"/>
      <c r="U173" s="46"/>
      <c r="V173" s="36"/>
      <c r="W173" s="47"/>
      <c r="X173" s="36"/>
      <c r="Y173" s="46"/>
      <c r="Z173" s="36"/>
      <c r="AA173" s="36"/>
      <c r="AB173" s="36"/>
      <c r="AC173" s="46"/>
      <c r="AD173" s="48"/>
      <c r="AE173" s="35"/>
      <c r="AF173" s="33"/>
    </row>
    <row r="174" spans="2:32">
      <c r="B174" s="59"/>
      <c r="C174" s="60"/>
      <c r="D174" s="60"/>
      <c r="E174" s="60"/>
      <c r="F174" s="60"/>
      <c r="G174" s="60"/>
      <c r="H174" s="60"/>
      <c r="I174" s="59"/>
      <c r="J174" s="59"/>
      <c r="K174" s="44"/>
      <c r="L174" s="44"/>
      <c r="M174" s="44"/>
      <c r="N174" s="44"/>
      <c r="O174" s="44"/>
      <c r="P174" s="44"/>
      <c r="Q174" s="45"/>
      <c r="R174" s="36"/>
      <c r="S174" s="46"/>
      <c r="T174" s="36"/>
      <c r="U174" s="46"/>
      <c r="V174" s="36"/>
      <c r="W174" s="47"/>
      <c r="X174" s="36"/>
      <c r="Y174" s="46"/>
      <c r="Z174" s="36"/>
      <c r="AA174" s="36"/>
      <c r="AB174" s="36"/>
      <c r="AC174" s="46"/>
      <c r="AD174" s="48"/>
      <c r="AE174" s="35"/>
      <c r="AF174" s="33"/>
    </row>
    <row r="175" spans="2:32">
      <c r="B175" s="59"/>
      <c r="C175" s="60"/>
      <c r="D175" s="60"/>
      <c r="E175" s="60"/>
      <c r="F175" s="60"/>
      <c r="G175" s="60"/>
      <c r="H175" s="60"/>
      <c r="I175" s="59"/>
      <c r="J175" s="59"/>
      <c r="K175" s="44"/>
      <c r="L175" s="44"/>
      <c r="M175" s="44"/>
      <c r="N175" s="44"/>
      <c r="O175" s="44"/>
      <c r="P175" s="44"/>
      <c r="Q175" s="45"/>
      <c r="R175" s="36"/>
      <c r="S175" s="46"/>
      <c r="T175" s="36"/>
      <c r="U175" s="46"/>
      <c r="V175" s="36"/>
      <c r="W175" s="47"/>
      <c r="X175" s="36"/>
      <c r="Y175" s="46"/>
      <c r="Z175" s="36"/>
      <c r="AA175" s="36"/>
      <c r="AB175" s="36"/>
      <c r="AC175" s="46"/>
      <c r="AD175" s="48"/>
      <c r="AE175" s="35"/>
      <c r="AF175" s="33"/>
    </row>
    <row r="176" spans="2:32">
      <c r="B176" s="59"/>
      <c r="C176" s="60"/>
      <c r="D176" s="60"/>
      <c r="E176" s="60"/>
      <c r="F176" s="60"/>
      <c r="G176" s="60"/>
      <c r="H176" s="60"/>
      <c r="I176" s="59"/>
      <c r="J176" s="59"/>
      <c r="K176" s="44"/>
      <c r="L176" s="44"/>
      <c r="M176" s="44"/>
      <c r="N176" s="44"/>
      <c r="O176" s="44"/>
      <c r="P176" s="44"/>
      <c r="Q176" s="45"/>
      <c r="R176" s="36"/>
      <c r="S176" s="46"/>
      <c r="T176" s="36"/>
      <c r="U176" s="46"/>
      <c r="V176" s="36"/>
      <c r="W176" s="47"/>
      <c r="X176" s="36"/>
      <c r="Y176" s="46"/>
      <c r="Z176" s="36"/>
      <c r="AA176" s="36"/>
      <c r="AB176" s="36"/>
      <c r="AC176" s="46"/>
      <c r="AD176" s="48"/>
      <c r="AE176" s="35"/>
      <c r="AF176" s="33"/>
    </row>
    <row r="177" spans="2:32">
      <c r="B177" s="59"/>
      <c r="C177" s="60"/>
      <c r="D177" s="60"/>
      <c r="E177" s="60"/>
      <c r="F177" s="60"/>
      <c r="G177" s="60"/>
      <c r="H177" s="60"/>
      <c r="I177" s="59"/>
      <c r="J177" s="59"/>
      <c r="K177" s="44"/>
      <c r="L177" s="44"/>
      <c r="M177" s="44"/>
      <c r="N177" s="44"/>
      <c r="O177" s="44"/>
      <c r="P177" s="44"/>
      <c r="Q177" s="45"/>
      <c r="R177" s="36"/>
      <c r="S177" s="46"/>
      <c r="T177" s="36"/>
      <c r="U177" s="46"/>
      <c r="V177" s="36"/>
      <c r="W177" s="47"/>
      <c r="X177" s="36"/>
      <c r="Y177" s="46"/>
      <c r="Z177" s="36"/>
      <c r="AA177" s="36"/>
      <c r="AB177" s="36"/>
      <c r="AC177" s="46"/>
      <c r="AD177" s="48"/>
      <c r="AE177" s="35"/>
      <c r="AF177" s="33"/>
    </row>
    <row r="178" spans="2:32">
      <c r="B178" s="59"/>
      <c r="C178" s="60"/>
      <c r="D178" s="60"/>
      <c r="E178" s="60"/>
      <c r="F178" s="60"/>
      <c r="G178" s="60"/>
      <c r="H178" s="60"/>
      <c r="I178" s="59"/>
      <c r="J178" s="59"/>
      <c r="K178" s="44"/>
      <c r="L178" s="44"/>
      <c r="M178" s="44"/>
      <c r="N178" s="44"/>
      <c r="O178" s="44"/>
      <c r="P178" s="44"/>
      <c r="Q178" s="45"/>
      <c r="R178" s="36"/>
      <c r="S178" s="46"/>
      <c r="T178" s="36"/>
      <c r="U178" s="46"/>
      <c r="V178" s="36"/>
      <c r="W178" s="47"/>
      <c r="X178" s="36"/>
      <c r="Y178" s="46"/>
      <c r="Z178" s="36"/>
      <c r="AA178" s="36"/>
      <c r="AB178" s="36"/>
      <c r="AC178" s="46"/>
      <c r="AD178" s="48"/>
      <c r="AE178" s="35"/>
      <c r="AF178" s="33"/>
    </row>
    <row r="179" spans="2:32">
      <c r="B179" s="59"/>
      <c r="C179" s="60"/>
      <c r="D179" s="60"/>
      <c r="E179" s="60"/>
      <c r="F179" s="60"/>
      <c r="G179" s="60"/>
      <c r="H179" s="60"/>
      <c r="I179" s="59"/>
      <c r="J179" s="59"/>
      <c r="K179" s="44"/>
      <c r="L179" s="44"/>
      <c r="M179" s="44"/>
      <c r="N179" s="44"/>
      <c r="O179" s="44"/>
      <c r="P179" s="44"/>
      <c r="Q179" s="45"/>
      <c r="R179" s="36"/>
      <c r="S179" s="46"/>
      <c r="T179" s="36"/>
      <c r="U179" s="46"/>
      <c r="V179" s="36"/>
      <c r="W179" s="47"/>
      <c r="X179" s="36"/>
      <c r="Y179" s="46"/>
      <c r="Z179" s="36"/>
      <c r="AA179" s="36"/>
      <c r="AB179" s="36"/>
      <c r="AC179" s="46"/>
      <c r="AD179" s="48"/>
      <c r="AE179" s="35"/>
      <c r="AF179" s="33"/>
    </row>
    <row r="180" spans="2:32">
      <c r="B180" s="59"/>
      <c r="C180" s="60"/>
      <c r="D180" s="60"/>
      <c r="E180" s="60"/>
      <c r="F180" s="60"/>
      <c r="G180" s="60"/>
      <c r="H180" s="60"/>
      <c r="I180" s="59"/>
      <c r="J180" s="59"/>
      <c r="K180" s="44"/>
      <c r="L180" s="44"/>
      <c r="M180" s="44"/>
      <c r="N180" s="44"/>
      <c r="O180" s="44"/>
      <c r="P180" s="44"/>
      <c r="Q180" s="45"/>
      <c r="R180" s="36"/>
      <c r="S180" s="46"/>
      <c r="T180" s="36"/>
      <c r="U180" s="46"/>
      <c r="V180" s="36"/>
      <c r="W180" s="47"/>
      <c r="X180" s="36"/>
      <c r="Y180" s="46"/>
      <c r="Z180" s="36"/>
      <c r="AA180" s="36"/>
      <c r="AB180" s="36"/>
      <c r="AC180" s="46"/>
      <c r="AD180" s="48"/>
      <c r="AE180" s="35"/>
      <c r="AF180" s="33"/>
    </row>
    <row r="181" spans="2:32">
      <c r="B181" s="59"/>
      <c r="C181" s="60"/>
      <c r="D181" s="60"/>
      <c r="E181" s="60"/>
      <c r="F181" s="60"/>
      <c r="G181" s="60"/>
      <c r="H181" s="60"/>
      <c r="I181" s="59"/>
      <c r="J181" s="59"/>
      <c r="K181" s="44"/>
      <c r="L181" s="44"/>
      <c r="M181" s="44"/>
      <c r="N181" s="44"/>
      <c r="O181" s="44"/>
      <c r="P181" s="44"/>
      <c r="Q181" s="45"/>
      <c r="R181" s="36"/>
      <c r="S181" s="46"/>
      <c r="T181" s="36"/>
      <c r="U181" s="46"/>
      <c r="V181" s="36"/>
      <c r="W181" s="47"/>
      <c r="X181" s="36"/>
      <c r="Y181" s="46"/>
      <c r="Z181" s="36"/>
      <c r="AA181" s="36"/>
      <c r="AB181" s="36"/>
      <c r="AC181" s="46"/>
      <c r="AD181" s="48"/>
      <c r="AE181" s="35"/>
      <c r="AF181" s="33"/>
    </row>
    <row r="182" spans="2:32">
      <c r="B182" s="59"/>
      <c r="C182" s="59"/>
      <c r="D182" s="59"/>
      <c r="E182" s="59"/>
      <c r="F182" s="59"/>
      <c r="G182" s="59"/>
      <c r="H182" s="59"/>
      <c r="I182" s="59"/>
      <c r="J182" s="59"/>
      <c r="K182" s="44"/>
      <c r="L182" s="44"/>
      <c r="M182" s="44"/>
      <c r="N182" s="44"/>
      <c r="O182" s="44"/>
      <c r="P182" s="44"/>
      <c r="Q182" s="45"/>
      <c r="R182" s="36"/>
      <c r="S182" s="46"/>
      <c r="T182" s="36"/>
      <c r="U182" s="46"/>
      <c r="V182" s="36"/>
      <c r="W182" s="47"/>
      <c r="X182" s="36"/>
      <c r="Y182" s="46"/>
      <c r="Z182" s="36"/>
      <c r="AA182" s="36"/>
      <c r="AB182" s="36"/>
      <c r="AC182" s="46"/>
      <c r="AD182" s="48"/>
      <c r="AE182" s="33"/>
      <c r="AF182" s="33"/>
    </row>
    <row r="183" spans="2:32">
      <c r="B183" s="59"/>
      <c r="C183" s="59"/>
      <c r="D183" s="59"/>
      <c r="E183" s="59"/>
      <c r="F183" s="59"/>
      <c r="G183" s="59"/>
      <c r="H183" s="59"/>
      <c r="I183" s="59"/>
      <c r="J183" s="59"/>
      <c r="K183" s="44"/>
      <c r="L183" s="44"/>
      <c r="M183" s="44"/>
      <c r="N183" s="44"/>
      <c r="O183" s="44"/>
      <c r="P183" s="44"/>
      <c r="Q183" s="45"/>
      <c r="R183" s="36"/>
      <c r="S183" s="46"/>
      <c r="T183" s="36"/>
      <c r="U183" s="46"/>
      <c r="V183" s="36"/>
      <c r="W183" s="47"/>
      <c r="X183" s="36"/>
      <c r="Y183" s="46"/>
      <c r="Z183" s="36"/>
      <c r="AA183" s="36"/>
      <c r="AB183" s="36"/>
      <c r="AC183" s="46"/>
      <c r="AD183" s="48"/>
      <c r="AE183" s="33"/>
      <c r="AF183" s="33"/>
    </row>
    <row r="184" spans="2:32">
      <c r="B184" s="59"/>
      <c r="C184" s="59"/>
      <c r="D184" s="59"/>
      <c r="E184" s="59"/>
      <c r="F184" s="59"/>
      <c r="G184" s="59"/>
      <c r="H184" s="59"/>
      <c r="I184" s="59"/>
      <c r="J184" s="59"/>
      <c r="K184" s="44"/>
      <c r="L184" s="44"/>
      <c r="M184" s="44"/>
      <c r="N184" s="44"/>
      <c r="O184" s="44"/>
      <c r="P184" s="44"/>
      <c r="Q184" s="45"/>
      <c r="R184" s="36"/>
      <c r="S184" s="46"/>
      <c r="T184" s="36"/>
      <c r="U184" s="46"/>
      <c r="V184" s="36"/>
      <c r="W184" s="47"/>
      <c r="X184" s="36"/>
      <c r="Y184" s="46"/>
      <c r="Z184" s="36"/>
      <c r="AA184" s="36"/>
      <c r="AB184" s="36"/>
      <c r="AC184" s="46"/>
      <c r="AD184" s="48"/>
      <c r="AE184" s="33"/>
      <c r="AF184" s="33"/>
    </row>
    <row r="185" spans="2:32">
      <c r="B185" s="59"/>
      <c r="C185" s="59"/>
      <c r="D185" s="59"/>
      <c r="E185" s="59"/>
      <c r="F185" s="59"/>
      <c r="G185" s="59"/>
      <c r="H185" s="59"/>
      <c r="I185" s="59"/>
      <c r="J185" s="59"/>
      <c r="K185" s="44"/>
      <c r="L185" s="44"/>
      <c r="M185" s="44"/>
      <c r="N185" s="44"/>
      <c r="O185" s="44"/>
      <c r="P185" s="44"/>
      <c r="Q185" s="45"/>
      <c r="R185" s="36"/>
      <c r="S185" s="46"/>
      <c r="T185" s="36"/>
      <c r="U185" s="46"/>
      <c r="V185" s="36"/>
      <c r="W185" s="47"/>
      <c r="X185" s="36"/>
      <c r="Y185" s="46"/>
      <c r="Z185" s="36"/>
      <c r="AA185" s="36"/>
      <c r="AB185" s="36"/>
      <c r="AC185" s="46"/>
      <c r="AD185" s="48"/>
      <c r="AE185" s="33"/>
      <c r="AF185" s="33"/>
    </row>
    <row r="186" spans="2:32">
      <c r="B186" s="59"/>
      <c r="C186" s="59"/>
      <c r="D186" s="59"/>
      <c r="E186" s="59"/>
      <c r="F186" s="59"/>
      <c r="G186" s="59"/>
      <c r="H186" s="59"/>
      <c r="I186" s="59"/>
      <c r="J186" s="59"/>
      <c r="K186" s="44"/>
      <c r="L186" s="44"/>
      <c r="M186" s="44"/>
      <c r="N186" s="44"/>
      <c r="O186" s="44"/>
      <c r="P186" s="44"/>
      <c r="Q186" s="45"/>
      <c r="R186" s="36"/>
      <c r="S186" s="46"/>
      <c r="T186" s="36"/>
      <c r="U186" s="46"/>
      <c r="V186" s="36"/>
      <c r="W186" s="47"/>
      <c r="X186" s="36"/>
      <c r="Y186" s="46"/>
      <c r="Z186" s="36"/>
      <c r="AA186" s="36"/>
      <c r="AB186" s="36"/>
      <c r="AC186" s="46"/>
      <c r="AD186" s="48"/>
      <c r="AE186" s="33"/>
      <c r="AF186" s="33"/>
    </row>
    <row r="187" spans="2:32">
      <c r="B187" s="59"/>
      <c r="C187" s="59"/>
      <c r="D187" s="59"/>
      <c r="E187" s="59"/>
      <c r="F187" s="59"/>
      <c r="G187" s="59"/>
      <c r="H187" s="59"/>
      <c r="I187" s="59"/>
      <c r="J187" s="59"/>
      <c r="K187" s="44"/>
      <c r="L187" s="44"/>
      <c r="M187" s="44"/>
      <c r="N187" s="44"/>
      <c r="O187" s="44"/>
      <c r="P187" s="44"/>
      <c r="Q187" s="45"/>
      <c r="R187" s="36"/>
      <c r="S187" s="46"/>
      <c r="T187" s="36"/>
      <c r="U187" s="46"/>
      <c r="V187" s="36"/>
      <c r="W187" s="47"/>
      <c r="X187" s="36"/>
      <c r="Y187" s="46"/>
      <c r="Z187" s="36"/>
      <c r="AA187" s="36"/>
      <c r="AB187" s="36"/>
      <c r="AC187" s="46"/>
      <c r="AD187" s="48"/>
      <c r="AE187" s="33"/>
      <c r="AF187" s="33"/>
    </row>
    <row r="188" spans="2:32">
      <c r="B188" s="59"/>
      <c r="C188" s="59"/>
      <c r="D188" s="59"/>
      <c r="E188" s="59"/>
      <c r="F188" s="59"/>
      <c r="G188" s="59"/>
      <c r="H188" s="59"/>
      <c r="I188" s="59"/>
      <c r="J188" s="59"/>
      <c r="K188" s="44"/>
      <c r="L188" s="44"/>
      <c r="M188" s="44"/>
      <c r="N188" s="44"/>
      <c r="O188" s="44"/>
      <c r="P188" s="44"/>
      <c r="Q188" s="45"/>
      <c r="R188" s="36"/>
      <c r="S188" s="46"/>
      <c r="T188" s="36"/>
      <c r="U188" s="46"/>
      <c r="V188" s="36"/>
      <c r="W188" s="47"/>
      <c r="X188" s="36"/>
      <c r="Y188" s="46"/>
      <c r="Z188" s="36"/>
      <c r="AA188" s="36"/>
      <c r="AB188" s="36"/>
      <c r="AC188" s="46"/>
      <c r="AD188" s="48"/>
      <c r="AE188" s="33"/>
      <c r="AF188" s="33"/>
    </row>
    <row r="189" spans="2:32">
      <c r="B189" s="59"/>
      <c r="C189" s="59"/>
      <c r="D189" s="59"/>
      <c r="E189" s="59"/>
      <c r="F189" s="59"/>
      <c r="G189" s="59"/>
      <c r="H189" s="59"/>
      <c r="I189" s="59"/>
      <c r="J189" s="59"/>
      <c r="K189" s="44"/>
      <c r="L189" s="44"/>
      <c r="M189" s="44"/>
      <c r="N189" s="44"/>
      <c r="O189" s="44"/>
      <c r="P189" s="44"/>
      <c r="Q189" s="45"/>
      <c r="R189" s="36"/>
      <c r="S189" s="46"/>
      <c r="T189" s="36"/>
      <c r="U189" s="46"/>
      <c r="V189" s="36"/>
      <c r="W189" s="47"/>
      <c r="X189" s="36"/>
      <c r="Y189" s="46"/>
      <c r="Z189" s="36"/>
      <c r="AA189" s="36"/>
      <c r="AB189" s="36"/>
      <c r="AC189" s="46"/>
      <c r="AD189" s="48"/>
      <c r="AE189" s="33"/>
      <c r="AF189" s="33"/>
    </row>
    <row r="190" spans="2:32">
      <c r="B190" s="59"/>
      <c r="C190" s="59"/>
      <c r="D190" s="59"/>
      <c r="E190" s="59"/>
      <c r="F190" s="59"/>
      <c r="G190" s="59"/>
      <c r="H190" s="59"/>
      <c r="I190" s="59"/>
      <c r="J190" s="59"/>
      <c r="K190" s="44"/>
      <c r="L190" s="44"/>
      <c r="M190" s="44"/>
      <c r="N190" s="44"/>
      <c r="O190" s="44"/>
      <c r="P190" s="44"/>
      <c r="Q190" s="45"/>
      <c r="R190" s="36"/>
      <c r="S190" s="46"/>
      <c r="T190" s="36"/>
      <c r="U190" s="46"/>
      <c r="V190" s="36"/>
      <c r="W190" s="47"/>
      <c r="X190" s="36"/>
      <c r="Y190" s="46"/>
      <c r="Z190" s="36"/>
      <c r="AA190" s="36"/>
      <c r="AB190" s="36"/>
      <c r="AC190" s="46"/>
      <c r="AD190" s="48"/>
      <c r="AE190" s="33"/>
      <c r="AF190" s="33"/>
    </row>
    <row r="191" spans="2:32">
      <c r="B191" s="59"/>
      <c r="C191" s="59"/>
      <c r="D191" s="59"/>
      <c r="E191" s="59"/>
      <c r="F191" s="59"/>
      <c r="G191" s="59"/>
      <c r="H191" s="59"/>
      <c r="I191" s="59"/>
      <c r="J191" s="59"/>
      <c r="K191" s="44"/>
      <c r="L191" s="44"/>
      <c r="M191" s="44"/>
      <c r="N191" s="44"/>
      <c r="O191" s="44"/>
      <c r="P191" s="44"/>
      <c r="Q191" s="45"/>
      <c r="R191" s="36"/>
      <c r="S191" s="46"/>
      <c r="T191" s="36"/>
      <c r="U191" s="46"/>
      <c r="V191" s="36"/>
      <c r="W191" s="47"/>
      <c r="X191" s="36"/>
      <c r="Y191" s="46"/>
      <c r="Z191" s="36"/>
      <c r="AA191" s="36"/>
      <c r="AB191" s="36"/>
      <c r="AC191" s="46"/>
      <c r="AD191" s="48"/>
      <c r="AE191" s="33"/>
      <c r="AF191" s="33"/>
    </row>
    <row r="192" spans="2:32">
      <c r="B192" s="59"/>
      <c r="C192" s="59"/>
      <c r="D192" s="59"/>
      <c r="E192" s="59"/>
      <c r="F192" s="59"/>
      <c r="G192" s="59"/>
      <c r="H192" s="59"/>
      <c r="I192" s="59"/>
      <c r="J192" s="59"/>
      <c r="K192" s="44"/>
      <c r="L192" s="44"/>
      <c r="M192" s="44"/>
      <c r="N192" s="44"/>
      <c r="O192" s="44"/>
      <c r="P192" s="44"/>
      <c r="Q192" s="45"/>
      <c r="R192" s="36"/>
      <c r="S192" s="46"/>
      <c r="T192" s="36"/>
      <c r="U192" s="46"/>
      <c r="V192" s="36"/>
      <c r="W192" s="47"/>
      <c r="X192" s="36"/>
      <c r="Y192" s="46"/>
      <c r="Z192" s="36"/>
      <c r="AA192" s="36"/>
      <c r="AB192" s="36"/>
      <c r="AC192" s="46"/>
      <c r="AD192" s="48"/>
      <c r="AE192" s="33"/>
      <c r="AF192" s="33"/>
    </row>
    <row r="193" spans="2:32">
      <c r="B193" s="59"/>
      <c r="C193" s="59"/>
      <c r="D193" s="59"/>
      <c r="E193" s="59"/>
      <c r="F193" s="59"/>
      <c r="G193" s="59"/>
      <c r="H193" s="59"/>
      <c r="I193" s="59"/>
      <c r="J193" s="59"/>
      <c r="K193" s="44"/>
      <c r="L193" s="44"/>
      <c r="M193" s="44"/>
      <c r="N193" s="44"/>
      <c r="O193" s="44"/>
      <c r="P193" s="44"/>
      <c r="Q193" s="45"/>
      <c r="R193" s="36"/>
      <c r="S193" s="46"/>
      <c r="T193" s="36"/>
      <c r="U193" s="46"/>
      <c r="V193" s="36"/>
      <c r="W193" s="47"/>
      <c r="X193" s="36"/>
      <c r="Y193" s="46"/>
      <c r="Z193" s="36"/>
      <c r="AA193" s="36"/>
      <c r="AB193" s="36"/>
      <c r="AC193" s="46"/>
      <c r="AD193" s="48"/>
      <c r="AE193" s="33"/>
      <c r="AF193" s="33"/>
    </row>
    <row r="194" spans="2:32">
      <c r="B194" s="59"/>
      <c r="C194" s="59"/>
      <c r="D194" s="59"/>
      <c r="E194" s="59"/>
      <c r="F194" s="59"/>
      <c r="G194" s="59"/>
      <c r="H194" s="59"/>
      <c r="I194" s="59"/>
      <c r="J194" s="59"/>
      <c r="K194" s="44"/>
      <c r="L194" s="44"/>
      <c r="M194" s="44"/>
      <c r="N194" s="44"/>
      <c r="O194" s="44"/>
      <c r="P194" s="44"/>
      <c r="Q194" s="45"/>
      <c r="R194" s="36"/>
      <c r="S194" s="46"/>
      <c r="T194" s="36"/>
      <c r="U194" s="46"/>
      <c r="V194" s="36"/>
      <c r="W194" s="47"/>
      <c r="X194" s="36"/>
      <c r="Y194" s="46"/>
      <c r="Z194" s="36"/>
      <c r="AA194" s="36"/>
      <c r="AB194" s="36"/>
      <c r="AC194" s="46"/>
      <c r="AD194" s="48"/>
      <c r="AE194" s="33"/>
      <c r="AF194" s="33"/>
    </row>
    <row r="195" spans="2:32">
      <c r="B195" s="59"/>
      <c r="C195" s="59"/>
      <c r="D195" s="59"/>
      <c r="E195" s="59"/>
      <c r="F195" s="59"/>
      <c r="G195" s="59"/>
      <c r="H195" s="59"/>
      <c r="I195" s="59"/>
      <c r="J195" s="59"/>
      <c r="K195" s="44"/>
      <c r="L195" s="44"/>
      <c r="M195" s="44"/>
      <c r="N195" s="44"/>
      <c r="O195" s="44"/>
      <c r="P195" s="44"/>
      <c r="Q195" s="45"/>
      <c r="R195" s="36"/>
      <c r="S195" s="46"/>
      <c r="T195" s="36"/>
      <c r="U195" s="46"/>
      <c r="V195" s="36"/>
      <c r="W195" s="47"/>
      <c r="X195" s="36"/>
      <c r="Y195" s="46"/>
      <c r="Z195" s="36"/>
      <c r="AA195" s="36"/>
      <c r="AB195" s="36"/>
      <c r="AC195" s="46"/>
      <c r="AD195" s="48"/>
      <c r="AE195" s="33"/>
      <c r="AF195" s="33"/>
    </row>
    <row r="196" spans="2:32">
      <c r="B196" s="59"/>
      <c r="C196" s="59"/>
      <c r="D196" s="59"/>
      <c r="E196" s="59"/>
      <c r="F196" s="59"/>
      <c r="G196" s="59"/>
      <c r="H196" s="59"/>
      <c r="I196" s="59"/>
      <c r="J196" s="59"/>
      <c r="K196" s="44"/>
      <c r="L196" s="44"/>
      <c r="M196" s="44"/>
      <c r="N196" s="44"/>
      <c r="O196" s="44"/>
      <c r="P196" s="44"/>
      <c r="Q196" s="45"/>
      <c r="R196" s="36"/>
      <c r="S196" s="46"/>
      <c r="T196" s="36"/>
      <c r="U196" s="46"/>
      <c r="V196" s="36"/>
      <c r="W196" s="47"/>
      <c r="X196" s="36"/>
      <c r="Y196" s="46"/>
      <c r="Z196" s="36"/>
      <c r="AA196" s="36"/>
      <c r="AB196" s="36"/>
      <c r="AC196" s="46"/>
      <c r="AD196" s="48"/>
      <c r="AE196" s="33"/>
      <c r="AF196" s="33"/>
    </row>
    <row r="197" spans="2:32">
      <c r="B197" s="59"/>
      <c r="C197" s="59"/>
      <c r="D197" s="59"/>
      <c r="E197" s="59"/>
      <c r="F197" s="59"/>
      <c r="G197" s="59"/>
      <c r="H197" s="59"/>
      <c r="I197" s="59"/>
      <c r="J197" s="59"/>
      <c r="K197" s="44"/>
      <c r="L197" s="44"/>
      <c r="M197" s="44"/>
      <c r="N197" s="44"/>
      <c r="O197" s="44"/>
      <c r="P197" s="44"/>
      <c r="Q197" s="45"/>
      <c r="R197" s="36"/>
      <c r="S197" s="46"/>
      <c r="T197" s="36"/>
      <c r="U197" s="46"/>
      <c r="V197" s="36"/>
      <c r="W197" s="47"/>
      <c r="X197" s="36"/>
      <c r="Y197" s="46"/>
      <c r="Z197" s="36"/>
      <c r="AA197" s="36"/>
      <c r="AB197" s="36"/>
      <c r="AC197" s="46"/>
      <c r="AD197" s="48"/>
      <c r="AE197" s="33"/>
      <c r="AF197" s="33"/>
    </row>
    <row r="198" spans="2:32">
      <c r="B198" s="59"/>
      <c r="C198" s="59"/>
      <c r="D198" s="59"/>
      <c r="E198" s="59"/>
      <c r="F198" s="59"/>
      <c r="G198" s="59"/>
      <c r="H198" s="59"/>
      <c r="I198" s="59"/>
      <c r="J198" s="59"/>
      <c r="K198" s="44"/>
      <c r="L198" s="44"/>
      <c r="M198" s="44"/>
      <c r="N198" s="44"/>
      <c r="O198" s="44"/>
      <c r="P198" s="44"/>
      <c r="Q198" s="45"/>
      <c r="R198" s="36"/>
      <c r="S198" s="46"/>
      <c r="T198" s="36"/>
      <c r="U198" s="46"/>
      <c r="V198" s="36"/>
      <c r="W198" s="47"/>
      <c r="X198" s="36"/>
      <c r="Y198" s="46"/>
      <c r="Z198" s="36"/>
      <c r="AA198" s="36"/>
      <c r="AB198" s="36"/>
      <c r="AC198" s="46"/>
      <c r="AD198" s="48"/>
      <c r="AE198" s="33"/>
      <c r="AF198" s="33"/>
    </row>
    <row r="199" spans="2:32">
      <c r="B199" s="59"/>
      <c r="C199" s="59"/>
      <c r="D199" s="59"/>
      <c r="E199" s="59"/>
      <c r="F199" s="59"/>
      <c r="G199" s="59"/>
      <c r="H199" s="59"/>
      <c r="I199" s="59"/>
      <c r="J199" s="59"/>
      <c r="K199" s="44"/>
      <c r="L199" s="44"/>
      <c r="M199" s="44"/>
      <c r="N199" s="44"/>
      <c r="O199" s="44"/>
      <c r="P199" s="44"/>
      <c r="Q199" s="45"/>
      <c r="R199" s="36"/>
      <c r="S199" s="46"/>
      <c r="T199" s="36"/>
      <c r="U199" s="46"/>
      <c r="V199" s="36"/>
      <c r="W199" s="47"/>
      <c r="X199" s="36"/>
      <c r="Y199" s="46"/>
      <c r="Z199" s="36"/>
      <c r="AA199" s="36"/>
      <c r="AB199" s="36"/>
      <c r="AC199" s="46"/>
      <c r="AD199" s="48"/>
      <c r="AE199" s="33"/>
      <c r="AF199" s="33"/>
    </row>
    <row r="200" spans="2:32">
      <c r="B200" s="59"/>
      <c r="C200" s="59"/>
      <c r="D200" s="59"/>
      <c r="E200" s="59"/>
      <c r="F200" s="59"/>
      <c r="G200" s="59"/>
      <c r="H200" s="59"/>
      <c r="I200" s="59"/>
      <c r="J200" s="59"/>
      <c r="K200" s="44"/>
      <c r="L200" s="44"/>
      <c r="M200" s="44"/>
      <c r="N200" s="44"/>
      <c r="O200" s="44"/>
      <c r="P200" s="44"/>
      <c r="Q200" s="45"/>
      <c r="R200" s="36"/>
      <c r="S200" s="46"/>
      <c r="T200" s="36"/>
      <c r="U200" s="46"/>
      <c r="V200" s="36"/>
      <c r="W200" s="47"/>
      <c r="X200" s="36"/>
      <c r="Y200" s="46"/>
      <c r="Z200" s="36"/>
      <c r="AA200" s="36"/>
      <c r="AB200" s="36"/>
      <c r="AC200" s="46"/>
      <c r="AD200" s="48"/>
      <c r="AE200" s="33"/>
      <c r="AF200" s="33"/>
    </row>
    <row r="201" spans="2:32">
      <c r="B201" s="59"/>
      <c r="C201" s="59"/>
      <c r="D201" s="59"/>
      <c r="E201" s="59"/>
      <c r="F201" s="59"/>
      <c r="G201" s="59"/>
      <c r="H201" s="59"/>
      <c r="I201" s="59"/>
      <c r="J201" s="59"/>
      <c r="K201" s="44"/>
      <c r="L201" s="44"/>
      <c r="M201" s="44"/>
      <c r="N201" s="44"/>
      <c r="O201" s="44"/>
      <c r="P201" s="44"/>
      <c r="Q201" s="45"/>
      <c r="R201" s="36"/>
      <c r="S201" s="46"/>
      <c r="T201" s="36"/>
      <c r="U201" s="46"/>
      <c r="V201" s="36"/>
      <c r="W201" s="47"/>
      <c r="X201" s="36"/>
      <c r="Y201" s="46"/>
      <c r="Z201" s="36"/>
      <c r="AA201" s="36"/>
      <c r="AB201" s="36"/>
      <c r="AC201" s="46"/>
      <c r="AD201" s="48"/>
      <c r="AE201" s="33"/>
      <c r="AF201" s="33"/>
    </row>
    <row r="202" spans="2:32">
      <c r="B202" s="59"/>
      <c r="C202" s="59"/>
      <c r="D202" s="59"/>
      <c r="E202" s="59"/>
      <c r="F202" s="59"/>
      <c r="G202" s="59"/>
      <c r="H202" s="59"/>
      <c r="I202" s="59"/>
      <c r="J202" s="59"/>
      <c r="K202" s="44"/>
      <c r="L202" s="44"/>
      <c r="M202" s="44"/>
      <c r="N202" s="44"/>
      <c r="O202" s="44"/>
      <c r="P202" s="44"/>
      <c r="Q202" s="45"/>
      <c r="R202" s="36"/>
      <c r="S202" s="46"/>
      <c r="T202" s="36"/>
      <c r="U202" s="46"/>
      <c r="V202" s="36"/>
      <c r="W202" s="47"/>
      <c r="X202" s="36"/>
      <c r="Y202" s="46"/>
      <c r="Z202" s="36"/>
      <c r="AA202" s="36"/>
      <c r="AB202" s="36"/>
      <c r="AC202" s="46"/>
      <c r="AD202" s="48"/>
      <c r="AE202" s="33"/>
      <c r="AF202" s="33"/>
    </row>
    <row r="203" spans="2:32">
      <c r="B203" s="59"/>
      <c r="C203" s="59"/>
      <c r="D203" s="59"/>
      <c r="E203" s="59"/>
      <c r="F203" s="59"/>
      <c r="G203" s="59"/>
      <c r="H203" s="59"/>
      <c r="I203" s="59"/>
      <c r="J203" s="59"/>
      <c r="K203" s="44"/>
      <c r="L203" s="44"/>
      <c r="M203" s="44"/>
      <c r="N203" s="44"/>
      <c r="O203" s="44"/>
      <c r="P203" s="44"/>
      <c r="Q203" s="45"/>
      <c r="R203" s="36"/>
      <c r="S203" s="46"/>
      <c r="T203" s="36"/>
      <c r="U203" s="46"/>
      <c r="V203" s="36"/>
      <c r="W203" s="47"/>
      <c r="X203" s="36"/>
      <c r="Y203" s="46"/>
      <c r="Z203" s="36"/>
      <c r="AA203" s="36"/>
      <c r="AB203" s="36"/>
      <c r="AC203" s="46"/>
      <c r="AD203" s="48"/>
      <c r="AE203" s="33"/>
      <c r="AF203" s="33"/>
    </row>
    <row r="204" spans="2:32">
      <c r="B204" s="59"/>
      <c r="C204" s="59"/>
      <c r="D204" s="59"/>
      <c r="E204" s="59"/>
      <c r="F204" s="59"/>
      <c r="G204" s="59"/>
      <c r="H204" s="59"/>
      <c r="I204" s="59"/>
      <c r="J204" s="59"/>
      <c r="K204" s="44"/>
      <c r="L204" s="44"/>
      <c r="M204" s="44"/>
      <c r="N204" s="44"/>
      <c r="O204" s="44"/>
      <c r="P204" s="44"/>
      <c r="Q204" s="45"/>
      <c r="R204" s="36"/>
      <c r="S204" s="46"/>
      <c r="T204" s="36"/>
      <c r="U204" s="46"/>
      <c r="V204" s="36"/>
      <c r="W204" s="47"/>
      <c r="X204" s="36"/>
      <c r="Y204" s="46"/>
      <c r="Z204" s="36"/>
      <c r="AA204" s="36"/>
      <c r="AB204" s="36"/>
      <c r="AC204" s="46"/>
      <c r="AD204" s="48"/>
      <c r="AE204" s="33"/>
      <c r="AF204" s="33"/>
    </row>
    <row r="205" spans="2:32">
      <c r="B205" s="59"/>
      <c r="C205" s="59"/>
      <c r="D205" s="59"/>
      <c r="E205" s="59"/>
      <c r="F205" s="59"/>
      <c r="G205" s="59"/>
      <c r="H205" s="59"/>
      <c r="I205" s="59"/>
      <c r="J205" s="59"/>
      <c r="K205" s="44"/>
      <c r="L205" s="44"/>
      <c r="M205" s="44"/>
      <c r="N205" s="44"/>
      <c r="O205" s="44"/>
      <c r="P205" s="44"/>
      <c r="Q205" s="45"/>
      <c r="R205" s="36"/>
      <c r="S205" s="46"/>
      <c r="T205" s="36"/>
      <c r="U205" s="46"/>
      <c r="V205" s="36"/>
      <c r="W205" s="47"/>
      <c r="X205" s="36"/>
      <c r="Y205" s="46"/>
      <c r="Z205" s="36"/>
      <c r="AA205" s="36"/>
      <c r="AB205" s="36"/>
      <c r="AC205" s="46"/>
      <c r="AD205" s="48"/>
      <c r="AE205" s="33"/>
      <c r="AF205" s="33"/>
    </row>
    <row r="206" spans="2:32">
      <c r="B206" s="59"/>
      <c r="C206" s="59"/>
      <c r="D206" s="59"/>
      <c r="E206" s="59"/>
      <c r="F206" s="59"/>
      <c r="G206" s="59"/>
      <c r="H206" s="59"/>
      <c r="I206" s="59"/>
      <c r="J206" s="59"/>
      <c r="K206" s="44"/>
      <c r="L206" s="44"/>
      <c r="M206" s="44"/>
      <c r="N206" s="44"/>
      <c r="O206" s="44"/>
      <c r="P206" s="44"/>
      <c r="Q206" s="45"/>
      <c r="R206" s="36"/>
      <c r="S206" s="46"/>
      <c r="T206" s="36"/>
      <c r="U206" s="46"/>
      <c r="V206" s="36"/>
      <c r="W206" s="47"/>
      <c r="X206" s="36"/>
      <c r="Y206" s="46"/>
      <c r="Z206" s="36"/>
      <c r="AA206" s="36"/>
      <c r="AB206" s="36"/>
      <c r="AC206" s="46"/>
      <c r="AD206" s="48"/>
      <c r="AE206" s="33"/>
      <c r="AF206" s="33"/>
    </row>
    <row r="207" spans="2:32">
      <c r="B207" s="59"/>
      <c r="C207" s="59"/>
      <c r="D207" s="59"/>
      <c r="E207" s="59"/>
      <c r="F207" s="59"/>
      <c r="G207" s="59"/>
      <c r="H207" s="59"/>
      <c r="I207" s="59"/>
      <c r="J207" s="59"/>
      <c r="K207" s="44"/>
      <c r="L207" s="44"/>
      <c r="M207" s="44"/>
      <c r="N207" s="44"/>
      <c r="O207" s="44"/>
      <c r="P207" s="44"/>
      <c r="Q207" s="45"/>
      <c r="R207" s="36"/>
      <c r="S207" s="46"/>
      <c r="T207" s="36"/>
      <c r="U207" s="46"/>
      <c r="V207" s="36"/>
      <c r="W207" s="47"/>
      <c r="X207" s="36"/>
      <c r="Y207" s="46"/>
      <c r="Z207" s="36"/>
      <c r="AA207" s="36"/>
      <c r="AB207" s="36"/>
      <c r="AC207" s="46"/>
      <c r="AD207" s="48"/>
      <c r="AE207" s="33"/>
      <c r="AF207" s="33"/>
    </row>
    <row r="208" spans="2:32">
      <c r="B208" s="59"/>
      <c r="C208" s="59"/>
      <c r="D208" s="59"/>
      <c r="E208" s="59"/>
      <c r="F208" s="59"/>
      <c r="G208" s="59"/>
      <c r="H208" s="59"/>
      <c r="I208" s="59"/>
      <c r="J208" s="59"/>
      <c r="K208" s="44"/>
      <c r="L208" s="44"/>
      <c r="M208" s="44"/>
      <c r="N208" s="44"/>
      <c r="O208" s="44"/>
      <c r="P208" s="44"/>
      <c r="Q208" s="45"/>
      <c r="R208" s="36"/>
      <c r="S208" s="46"/>
      <c r="T208" s="36"/>
      <c r="U208" s="46"/>
      <c r="V208" s="36"/>
      <c r="W208" s="47"/>
      <c r="X208" s="36"/>
      <c r="Y208" s="46"/>
      <c r="Z208" s="36"/>
      <c r="AA208" s="36"/>
      <c r="AB208" s="36"/>
      <c r="AC208" s="46"/>
      <c r="AD208" s="48"/>
      <c r="AE208" s="33"/>
      <c r="AF208" s="33"/>
    </row>
    <row r="209" spans="2:32">
      <c r="B209" s="59"/>
      <c r="C209" s="59"/>
      <c r="D209" s="59"/>
      <c r="E209" s="59"/>
      <c r="F209" s="59"/>
      <c r="G209" s="59"/>
      <c r="H209" s="59"/>
      <c r="I209" s="59"/>
      <c r="J209" s="59"/>
      <c r="K209" s="44"/>
      <c r="L209" s="44"/>
      <c r="M209" s="44"/>
      <c r="N209" s="44"/>
      <c r="O209" s="44"/>
      <c r="P209" s="44"/>
      <c r="Q209" s="45"/>
      <c r="R209" s="36"/>
      <c r="S209" s="46"/>
      <c r="T209" s="36"/>
      <c r="U209" s="46"/>
      <c r="V209" s="36"/>
      <c r="W209" s="47"/>
      <c r="X209" s="36"/>
      <c r="Y209" s="46"/>
      <c r="Z209" s="36"/>
      <c r="AA209" s="36"/>
      <c r="AB209" s="36"/>
      <c r="AC209" s="46"/>
      <c r="AD209" s="48"/>
      <c r="AE209" s="33"/>
      <c r="AF209" s="33"/>
    </row>
    <row r="210" spans="2:32">
      <c r="B210" s="59"/>
      <c r="C210" s="59"/>
      <c r="D210" s="59"/>
      <c r="E210" s="59"/>
      <c r="F210" s="59"/>
      <c r="G210" s="59"/>
      <c r="H210" s="59"/>
      <c r="I210" s="59"/>
      <c r="J210" s="59"/>
      <c r="K210" s="44"/>
      <c r="L210" s="44"/>
      <c r="M210" s="44"/>
      <c r="N210" s="44"/>
      <c r="O210" s="44"/>
      <c r="P210" s="44"/>
      <c r="Q210" s="45"/>
      <c r="R210" s="36"/>
      <c r="S210" s="46"/>
      <c r="T210" s="36"/>
      <c r="U210" s="46"/>
      <c r="V210" s="36"/>
      <c r="W210" s="47"/>
      <c r="X210" s="36"/>
      <c r="Y210" s="46"/>
      <c r="Z210" s="36"/>
      <c r="AA210" s="36"/>
      <c r="AB210" s="36"/>
      <c r="AC210" s="46"/>
      <c r="AD210" s="48"/>
      <c r="AE210" s="33"/>
      <c r="AF210" s="33"/>
    </row>
    <row r="211" spans="2:32">
      <c r="B211" s="59"/>
      <c r="C211" s="59"/>
      <c r="D211" s="59"/>
      <c r="E211" s="59"/>
      <c r="F211" s="59"/>
      <c r="G211" s="59"/>
      <c r="H211" s="59"/>
      <c r="I211" s="59"/>
      <c r="J211" s="59"/>
      <c r="K211" s="44"/>
      <c r="L211" s="44"/>
      <c r="M211" s="44"/>
      <c r="N211" s="44"/>
      <c r="O211" s="44"/>
      <c r="P211" s="44"/>
      <c r="Q211" s="45"/>
      <c r="R211" s="36"/>
      <c r="S211" s="46"/>
      <c r="T211" s="36"/>
      <c r="U211" s="46"/>
      <c r="V211" s="36"/>
      <c r="W211" s="47"/>
      <c r="X211" s="36"/>
      <c r="Y211" s="46"/>
      <c r="Z211" s="36"/>
      <c r="AA211" s="36"/>
      <c r="AB211" s="36"/>
      <c r="AC211" s="46"/>
      <c r="AD211" s="48"/>
      <c r="AE211" s="33"/>
      <c r="AF211" s="33"/>
    </row>
    <row r="212" spans="2:32">
      <c r="B212" s="59"/>
      <c r="C212" s="59"/>
      <c r="D212" s="59"/>
      <c r="E212" s="59"/>
      <c r="F212" s="59"/>
      <c r="G212" s="59"/>
      <c r="H212" s="59"/>
      <c r="I212" s="59"/>
      <c r="J212" s="59"/>
      <c r="K212" s="44"/>
      <c r="L212" s="44"/>
      <c r="M212" s="44"/>
      <c r="N212" s="44"/>
      <c r="O212" s="44"/>
      <c r="P212" s="44"/>
      <c r="Q212" s="45"/>
      <c r="R212" s="36"/>
      <c r="S212" s="46"/>
      <c r="T212" s="36"/>
      <c r="U212" s="46"/>
      <c r="V212" s="36"/>
      <c r="W212" s="47"/>
      <c r="X212" s="36"/>
      <c r="Y212" s="46"/>
      <c r="Z212" s="36"/>
      <c r="AA212" s="36"/>
      <c r="AB212" s="36"/>
      <c r="AC212" s="46"/>
      <c r="AD212" s="48"/>
      <c r="AE212" s="33"/>
      <c r="AF212" s="33"/>
    </row>
    <row r="213" spans="2:32">
      <c r="B213" s="59"/>
      <c r="C213" s="59"/>
      <c r="D213" s="59"/>
      <c r="E213" s="59"/>
      <c r="F213" s="59"/>
      <c r="G213" s="59"/>
      <c r="H213" s="59"/>
      <c r="I213" s="59"/>
      <c r="J213" s="59"/>
      <c r="K213" s="44"/>
      <c r="L213" s="44"/>
      <c r="M213" s="44"/>
      <c r="N213" s="44"/>
      <c r="O213" s="44"/>
      <c r="P213" s="44"/>
      <c r="Q213" s="45"/>
      <c r="R213" s="36"/>
      <c r="S213" s="46"/>
      <c r="T213" s="36"/>
      <c r="U213" s="46"/>
      <c r="V213" s="36"/>
      <c r="W213" s="47"/>
      <c r="X213" s="36"/>
      <c r="Y213" s="46"/>
      <c r="Z213" s="36"/>
      <c r="AA213" s="36"/>
      <c r="AB213" s="36"/>
      <c r="AC213" s="46"/>
      <c r="AD213" s="48"/>
      <c r="AE213" s="33"/>
      <c r="AF213" s="33"/>
    </row>
    <row r="214" spans="2:32">
      <c r="B214" s="59"/>
      <c r="C214" s="59"/>
      <c r="D214" s="59"/>
      <c r="E214" s="59"/>
      <c r="F214" s="59"/>
      <c r="G214" s="59"/>
      <c r="H214" s="59"/>
      <c r="I214" s="59"/>
      <c r="J214" s="59"/>
      <c r="K214" s="44"/>
      <c r="L214" s="44"/>
      <c r="M214" s="44"/>
      <c r="N214" s="44"/>
      <c r="O214" s="44"/>
      <c r="P214" s="44"/>
      <c r="Q214" s="45"/>
      <c r="R214" s="36"/>
      <c r="S214" s="46"/>
      <c r="T214" s="36"/>
      <c r="U214" s="46"/>
      <c r="V214" s="36"/>
      <c r="W214" s="47"/>
      <c r="X214" s="36"/>
      <c r="Y214" s="46"/>
      <c r="Z214" s="36"/>
      <c r="AA214" s="36"/>
      <c r="AB214" s="36"/>
      <c r="AC214" s="46"/>
      <c r="AD214" s="48"/>
      <c r="AE214" s="33"/>
      <c r="AF214" s="33"/>
    </row>
    <row r="215" spans="2:32">
      <c r="B215" s="59"/>
      <c r="C215" s="59"/>
      <c r="D215" s="59"/>
      <c r="E215" s="59"/>
      <c r="F215" s="59"/>
      <c r="G215" s="59"/>
      <c r="H215" s="59"/>
      <c r="I215" s="59"/>
      <c r="J215" s="59"/>
      <c r="K215" s="44"/>
      <c r="L215" s="44"/>
      <c r="M215" s="44"/>
      <c r="N215" s="44"/>
      <c r="O215" s="44"/>
      <c r="P215" s="44"/>
      <c r="Q215" s="45"/>
      <c r="R215" s="36"/>
      <c r="S215" s="46"/>
      <c r="T215" s="36"/>
      <c r="U215" s="46"/>
      <c r="V215" s="36"/>
      <c r="W215" s="47"/>
      <c r="X215" s="36"/>
      <c r="Y215" s="46"/>
      <c r="Z215" s="36"/>
      <c r="AA215" s="36"/>
      <c r="AB215" s="36"/>
      <c r="AC215" s="46"/>
      <c r="AD215" s="48"/>
      <c r="AE215" s="33"/>
      <c r="AF215" s="33"/>
    </row>
    <row r="216" spans="2:32">
      <c r="B216" s="59"/>
      <c r="C216" s="59"/>
      <c r="D216" s="59"/>
      <c r="E216" s="59"/>
      <c r="F216" s="59"/>
      <c r="G216" s="59"/>
      <c r="H216" s="59"/>
      <c r="I216" s="59"/>
      <c r="J216" s="59"/>
      <c r="K216" s="44"/>
      <c r="L216" s="44"/>
      <c r="M216" s="44"/>
      <c r="N216" s="44"/>
      <c r="O216" s="44"/>
      <c r="P216" s="44"/>
      <c r="Q216" s="45"/>
      <c r="R216" s="36"/>
      <c r="S216" s="46"/>
      <c r="T216" s="36"/>
      <c r="U216" s="46"/>
      <c r="V216" s="36"/>
      <c r="W216" s="47"/>
      <c r="X216" s="36"/>
      <c r="Y216" s="46"/>
      <c r="Z216" s="36"/>
      <c r="AA216" s="36"/>
      <c r="AB216" s="36"/>
      <c r="AC216" s="46"/>
      <c r="AD216" s="48"/>
      <c r="AE216" s="33"/>
      <c r="AF216" s="33"/>
    </row>
    <row r="217" spans="2:32">
      <c r="B217" s="59"/>
      <c r="C217" s="59"/>
      <c r="D217" s="59"/>
      <c r="E217" s="59"/>
      <c r="F217" s="59"/>
      <c r="G217" s="59"/>
      <c r="H217" s="59"/>
      <c r="I217" s="59"/>
      <c r="J217" s="59"/>
      <c r="K217" s="44"/>
      <c r="L217" s="44"/>
      <c r="M217" s="44"/>
      <c r="N217" s="44"/>
      <c r="O217" s="44"/>
      <c r="P217" s="44"/>
      <c r="Q217" s="45"/>
      <c r="R217" s="36"/>
      <c r="S217" s="46"/>
      <c r="T217" s="36"/>
      <c r="U217" s="46"/>
      <c r="V217" s="36"/>
      <c r="W217" s="47"/>
      <c r="X217" s="36"/>
      <c r="Y217" s="46"/>
      <c r="Z217" s="36"/>
      <c r="AA217" s="36"/>
      <c r="AB217" s="36"/>
      <c r="AC217" s="46"/>
      <c r="AD217" s="48"/>
      <c r="AE217" s="33"/>
      <c r="AF217" s="33"/>
    </row>
    <row r="218" spans="2:32">
      <c r="B218" s="59"/>
      <c r="C218" s="59"/>
      <c r="D218" s="59"/>
      <c r="E218" s="59"/>
      <c r="F218" s="59"/>
      <c r="G218" s="59"/>
      <c r="H218" s="59"/>
      <c r="I218" s="59"/>
      <c r="J218" s="59"/>
      <c r="K218" s="44"/>
      <c r="L218" s="44"/>
      <c r="M218" s="44"/>
      <c r="N218" s="44"/>
      <c r="O218" s="44"/>
      <c r="P218" s="44"/>
      <c r="Q218" s="45"/>
      <c r="R218" s="36"/>
      <c r="S218" s="46"/>
      <c r="T218" s="36"/>
      <c r="U218" s="46"/>
      <c r="V218" s="36"/>
      <c r="W218" s="47"/>
      <c r="X218" s="36"/>
      <c r="Y218" s="46"/>
      <c r="Z218" s="36"/>
      <c r="AA218" s="36"/>
      <c r="AB218" s="36"/>
      <c r="AC218" s="46"/>
      <c r="AD218" s="48"/>
      <c r="AE218" s="33"/>
      <c r="AF218" s="33"/>
    </row>
    <row r="219" spans="2:32">
      <c r="B219" s="59"/>
      <c r="C219" s="59"/>
      <c r="D219" s="59"/>
      <c r="E219" s="59"/>
      <c r="F219" s="59"/>
      <c r="G219" s="59"/>
      <c r="H219" s="59"/>
      <c r="I219" s="59"/>
      <c r="J219" s="59"/>
      <c r="K219" s="44"/>
      <c r="L219" s="44"/>
      <c r="M219" s="44"/>
      <c r="N219" s="44"/>
      <c r="O219" s="44"/>
      <c r="P219" s="44"/>
      <c r="Q219" s="45"/>
      <c r="R219" s="36"/>
      <c r="S219" s="46"/>
      <c r="T219" s="36"/>
      <c r="U219" s="46"/>
      <c r="V219" s="36"/>
      <c r="W219" s="47"/>
      <c r="X219" s="36"/>
      <c r="Y219" s="46"/>
      <c r="Z219" s="36"/>
      <c r="AA219" s="36"/>
      <c r="AB219" s="36"/>
      <c r="AC219" s="46"/>
      <c r="AD219" s="48"/>
      <c r="AE219" s="33"/>
      <c r="AF219" s="33"/>
    </row>
    <row r="220" spans="2:32">
      <c r="B220" s="59"/>
      <c r="C220" s="59"/>
      <c r="D220" s="59"/>
      <c r="E220" s="59"/>
      <c r="F220" s="59"/>
      <c r="G220" s="59"/>
      <c r="H220" s="59"/>
      <c r="I220" s="59"/>
      <c r="J220" s="59"/>
      <c r="K220" s="44"/>
      <c r="L220" s="44"/>
      <c r="M220" s="44"/>
      <c r="N220" s="44"/>
      <c r="O220" s="44"/>
      <c r="P220" s="44"/>
      <c r="Q220" s="45"/>
      <c r="R220" s="36"/>
      <c r="S220" s="46"/>
      <c r="T220" s="36"/>
      <c r="U220" s="46"/>
      <c r="V220" s="36"/>
      <c r="W220" s="47"/>
      <c r="X220" s="36"/>
      <c r="Y220" s="46"/>
      <c r="Z220" s="36"/>
      <c r="AA220" s="36"/>
      <c r="AB220" s="36"/>
      <c r="AC220" s="46"/>
      <c r="AD220" s="48"/>
      <c r="AE220" s="33"/>
      <c r="AF220" s="33"/>
    </row>
    <row r="221" spans="2:32">
      <c r="B221" s="59"/>
      <c r="C221" s="59"/>
      <c r="D221" s="59"/>
      <c r="E221" s="59"/>
      <c r="F221" s="59"/>
      <c r="G221" s="59"/>
      <c r="H221" s="59"/>
      <c r="I221" s="59"/>
      <c r="J221" s="59"/>
      <c r="K221" s="44"/>
      <c r="L221" s="44"/>
      <c r="M221" s="44"/>
      <c r="N221" s="44"/>
      <c r="O221" s="44"/>
      <c r="P221" s="44"/>
      <c r="Q221" s="45"/>
      <c r="R221" s="36"/>
      <c r="S221" s="46"/>
      <c r="T221" s="36"/>
      <c r="U221" s="46"/>
      <c r="V221" s="36"/>
      <c r="W221" s="47"/>
      <c r="X221" s="36"/>
      <c r="Y221" s="46"/>
      <c r="Z221" s="36"/>
      <c r="AA221" s="36"/>
      <c r="AB221" s="36"/>
      <c r="AC221" s="46"/>
      <c r="AD221" s="48"/>
      <c r="AE221" s="33"/>
      <c r="AF221" s="33"/>
    </row>
    <row r="222" spans="2:32">
      <c r="B222" s="59"/>
      <c r="C222" s="59"/>
      <c r="D222" s="59"/>
      <c r="E222" s="59"/>
      <c r="F222" s="59"/>
      <c r="G222" s="59"/>
      <c r="H222" s="59"/>
      <c r="I222" s="59"/>
      <c r="J222" s="59"/>
      <c r="K222" s="44"/>
      <c r="L222" s="44"/>
      <c r="M222" s="44"/>
      <c r="N222" s="44"/>
      <c r="O222" s="44"/>
      <c r="P222" s="44"/>
      <c r="Q222" s="45"/>
      <c r="R222" s="36"/>
      <c r="S222" s="46"/>
      <c r="T222" s="36"/>
      <c r="U222" s="46"/>
      <c r="V222" s="36"/>
      <c r="W222" s="47"/>
      <c r="X222" s="36"/>
      <c r="Y222" s="46"/>
      <c r="Z222" s="36"/>
      <c r="AA222" s="36"/>
      <c r="AB222" s="36"/>
      <c r="AC222" s="46"/>
      <c r="AD222" s="48"/>
      <c r="AE222" s="33"/>
      <c r="AF222" s="33"/>
    </row>
    <row r="223" spans="2:32">
      <c r="B223" s="59"/>
      <c r="C223" s="59"/>
      <c r="D223" s="59"/>
      <c r="E223" s="59"/>
      <c r="F223" s="59"/>
      <c r="G223" s="59"/>
      <c r="H223" s="59"/>
      <c r="I223" s="59"/>
      <c r="J223" s="59"/>
      <c r="K223" s="44"/>
      <c r="L223" s="44"/>
      <c r="M223" s="44"/>
      <c r="N223" s="44"/>
      <c r="O223" s="44"/>
      <c r="P223" s="44"/>
      <c r="Q223" s="45"/>
      <c r="R223" s="36"/>
      <c r="S223" s="46"/>
      <c r="T223" s="36"/>
      <c r="U223" s="46"/>
      <c r="V223" s="36"/>
      <c r="W223" s="47"/>
      <c r="X223" s="36"/>
      <c r="Y223" s="46"/>
      <c r="Z223" s="36"/>
      <c r="AA223" s="36"/>
      <c r="AB223" s="36"/>
      <c r="AC223" s="46"/>
      <c r="AD223" s="48"/>
      <c r="AE223" s="33"/>
      <c r="AF223" s="33"/>
    </row>
    <row r="224" spans="2:32">
      <c r="B224" s="59"/>
      <c r="C224" s="59"/>
      <c r="D224" s="59"/>
      <c r="E224" s="59"/>
      <c r="F224" s="59"/>
      <c r="G224" s="59"/>
      <c r="H224" s="59"/>
      <c r="I224" s="59"/>
      <c r="J224" s="59"/>
      <c r="K224" s="44"/>
      <c r="L224" s="44"/>
      <c r="M224" s="44"/>
      <c r="N224" s="44"/>
      <c r="O224" s="44"/>
      <c r="P224" s="44"/>
      <c r="Q224" s="45"/>
      <c r="R224" s="36"/>
      <c r="S224" s="46"/>
      <c r="T224" s="36"/>
      <c r="U224" s="46"/>
      <c r="V224" s="36"/>
      <c r="W224" s="47"/>
      <c r="X224" s="36"/>
      <c r="Y224" s="46"/>
      <c r="Z224" s="36"/>
      <c r="AA224" s="36"/>
      <c r="AB224" s="36"/>
      <c r="AC224" s="46"/>
      <c r="AD224" s="48"/>
      <c r="AE224" s="33"/>
      <c r="AF224" s="33"/>
    </row>
    <row r="225" spans="2:32">
      <c r="B225" s="59"/>
      <c r="C225" s="59"/>
      <c r="D225" s="59"/>
      <c r="E225" s="59"/>
      <c r="F225" s="59"/>
      <c r="G225" s="59"/>
      <c r="H225" s="59"/>
      <c r="I225" s="59"/>
      <c r="J225" s="59"/>
      <c r="K225" s="44"/>
      <c r="L225" s="44"/>
      <c r="M225" s="44"/>
      <c r="N225" s="44"/>
      <c r="O225" s="44"/>
      <c r="P225" s="44"/>
      <c r="Q225" s="45"/>
      <c r="R225" s="36"/>
      <c r="S225" s="46"/>
      <c r="T225" s="36"/>
      <c r="U225" s="46"/>
      <c r="V225" s="36"/>
      <c r="W225" s="47"/>
      <c r="X225" s="36"/>
      <c r="Y225" s="46"/>
      <c r="Z225" s="36"/>
      <c r="AA225" s="36"/>
      <c r="AB225" s="36"/>
      <c r="AC225" s="46"/>
      <c r="AD225" s="48"/>
      <c r="AE225" s="33"/>
      <c r="AF225" s="33"/>
    </row>
    <row r="226" spans="2:32">
      <c r="B226" s="59"/>
      <c r="C226" s="59"/>
      <c r="D226" s="59"/>
      <c r="E226" s="59"/>
      <c r="F226" s="59"/>
      <c r="G226" s="59"/>
      <c r="H226" s="59"/>
      <c r="I226" s="59"/>
      <c r="J226" s="59"/>
      <c r="K226" s="44"/>
      <c r="L226" s="44"/>
      <c r="M226" s="44"/>
      <c r="N226" s="44"/>
      <c r="O226" s="44"/>
      <c r="P226" s="44"/>
      <c r="Q226" s="45"/>
      <c r="R226" s="36"/>
      <c r="S226" s="46"/>
      <c r="T226" s="36"/>
      <c r="U226" s="46"/>
      <c r="V226" s="36"/>
      <c r="W226" s="47"/>
      <c r="X226" s="36"/>
      <c r="Y226" s="46"/>
      <c r="Z226" s="36"/>
      <c r="AA226" s="36"/>
      <c r="AB226" s="36"/>
      <c r="AC226" s="46"/>
      <c r="AD226" s="48"/>
      <c r="AE226" s="33"/>
      <c r="AF226" s="33"/>
    </row>
    <row r="227" spans="2:32">
      <c r="B227" s="59"/>
      <c r="C227" s="59"/>
      <c r="D227" s="59"/>
      <c r="E227" s="59"/>
      <c r="F227" s="59"/>
      <c r="G227" s="59"/>
      <c r="H227" s="59"/>
      <c r="I227" s="59"/>
      <c r="J227" s="59"/>
      <c r="K227" s="44"/>
      <c r="L227" s="44"/>
      <c r="M227" s="44"/>
      <c r="N227" s="44"/>
      <c r="O227" s="44"/>
      <c r="P227" s="44"/>
      <c r="Q227" s="45"/>
      <c r="R227" s="36"/>
      <c r="S227" s="46"/>
      <c r="T227" s="36"/>
      <c r="U227" s="46"/>
      <c r="V227" s="36"/>
      <c r="W227" s="47"/>
      <c r="X227" s="36"/>
      <c r="Y227" s="46"/>
      <c r="Z227" s="36"/>
      <c r="AA227" s="36"/>
      <c r="AB227" s="36"/>
      <c r="AC227" s="46"/>
      <c r="AD227" s="48"/>
      <c r="AE227" s="33"/>
      <c r="AF227" s="33"/>
    </row>
    <row r="228" spans="2:32">
      <c r="B228" s="59"/>
      <c r="C228" s="59"/>
      <c r="D228" s="59"/>
      <c r="E228" s="59"/>
      <c r="F228" s="59"/>
      <c r="G228" s="59"/>
      <c r="H228" s="59"/>
      <c r="I228" s="59"/>
      <c r="J228" s="59"/>
      <c r="K228" s="44"/>
      <c r="L228" s="44"/>
      <c r="M228" s="44"/>
      <c r="N228" s="44"/>
      <c r="O228" s="44"/>
      <c r="P228" s="44"/>
      <c r="Q228" s="45"/>
      <c r="R228" s="36"/>
      <c r="S228" s="46"/>
      <c r="T228" s="36"/>
      <c r="U228" s="46"/>
      <c r="V228" s="36"/>
      <c r="W228" s="47"/>
      <c r="X228" s="36"/>
      <c r="Y228" s="46"/>
      <c r="Z228" s="36"/>
      <c r="AA228" s="36"/>
      <c r="AB228" s="36"/>
      <c r="AC228" s="46"/>
      <c r="AD228" s="48"/>
      <c r="AE228" s="33"/>
      <c r="AF228" s="33"/>
    </row>
    <row r="229" spans="2:32">
      <c r="B229" s="59"/>
      <c r="C229" s="59"/>
      <c r="D229" s="59"/>
      <c r="E229" s="59"/>
      <c r="F229" s="59"/>
      <c r="G229" s="59"/>
      <c r="H229" s="59"/>
      <c r="I229" s="59"/>
      <c r="J229" s="59"/>
      <c r="K229" s="44"/>
      <c r="L229" s="44"/>
      <c r="M229" s="44"/>
      <c r="N229" s="44"/>
      <c r="O229" s="44"/>
      <c r="P229" s="44"/>
      <c r="Q229" s="45"/>
      <c r="R229" s="36"/>
      <c r="S229" s="46"/>
      <c r="T229" s="36"/>
      <c r="U229" s="46"/>
      <c r="V229" s="36"/>
      <c r="W229" s="47"/>
      <c r="X229" s="36"/>
      <c r="Y229" s="46"/>
      <c r="Z229" s="36"/>
      <c r="AA229" s="36"/>
      <c r="AB229" s="36"/>
      <c r="AC229" s="46"/>
      <c r="AD229" s="48"/>
      <c r="AE229" s="33"/>
      <c r="AF229" s="33"/>
    </row>
    <row r="230" spans="2:32">
      <c r="B230" s="59"/>
      <c r="C230" s="59"/>
      <c r="D230" s="59"/>
      <c r="E230" s="59"/>
      <c r="F230" s="59"/>
      <c r="G230" s="59"/>
      <c r="H230" s="59"/>
      <c r="I230" s="59"/>
      <c r="J230" s="59"/>
      <c r="K230" s="44"/>
      <c r="L230" s="44"/>
      <c r="M230" s="44"/>
      <c r="N230" s="44"/>
      <c r="O230" s="44"/>
      <c r="P230" s="44"/>
      <c r="Q230" s="45"/>
      <c r="R230" s="36"/>
      <c r="S230" s="46"/>
      <c r="T230" s="36"/>
      <c r="U230" s="46"/>
      <c r="V230" s="36"/>
      <c r="W230" s="47"/>
      <c r="X230" s="36"/>
      <c r="Y230" s="46"/>
      <c r="Z230" s="36"/>
      <c r="AA230" s="36"/>
      <c r="AB230" s="36"/>
      <c r="AC230" s="46"/>
      <c r="AD230" s="48"/>
      <c r="AE230" s="33"/>
      <c r="AF230" s="33"/>
    </row>
    <row r="231" spans="2:32">
      <c r="B231" s="59"/>
      <c r="C231" s="59"/>
      <c r="D231" s="59"/>
      <c r="E231" s="59"/>
      <c r="F231" s="59"/>
      <c r="G231" s="59"/>
      <c r="H231" s="59"/>
      <c r="I231" s="59"/>
      <c r="J231" s="59"/>
      <c r="K231" s="44"/>
      <c r="L231" s="44"/>
      <c r="M231" s="44"/>
      <c r="N231" s="44"/>
      <c r="O231" s="44"/>
      <c r="P231" s="44"/>
      <c r="Q231" s="45"/>
      <c r="R231" s="36"/>
      <c r="S231" s="46"/>
      <c r="T231" s="36"/>
      <c r="U231" s="46"/>
      <c r="V231" s="36"/>
      <c r="W231" s="47"/>
      <c r="X231" s="36"/>
      <c r="Y231" s="46"/>
      <c r="Z231" s="36"/>
      <c r="AA231" s="36"/>
      <c r="AB231" s="36"/>
      <c r="AC231" s="46"/>
      <c r="AD231" s="48"/>
      <c r="AE231" s="33"/>
      <c r="AF231" s="33"/>
    </row>
    <row r="232" spans="2:32">
      <c r="B232" s="59"/>
      <c r="C232" s="59"/>
      <c r="D232" s="59"/>
      <c r="E232" s="59"/>
      <c r="F232" s="59"/>
      <c r="G232" s="59"/>
      <c r="H232" s="59"/>
      <c r="I232" s="59"/>
      <c r="J232" s="59"/>
      <c r="K232" s="44"/>
      <c r="L232" s="44"/>
      <c r="M232" s="44"/>
      <c r="N232" s="44"/>
      <c r="O232" s="44"/>
      <c r="P232" s="44"/>
      <c r="Q232" s="45"/>
      <c r="R232" s="36"/>
      <c r="S232" s="46"/>
      <c r="T232" s="36"/>
      <c r="U232" s="46"/>
      <c r="V232" s="36"/>
      <c r="W232" s="47"/>
      <c r="X232" s="36"/>
      <c r="Y232" s="46"/>
      <c r="Z232" s="36"/>
      <c r="AA232" s="36"/>
      <c r="AB232" s="36"/>
      <c r="AC232" s="46"/>
      <c r="AD232" s="48"/>
      <c r="AE232" s="33"/>
      <c r="AF232" s="33"/>
    </row>
    <row r="233" spans="2:32">
      <c r="B233" s="59"/>
      <c r="C233" s="59"/>
      <c r="D233" s="59"/>
      <c r="E233" s="59"/>
      <c r="F233" s="59"/>
      <c r="G233" s="59"/>
      <c r="H233" s="59"/>
      <c r="I233" s="59"/>
      <c r="J233" s="59"/>
      <c r="K233" s="44"/>
      <c r="L233" s="44"/>
      <c r="M233" s="44"/>
      <c r="N233" s="44"/>
      <c r="O233" s="44"/>
      <c r="P233" s="44"/>
      <c r="Q233" s="45"/>
      <c r="R233" s="36"/>
      <c r="S233" s="46"/>
      <c r="T233" s="36"/>
      <c r="U233" s="46"/>
      <c r="V233" s="36"/>
      <c r="W233" s="47"/>
      <c r="X233" s="36"/>
      <c r="Y233" s="46"/>
      <c r="Z233" s="36"/>
      <c r="AA233" s="36"/>
      <c r="AB233" s="36"/>
      <c r="AC233" s="46"/>
      <c r="AD233" s="48"/>
      <c r="AE233" s="33"/>
      <c r="AF233" s="33"/>
    </row>
    <row r="234" spans="2:32">
      <c r="B234" s="59"/>
      <c r="C234" s="59"/>
      <c r="D234" s="59"/>
      <c r="E234" s="59"/>
      <c r="F234" s="59"/>
      <c r="G234" s="59"/>
      <c r="H234" s="59"/>
      <c r="I234" s="59"/>
      <c r="J234" s="59"/>
      <c r="K234" s="44"/>
      <c r="L234" s="44"/>
      <c r="M234" s="44"/>
      <c r="N234" s="44"/>
      <c r="O234" s="44"/>
      <c r="P234" s="44"/>
      <c r="Q234" s="45"/>
      <c r="R234" s="36"/>
      <c r="S234" s="46"/>
      <c r="T234" s="36"/>
      <c r="U234" s="46"/>
      <c r="V234" s="36"/>
      <c r="W234" s="47"/>
      <c r="X234" s="36"/>
      <c r="Y234" s="46"/>
      <c r="Z234" s="36"/>
      <c r="AA234" s="36"/>
      <c r="AB234" s="36"/>
      <c r="AC234" s="46"/>
      <c r="AD234" s="48"/>
      <c r="AE234" s="33"/>
      <c r="AF234" s="33"/>
    </row>
    <row r="235" spans="2:32">
      <c r="B235" s="59"/>
      <c r="C235" s="59"/>
      <c r="D235" s="59"/>
      <c r="E235" s="59"/>
      <c r="F235" s="59"/>
      <c r="G235" s="59"/>
      <c r="H235" s="59"/>
      <c r="I235" s="59"/>
      <c r="J235" s="59"/>
      <c r="K235" s="44"/>
      <c r="L235" s="44"/>
      <c r="M235" s="44"/>
      <c r="N235" s="44"/>
      <c r="O235" s="44"/>
      <c r="P235" s="44"/>
      <c r="Q235" s="45"/>
      <c r="R235" s="36"/>
      <c r="S235" s="46"/>
      <c r="T235" s="36"/>
      <c r="U235" s="46"/>
      <c r="V235" s="36"/>
      <c r="W235" s="47"/>
      <c r="X235" s="36"/>
      <c r="Y235" s="46"/>
      <c r="Z235" s="36"/>
      <c r="AA235" s="36"/>
      <c r="AB235" s="36"/>
      <c r="AC235" s="46"/>
      <c r="AD235" s="48"/>
      <c r="AE235" s="33"/>
      <c r="AF235" s="33"/>
    </row>
    <row r="236" spans="2:32">
      <c r="B236" s="59"/>
      <c r="C236" s="59"/>
      <c r="D236" s="59"/>
      <c r="E236" s="59"/>
      <c r="F236" s="59"/>
      <c r="G236" s="59"/>
      <c r="H236" s="59"/>
      <c r="I236" s="59"/>
      <c r="J236" s="59"/>
      <c r="K236" s="44"/>
      <c r="L236" s="44"/>
      <c r="M236" s="44"/>
      <c r="N236" s="44"/>
      <c r="O236" s="44"/>
      <c r="P236" s="44"/>
      <c r="Q236" s="45"/>
      <c r="R236" s="36"/>
      <c r="S236" s="46"/>
      <c r="T236" s="36"/>
      <c r="U236" s="46"/>
      <c r="V236" s="36"/>
      <c r="W236" s="47"/>
      <c r="X236" s="36"/>
      <c r="Y236" s="46"/>
      <c r="Z236" s="36"/>
      <c r="AA236" s="36"/>
      <c r="AB236" s="36"/>
      <c r="AC236" s="46"/>
      <c r="AD236" s="48"/>
      <c r="AE236" s="33"/>
      <c r="AF236" s="33"/>
    </row>
    <row r="237" spans="2:32">
      <c r="B237" s="59"/>
      <c r="C237" s="59"/>
      <c r="D237" s="59"/>
      <c r="E237" s="59"/>
      <c r="F237" s="59"/>
      <c r="G237" s="59"/>
      <c r="H237" s="59"/>
      <c r="I237" s="59"/>
      <c r="J237" s="59"/>
      <c r="K237" s="44"/>
      <c r="L237" s="44"/>
      <c r="M237" s="44"/>
      <c r="N237" s="44"/>
      <c r="O237" s="44"/>
      <c r="P237" s="44"/>
      <c r="Q237" s="45"/>
      <c r="R237" s="36"/>
      <c r="S237" s="46"/>
      <c r="T237" s="36"/>
      <c r="U237" s="46"/>
      <c r="V237" s="36"/>
      <c r="W237" s="47"/>
      <c r="X237" s="36"/>
      <c r="Y237" s="46"/>
      <c r="Z237" s="36"/>
      <c r="AA237" s="36"/>
      <c r="AB237" s="36"/>
      <c r="AC237" s="46"/>
      <c r="AD237" s="48"/>
      <c r="AE237" s="33"/>
      <c r="AF237" s="33"/>
    </row>
    <row r="238" spans="2:32">
      <c r="B238" s="59"/>
      <c r="C238" s="59"/>
      <c r="D238" s="59"/>
      <c r="E238" s="59"/>
      <c r="F238" s="59"/>
      <c r="G238" s="59"/>
      <c r="H238" s="59"/>
      <c r="I238" s="59"/>
      <c r="J238" s="59"/>
      <c r="K238" s="44"/>
      <c r="L238" s="44"/>
      <c r="M238" s="44"/>
      <c r="N238" s="44"/>
      <c r="O238" s="44"/>
      <c r="P238" s="44"/>
      <c r="Q238" s="45"/>
      <c r="R238" s="36"/>
      <c r="S238" s="46"/>
      <c r="T238" s="36"/>
      <c r="U238" s="46"/>
      <c r="V238" s="36"/>
      <c r="W238" s="47"/>
      <c r="X238" s="36"/>
      <c r="Y238" s="46"/>
      <c r="Z238" s="36"/>
      <c r="AA238" s="36"/>
      <c r="AB238" s="36"/>
      <c r="AC238" s="46"/>
      <c r="AD238" s="48"/>
      <c r="AE238" s="33"/>
      <c r="AF238" s="33"/>
    </row>
    <row r="239" spans="2:32">
      <c r="B239" s="59"/>
      <c r="C239" s="59"/>
      <c r="D239" s="59"/>
      <c r="E239" s="59"/>
      <c r="F239" s="59"/>
      <c r="G239" s="59"/>
      <c r="H239" s="59"/>
      <c r="I239" s="59"/>
      <c r="J239" s="59"/>
      <c r="K239" s="44"/>
      <c r="L239" s="44"/>
      <c r="M239" s="44"/>
      <c r="N239" s="44"/>
      <c r="O239" s="44"/>
      <c r="P239" s="44"/>
      <c r="Q239" s="45"/>
      <c r="R239" s="36"/>
      <c r="S239" s="46"/>
      <c r="T239" s="36"/>
      <c r="U239" s="46"/>
      <c r="V239" s="36"/>
      <c r="W239" s="47"/>
      <c r="X239" s="36"/>
      <c r="Y239" s="46"/>
      <c r="Z239" s="36"/>
      <c r="AA239" s="36"/>
      <c r="AB239" s="36"/>
      <c r="AC239" s="46"/>
      <c r="AD239" s="48"/>
      <c r="AE239" s="33"/>
      <c r="AF239" s="33"/>
    </row>
    <row r="240" spans="2:32">
      <c r="B240" s="59"/>
      <c r="C240" s="59"/>
      <c r="D240" s="59"/>
      <c r="E240" s="59"/>
      <c r="F240" s="59"/>
      <c r="G240" s="59"/>
      <c r="H240" s="59"/>
      <c r="I240" s="59"/>
      <c r="J240" s="59"/>
      <c r="K240" s="44"/>
      <c r="L240" s="44"/>
      <c r="M240" s="44"/>
      <c r="N240" s="44"/>
      <c r="O240" s="44"/>
      <c r="P240" s="44"/>
      <c r="Q240" s="45"/>
      <c r="R240" s="36"/>
      <c r="S240" s="46"/>
      <c r="T240" s="36"/>
      <c r="U240" s="46"/>
      <c r="V240" s="36"/>
      <c r="W240" s="47"/>
      <c r="X240" s="36"/>
      <c r="Y240" s="46"/>
      <c r="Z240" s="36"/>
      <c r="AA240" s="36"/>
      <c r="AB240" s="36"/>
      <c r="AC240" s="46"/>
      <c r="AD240" s="48"/>
      <c r="AE240" s="33"/>
      <c r="AF240" s="33"/>
    </row>
    <row r="241" spans="2:32">
      <c r="B241" s="59"/>
      <c r="C241" s="59"/>
      <c r="D241" s="59"/>
      <c r="E241" s="59"/>
      <c r="F241" s="59"/>
      <c r="G241" s="59"/>
      <c r="H241" s="59"/>
      <c r="I241" s="59"/>
      <c r="J241" s="59"/>
      <c r="K241" s="44"/>
      <c r="L241" s="44"/>
      <c r="M241" s="44"/>
      <c r="N241" s="44"/>
      <c r="O241" s="44"/>
      <c r="P241" s="44"/>
      <c r="Q241" s="45"/>
      <c r="R241" s="36"/>
      <c r="S241" s="46"/>
      <c r="T241" s="36"/>
      <c r="U241" s="46"/>
      <c r="V241" s="36"/>
      <c r="W241" s="47"/>
      <c r="X241" s="36"/>
      <c r="Y241" s="46"/>
      <c r="Z241" s="36"/>
      <c r="AA241" s="36"/>
      <c r="AB241" s="36"/>
      <c r="AC241" s="46"/>
      <c r="AD241" s="48"/>
      <c r="AE241" s="33"/>
      <c r="AF241" s="33"/>
    </row>
    <row r="242" spans="2:32">
      <c r="B242" s="59"/>
      <c r="C242" s="59"/>
      <c r="D242" s="59"/>
      <c r="E242" s="59"/>
      <c r="F242" s="59"/>
      <c r="G242" s="59"/>
      <c r="H242" s="59"/>
      <c r="I242" s="59"/>
      <c r="J242" s="59"/>
      <c r="K242" s="44"/>
      <c r="L242" s="44"/>
      <c r="M242" s="44"/>
      <c r="N242" s="44"/>
      <c r="O242" s="44"/>
      <c r="P242" s="44"/>
      <c r="Q242" s="45"/>
      <c r="R242" s="36"/>
      <c r="S242" s="46"/>
      <c r="T242" s="36"/>
      <c r="U242" s="46"/>
      <c r="V242" s="36"/>
      <c r="W242" s="47"/>
      <c r="X242" s="36"/>
      <c r="Y242" s="46"/>
      <c r="Z242" s="36"/>
      <c r="AA242" s="36"/>
      <c r="AB242" s="36"/>
      <c r="AC242" s="46"/>
      <c r="AD242" s="48"/>
      <c r="AE242" s="33"/>
      <c r="AF242" s="33"/>
    </row>
    <row r="243" spans="2:32">
      <c r="B243" s="59"/>
      <c r="C243" s="59"/>
      <c r="D243" s="59"/>
      <c r="E243" s="59"/>
      <c r="F243" s="59"/>
      <c r="G243" s="59"/>
      <c r="H243" s="59"/>
      <c r="I243" s="59"/>
      <c r="J243" s="59"/>
      <c r="K243" s="44"/>
      <c r="L243" s="44"/>
      <c r="M243" s="44"/>
      <c r="N243" s="44"/>
      <c r="O243" s="44"/>
      <c r="P243" s="44"/>
      <c r="Q243" s="45"/>
      <c r="R243" s="36"/>
      <c r="S243" s="46"/>
      <c r="T243" s="36"/>
      <c r="U243" s="46"/>
      <c r="V243" s="36"/>
      <c r="W243" s="47"/>
      <c r="X243" s="36"/>
      <c r="Y243" s="46"/>
      <c r="Z243" s="36"/>
      <c r="AA243" s="36"/>
      <c r="AB243" s="36"/>
      <c r="AC243" s="46"/>
      <c r="AD243" s="48"/>
      <c r="AE243" s="33"/>
      <c r="AF243" s="33"/>
    </row>
    <row r="244" spans="2:32">
      <c r="B244" s="59"/>
      <c r="C244" s="59"/>
      <c r="D244" s="59"/>
      <c r="E244" s="59"/>
      <c r="F244" s="59"/>
      <c r="G244" s="59"/>
      <c r="H244" s="59"/>
      <c r="I244" s="59"/>
      <c r="J244" s="59"/>
      <c r="K244" s="44"/>
      <c r="L244" s="44"/>
      <c r="M244" s="44"/>
      <c r="N244" s="44"/>
      <c r="O244" s="44"/>
      <c r="P244" s="44"/>
      <c r="Q244" s="45"/>
      <c r="R244" s="36"/>
      <c r="S244" s="46"/>
      <c r="T244" s="36"/>
      <c r="U244" s="46"/>
      <c r="V244" s="36"/>
      <c r="W244" s="47"/>
      <c r="X244" s="36"/>
      <c r="Y244" s="46"/>
      <c r="Z244" s="36"/>
      <c r="AA244" s="36"/>
      <c r="AB244" s="36"/>
      <c r="AC244" s="46"/>
      <c r="AD244" s="48"/>
      <c r="AE244" s="33"/>
      <c r="AF244" s="33"/>
    </row>
    <row r="245" spans="2:32">
      <c r="B245" s="59"/>
      <c r="C245" s="59"/>
      <c r="D245" s="59"/>
      <c r="E245" s="59"/>
      <c r="F245" s="59"/>
      <c r="G245" s="59"/>
      <c r="H245" s="59"/>
      <c r="I245" s="59"/>
      <c r="J245" s="59"/>
      <c r="K245" s="44"/>
      <c r="L245" s="44"/>
      <c r="M245" s="44"/>
      <c r="N245" s="44"/>
      <c r="O245" s="44"/>
      <c r="P245" s="44"/>
      <c r="Q245" s="45"/>
      <c r="R245" s="36"/>
      <c r="S245" s="46"/>
      <c r="T245" s="36"/>
      <c r="U245" s="46"/>
      <c r="V245" s="36"/>
      <c r="W245" s="47"/>
      <c r="X245" s="36"/>
      <c r="Y245" s="46"/>
      <c r="Z245" s="36"/>
      <c r="AA245" s="36"/>
      <c r="AB245" s="36"/>
      <c r="AC245" s="46"/>
      <c r="AD245" s="48"/>
      <c r="AE245" s="33"/>
      <c r="AF245" s="33"/>
    </row>
    <row r="246" spans="2:32">
      <c r="B246" s="59"/>
      <c r="C246" s="59"/>
      <c r="D246" s="59"/>
      <c r="E246" s="59"/>
      <c r="F246" s="59"/>
      <c r="G246" s="59"/>
      <c r="H246" s="59"/>
      <c r="I246" s="59"/>
      <c r="J246" s="59"/>
      <c r="K246" s="44"/>
      <c r="L246" s="44"/>
      <c r="M246" s="44"/>
      <c r="N246" s="44"/>
      <c r="O246" s="44"/>
      <c r="P246" s="44"/>
      <c r="Q246" s="45"/>
      <c r="R246" s="36"/>
      <c r="S246" s="46"/>
      <c r="T246" s="36"/>
      <c r="U246" s="46"/>
      <c r="V246" s="36"/>
      <c r="W246" s="47"/>
      <c r="X246" s="36"/>
      <c r="Y246" s="46"/>
      <c r="Z246" s="36"/>
      <c r="AA246" s="36"/>
      <c r="AB246" s="36"/>
      <c r="AC246" s="46"/>
      <c r="AD246" s="48"/>
      <c r="AE246" s="33"/>
      <c r="AF246" s="33"/>
    </row>
    <row r="247" spans="2:32">
      <c r="B247" s="59"/>
      <c r="C247" s="59"/>
      <c r="D247" s="59"/>
      <c r="E247" s="59"/>
      <c r="F247" s="59"/>
      <c r="G247" s="59"/>
      <c r="H247" s="59"/>
      <c r="I247" s="59"/>
      <c r="J247" s="59"/>
      <c r="K247" s="44"/>
      <c r="L247" s="44"/>
      <c r="M247" s="44"/>
      <c r="N247" s="44"/>
      <c r="O247" s="44"/>
      <c r="P247" s="44"/>
      <c r="Q247" s="45"/>
      <c r="R247" s="36"/>
      <c r="S247" s="46"/>
      <c r="T247" s="36"/>
      <c r="U247" s="46"/>
      <c r="V247" s="36"/>
      <c r="W247" s="47"/>
      <c r="X247" s="36"/>
      <c r="Y247" s="46"/>
      <c r="Z247" s="36"/>
      <c r="AA247" s="36"/>
      <c r="AB247" s="36"/>
      <c r="AC247" s="46"/>
      <c r="AD247" s="48"/>
      <c r="AE247" s="33"/>
      <c r="AF247" s="33"/>
    </row>
    <row r="248" spans="2:32">
      <c r="B248" s="59"/>
      <c r="C248" s="59"/>
      <c r="D248" s="59"/>
      <c r="E248" s="59"/>
      <c r="F248" s="59"/>
      <c r="G248" s="59"/>
      <c r="H248" s="59"/>
      <c r="I248" s="59"/>
      <c r="J248" s="59"/>
      <c r="K248" s="44"/>
      <c r="L248" s="44"/>
      <c r="M248" s="44"/>
      <c r="N248" s="44"/>
      <c r="O248" s="44"/>
      <c r="P248" s="44"/>
      <c r="Q248" s="45"/>
      <c r="R248" s="36"/>
      <c r="S248" s="46"/>
      <c r="T248" s="36"/>
      <c r="U248" s="46"/>
      <c r="V248" s="36"/>
      <c r="W248" s="47"/>
      <c r="X248" s="36"/>
      <c r="Y248" s="46"/>
      <c r="Z248" s="36"/>
      <c r="AA248" s="36"/>
      <c r="AB248" s="36"/>
      <c r="AC248" s="46"/>
      <c r="AD248" s="48"/>
      <c r="AE248" s="33"/>
      <c r="AF248" s="33"/>
    </row>
    <row r="249" spans="2:32">
      <c r="B249" s="59"/>
      <c r="C249" s="59"/>
      <c r="D249" s="59"/>
      <c r="E249" s="59"/>
      <c r="F249" s="59"/>
      <c r="G249" s="59"/>
      <c r="H249" s="59"/>
      <c r="I249" s="59"/>
      <c r="J249" s="59"/>
      <c r="K249" s="44"/>
      <c r="L249" s="44"/>
      <c r="M249" s="44"/>
      <c r="N249" s="44"/>
      <c r="O249" s="44"/>
      <c r="P249" s="44"/>
      <c r="Q249" s="45"/>
      <c r="R249" s="36"/>
      <c r="S249" s="46"/>
      <c r="T249" s="36"/>
      <c r="U249" s="46"/>
      <c r="V249" s="36"/>
      <c r="W249" s="47"/>
      <c r="X249" s="36"/>
      <c r="Y249" s="46"/>
      <c r="Z249" s="36"/>
      <c r="AA249" s="36"/>
      <c r="AB249" s="36"/>
      <c r="AC249" s="46"/>
      <c r="AD249" s="48"/>
      <c r="AE249" s="33"/>
      <c r="AF249" s="33"/>
    </row>
    <row r="250" spans="2:32">
      <c r="B250" s="59"/>
      <c r="C250" s="59"/>
      <c r="D250" s="59"/>
      <c r="E250" s="59"/>
      <c r="F250" s="59"/>
      <c r="G250" s="59"/>
      <c r="H250" s="59"/>
      <c r="I250" s="59"/>
      <c r="J250" s="59"/>
      <c r="K250" s="44"/>
      <c r="L250" s="44"/>
      <c r="M250" s="44"/>
      <c r="N250" s="44"/>
      <c r="O250" s="44"/>
      <c r="P250" s="44"/>
      <c r="Q250" s="45"/>
      <c r="R250" s="36"/>
      <c r="S250" s="46"/>
      <c r="T250" s="36"/>
      <c r="U250" s="46"/>
      <c r="V250" s="36"/>
      <c r="W250" s="47"/>
      <c r="X250" s="36"/>
      <c r="Y250" s="46"/>
      <c r="Z250" s="36"/>
      <c r="AA250" s="36"/>
      <c r="AB250" s="36"/>
      <c r="AC250" s="46"/>
      <c r="AD250" s="48"/>
      <c r="AE250" s="33"/>
      <c r="AF250" s="33"/>
    </row>
    <row r="251" spans="2:32">
      <c r="B251" s="59"/>
      <c r="C251" s="59"/>
      <c r="D251" s="59"/>
      <c r="E251" s="59"/>
      <c r="F251" s="59"/>
      <c r="G251" s="59"/>
      <c r="H251" s="59"/>
      <c r="I251" s="59"/>
      <c r="J251" s="59"/>
      <c r="K251" s="44"/>
      <c r="L251" s="44"/>
      <c r="M251" s="44"/>
      <c r="N251" s="44"/>
      <c r="O251" s="44"/>
      <c r="P251" s="44"/>
      <c r="Q251" s="45"/>
      <c r="R251" s="36"/>
      <c r="S251" s="46"/>
      <c r="T251" s="36"/>
      <c r="U251" s="46"/>
      <c r="V251" s="36"/>
      <c r="W251" s="47"/>
      <c r="X251" s="36"/>
      <c r="Y251" s="46"/>
      <c r="Z251" s="36"/>
      <c r="AA251" s="36"/>
      <c r="AB251" s="36"/>
      <c r="AC251" s="46"/>
      <c r="AD251" s="48"/>
      <c r="AE251" s="33"/>
      <c r="AF251" s="33"/>
    </row>
    <row r="252" spans="2:32">
      <c r="B252" s="33"/>
      <c r="C252" s="59"/>
      <c r="D252" s="59"/>
      <c r="E252" s="59"/>
      <c r="F252" s="59"/>
      <c r="G252" s="59"/>
      <c r="H252" s="59"/>
      <c r="I252" s="59"/>
      <c r="J252" s="59"/>
      <c r="K252" s="33"/>
      <c r="L252" s="33"/>
      <c r="M252" s="33"/>
      <c r="N252" s="33"/>
      <c r="O252" s="33"/>
      <c r="P252" s="33"/>
      <c r="Q252" s="40"/>
      <c r="R252" s="33"/>
      <c r="S252" s="33"/>
      <c r="T252" s="33"/>
      <c r="U252" s="33"/>
      <c r="V252" s="33"/>
      <c r="W252" s="61"/>
      <c r="X252" s="33"/>
      <c r="Y252" s="33"/>
      <c r="Z252" s="33"/>
      <c r="AA252" s="33"/>
      <c r="AB252" s="33"/>
      <c r="AC252" s="33"/>
      <c r="AD252" s="33"/>
      <c r="AE252" s="33"/>
      <c r="AF252" s="33"/>
    </row>
  </sheetData>
  <mergeCells count="107">
    <mergeCell ref="C68:C69"/>
    <mergeCell ref="E68:E69"/>
    <mergeCell ref="C84:D84"/>
    <mergeCell ref="I84:J84"/>
    <mergeCell ref="G80:H80"/>
    <mergeCell ref="B72:J72"/>
    <mergeCell ref="C78:D78"/>
    <mergeCell ref="I78:J78"/>
    <mergeCell ref="B79:J79"/>
    <mergeCell ref="C80:D80"/>
    <mergeCell ref="G78:H78"/>
    <mergeCell ref="E80:F80"/>
    <mergeCell ref="E78:F78"/>
    <mergeCell ref="G68:G69"/>
    <mergeCell ref="I68:I69"/>
    <mergeCell ref="E82:F82"/>
    <mergeCell ref="E84:F84"/>
    <mergeCell ref="C81:D81"/>
    <mergeCell ref="B83:J83"/>
    <mergeCell ref="P2:P4"/>
    <mergeCell ref="I53:I54"/>
    <mergeCell ref="G53:G54"/>
    <mergeCell ref="E53:E54"/>
    <mergeCell ref="C53:C54"/>
    <mergeCell ref="B63:J63"/>
    <mergeCell ref="C64:C65"/>
    <mergeCell ref="E64:E65"/>
    <mergeCell ref="G64:G65"/>
    <mergeCell ref="I64:I65"/>
    <mergeCell ref="I7:J7"/>
    <mergeCell ref="E6:F6"/>
    <mergeCell ref="G6:H6"/>
    <mergeCell ref="E25:F25"/>
    <mergeCell ref="G25:H25"/>
    <mergeCell ref="I46:I47"/>
    <mergeCell ref="E46:E47"/>
    <mergeCell ref="I60:I61"/>
    <mergeCell ref="C46:C47"/>
    <mergeCell ref="G46:G47"/>
    <mergeCell ref="K2:K4"/>
    <mergeCell ref="C60:C61"/>
    <mergeCell ref="E60:E61"/>
    <mergeCell ref="G60:G61"/>
    <mergeCell ref="G36:G37"/>
    <mergeCell ref="G44:H44"/>
    <mergeCell ref="E44:F44"/>
    <mergeCell ref="C44:D44"/>
    <mergeCell ref="I25:J25"/>
    <mergeCell ref="B27:J27"/>
    <mergeCell ref="C25:D25"/>
    <mergeCell ref="G95:H95"/>
    <mergeCell ref="B94:J94"/>
    <mergeCell ref="C95:D95"/>
    <mergeCell ref="I95:J95"/>
    <mergeCell ref="G81:H81"/>
    <mergeCell ref="G82:H82"/>
    <mergeCell ref="G84:H84"/>
    <mergeCell ref="G85:H85"/>
    <mergeCell ref="G86:H86"/>
    <mergeCell ref="E81:F81"/>
    <mergeCell ref="G93:H93"/>
    <mergeCell ref="E95:F95"/>
    <mergeCell ref="E91:F91"/>
    <mergeCell ref="E93:F93"/>
    <mergeCell ref="G91:H91"/>
    <mergeCell ref="C82:D82"/>
    <mergeCell ref="C86:D86"/>
    <mergeCell ref="C93:D93"/>
    <mergeCell ref="I93:J93"/>
    <mergeCell ref="C87:D87"/>
    <mergeCell ref="I87:J87"/>
    <mergeCell ref="B90:J90"/>
    <mergeCell ref="C89:D89"/>
    <mergeCell ref="I89:J89"/>
    <mergeCell ref="B1:D1"/>
    <mergeCell ref="C6:D6"/>
    <mergeCell ref="I6:J6"/>
    <mergeCell ref="B35:J35"/>
    <mergeCell ref="C43:D43"/>
    <mergeCell ref="I43:J43"/>
    <mergeCell ref="G43:H43"/>
    <mergeCell ref="E43:F43"/>
    <mergeCell ref="I44:J44"/>
    <mergeCell ref="C2:J4"/>
    <mergeCell ref="C28:C29"/>
    <mergeCell ref="C36:C37"/>
    <mergeCell ref="I28:I29"/>
    <mergeCell ref="I36:I37"/>
    <mergeCell ref="E28:E29"/>
    <mergeCell ref="G28:G29"/>
    <mergeCell ref="E36:E37"/>
    <mergeCell ref="C85:D85"/>
    <mergeCell ref="I85:J85"/>
    <mergeCell ref="C88:D88"/>
    <mergeCell ref="I88:J88"/>
    <mergeCell ref="E88:F88"/>
    <mergeCell ref="E89:F89"/>
    <mergeCell ref="I86:J86"/>
    <mergeCell ref="E86:F86"/>
    <mergeCell ref="B92:J92"/>
    <mergeCell ref="C91:D91"/>
    <mergeCell ref="I91:J91"/>
    <mergeCell ref="G87:H87"/>
    <mergeCell ref="G88:H88"/>
    <mergeCell ref="G89:H89"/>
    <mergeCell ref="E87:F87"/>
    <mergeCell ref="E85:F85"/>
  </mergeCells>
  <phoneticPr fontId="55" type="noConversion"/>
  <conditionalFormatting sqref="A1:J1 Y2:XFD3 A2:C2 R2:W2 Q3:W3 A3:B4 A5:J5 A6:B6 A106:A110 A111:B112 A113:A114 B110 A36:B39 J109:J110 A28:B29 R106:XFD108 A136:J1048576 A115:B135 D111:J135 D28:D29 A78:B78 A96:J105 A95:E95 I95:J95 G95 A79:J79 A90:J90 A27:J27 U10:XFD18 A7:J9 J26 H26 F26 A10:D10 H10:H15 F10:F15 A45:B47 I78:J78 A83:J83 A92:J92 A94:J94 A93:B93 A43:J44 A35:J35 J10:J15 A42:D42 J38:J39 A30:D34 F30:F31 H30:H31 J30:J31 Q1:XFD1 Q4:XFD9 Q109:XFD1048576 Q78:XFD105 Q19:XFD39 Q10:Q18 H38:H39 F38:F39 C38:D39 A84:B89 A91:B91 A15:D15 A11:B14 D11:D14 D26 A16:B26 D16:D24 A80:B82 L109:O1048576 L1:O2 L5:O39 F33:F34 H33:H34 J33:J34 L41:O49 Q41:XFD49 J41:J42 A41:B41 Q51:XFD52 L51:O56 L58:O105 J21:J24 F21:F24 H21:H24 A48:D49 A51:D52 F48:F49 F51:F52 H48:H49 H51:H52 J48:J49 J51:J52 C41:D42 F41:F42 H41:H42">
    <cfRule type="containsText" dxfId="796" priority="950" operator="containsText" text="Example:">
      <formula>NOT(ISERROR(SEARCH("Example:",A1)))</formula>
    </cfRule>
  </conditionalFormatting>
  <conditionalFormatting sqref="C35:I35 C30:D34 F30:F31 H30:H31 J74:J77 F33:F34 H33:H34">
    <cfRule type="containsText" dxfId="795" priority="949" operator="containsText" text="&quot;Example&quot;">
      <formula>NOT(ISERROR(SEARCH("""Example""",C30)))</formula>
    </cfRule>
  </conditionalFormatting>
  <conditionalFormatting sqref="H38:H39 F38:F39 D38:D39 D41:D42 F41:F42 H41:H42">
    <cfRule type="containsText" dxfId="794" priority="944" operator="containsText" text="&quot;Example&quot;">
      <formula>NOT(ISERROR(SEARCH("""Example""",D38)))</formula>
    </cfRule>
  </conditionalFormatting>
  <conditionalFormatting sqref="J38:J39 J41:J42">
    <cfRule type="containsText" dxfId="793" priority="943" operator="containsText" text="&quot;Example&quot;">
      <formula>NOT(ISERROR(SEARCH("""Example""",J38)))</formula>
    </cfRule>
  </conditionalFormatting>
  <conditionalFormatting sqref="C6:E6 G6 I6:J6">
    <cfRule type="containsText" dxfId="792" priority="894" operator="containsText" text="Example">
      <formula>NOT(ISERROR(SEARCH("Example",C6)))</formula>
    </cfRule>
  </conditionalFormatting>
  <conditionalFormatting sqref="A72:J72 A73:B77 J74:J77 D74:D77 Q72:XFD77">
    <cfRule type="containsText" dxfId="791" priority="892" operator="containsText" text="Example:">
      <formula>NOT(ISERROR(SEARCH("Example:",A72)))</formula>
    </cfRule>
  </conditionalFormatting>
  <conditionalFormatting sqref="C72:I72">
    <cfRule type="containsText" dxfId="790" priority="891" operator="containsText" text="&quot;Example&quot;">
      <formula>NOT(ISERROR(SEARCH("""Example""",C72)))</formula>
    </cfRule>
  </conditionalFormatting>
  <conditionalFormatting sqref="D74:D77">
    <cfRule type="containsText" dxfId="789" priority="887" operator="containsText" text="&quot;Example&quot;">
      <formula>NOT(ISERROR(SEARCH("""Example""",D74)))</formula>
    </cfRule>
  </conditionalFormatting>
  <conditionalFormatting sqref="C28">
    <cfRule type="containsText" dxfId="788" priority="869" operator="containsText" text="Example:">
      <formula>NOT(ISERROR(SEARCH("Example:",C28)))</formula>
    </cfRule>
  </conditionalFormatting>
  <conditionalFormatting sqref="I28">
    <cfRule type="containsText" dxfId="787" priority="868" operator="containsText" text="Example:">
      <formula>NOT(ISERROR(SEARCH("Example:",I28)))</formula>
    </cfRule>
  </conditionalFormatting>
  <conditionalFormatting sqref="J28:J29">
    <cfRule type="containsText" dxfId="786" priority="866" operator="containsText" text="Example:">
      <formula>NOT(ISERROR(SEARCH("Example:",J28)))</formula>
    </cfRule>
  </conditionalFormatting>
  <conditionalFormatting sqref="D36:D39 D41:D42">
    <cfRule type="containsText" dxfId="785" priority="861" operator="containsText" text="Example:">
      <formula>NOT(ISERROR(SEARCH("Example:",D36)))</formula>
    </cfRule>
  </conditionalFormatting>
  <conditionalFormatting sqref="C36">
    <cfRule type="containsText" dxfId="784" priority="860" operator="containsText" text="Example:">
      <formula>NOT(ISERROR(SEARCH("Example:",C36)))</formula>
    </cfRule>
  </conditionalFormatting>
  <conditionalFormatting sqref="I36">
    <cfRule type="containsText" dxfId="783" priority="859" operator="containsText" text="Example:">
      <formula>NOT(ISERROR(SEARCH("Example:",I36)))</formula>
    </cfRule>
  </conditionalFormatting>
  <conditionalFormatting sqref="J36:J39 J41">
    <cfRule type="containsText" dxfId="782" priority="858" operator="containsText" text="Example:">
      <formula>NOT(ISERROR(SEARCH("Example:",J36)))</formula>
    </cfRule>
  </conditionalFormatting>
  <conditionalFormatting sqref="D46:D47">
    <cfRule type="containsText" dxfId="781" priority="857" operator="containsText" text="Example:">
      <formula>NOT(ISERROR(SEARCH("Example:",D46)))</formula>
    </cfRule>
  </conditionalFormatting>
  <conditionalFormatting sqref="C46">
    <cfRule type="containsText" dxfId="780" priority="856" operator="containsText" text="Example:">
      <formula>NOT(ISERROR(SEARCH("Example:",C46)))</formula>
    </cfRule>
  </conditionalFormatting>
  <conditionalFormatting sqref="I46">
    <cfRule type="containsText" dxfId="779" priority="855" operator="containsText" text="Example:">
      <formula>NOT(ISERROR(SEARCH("Example:",I46)))</formula>
    </cfRule>
  </conditionalFormatting>
  <conditionalFormatting sqref="J46:J47">
    <cfRule type="containsText" dxfId="778" priority="854" operator="containsText" text="Example:">
      <formula>NOT(ISERROR(SEARCH("Example:",J46)))</formula>
    </cfRule>
  </conditionalFormatting>
  <conditionalFormatting sqref="C73:J73">
    <cfRule type="containsText" dxfId="777" priority="849" operator="containsText" text="Example:">
      <formula>NOT(ISERROR(SEARCH("Example:",C73)))</formula>
    </cfRule>
  </conditionalFormatting>
  <conditionalFormatting sqref="F28:F29">
    <cfRule type="containsText" dxfId="776" priority="845" operator="containsText" text="Example:">
      <formula>NOT(ISERROR(SEARCH("Example:",F28)))</formula>
    </cfRule>
  </conditionalFormatting>
  <conditionalFormatting sqref="E28">
    <cfRule type="containsText" dxfId="775" priority="844" operator="containsText" text="Example:">
      <formula>NOT(ISERROR(SEARCH("Example:",E28)))</formula>
    </cfRule>
  </conditionalFormatting>
  <conditionalFormatting sqref="H28:H29">
    <cfRule type="containsText" dxfId="774" priority="843" operator="containsText" text="Example:">
      <formula>NOT(ISERROR(SEARCH("Example:",H28)))</formula>
    </cfRule>
  </conditionalFormatting>
  <conditionalFormatting sqref="G28">
    <cfRule type="containsText" dxfId="773" priority="842" operator="containsText" text="Example:">
      <formula>NOT(ISERROR(SEARCH("Example:",G28)))</formula>
    </cfRule>
  </conditionalFormatting>
  <conditionalFormatting sqref="F36:F39 F41:F42">
    <cfRule type="containsText" dxfId="772" priority="837" operator="containsText" text="Example:">
      <formula>NOT(ISERROR(SEARCH("Example:",F36)))</formula>
    </cfRule>
  </conditionalFormatting>
  <conditionalFormatting sqref="E36">
    <cfRule type="containsText" dxfId="771" priority="836" operator="containsText" text="Example:">
      <formula>NOT(ISERROR(SEARCH("Example:",E36)))</formula>
    </cfRule>
  </conditionalFormatting>
  <conditionalFormatting sqref="H36:H39 H41:H42">
    <cfRule type="containsText" dxfId="770" priority="835" operator="containsText" text="Example:">
      <formula>NOT(ISERROR(SEARCH("Example:",H36)))</formula>
    </cfRule>
  </conditionalFormatting>
  <conditionalFormatting sqref="G36">
    <cfRule type="containsText" dxfId="769" priority="834" operator="containsText" text="Example:">
      <formula>NOT(ISERROR(SEARCH("Example:",G36)))</formula>
    </cfRule>
  </conditionalFormatting>
  <conditionalFormatting sqref="F46:F47">
    <cfRule type="containsText" dxfId="768" priority="833" operator="containsText" text="Example:">
      <formula>NOT(ISERROR(SEARCH("Example:",F46)))</formula>
    </cfRule>
  </conditionalFormatting>
  <conditionalFormatting sqref="E46">
    <cfRule type="containsText" dxfId="767" priority="832" operator="containsText" text="Example:">
      <formula>NOT(ISERROR(SEARCH("Example:",E46)))</formula>
    </cfRule>
  </conditionalFormatting>
  <conditionalFormatting sqref="H46:H47">
    <cfRule type="containsText" dxfId="766" priority="831" operator="containsText" text="Example:">
      <formula>NOT(ISERROR(SEARCH("Example:",H46)))</formula>
    </cfRule>
  </conditionalFormatting>
  <conditionalFormatting sqref="G46">
    <cfRule type="containsText" dxfId="765" priority="830" operator="containsText" text="Example:">
      <formula>NOT(ISERROR(SEARCH("Example:",G46)))</formula>
    </cfRule>
  </conditionalFormatting>
  <conditionalFormatting sqref="J48:J49 J51:J52">
    <cfRule type="containsText" dxfId="764" priority="819" operator="containsText" text="&quot;Example&quot;">
      <formula>NOT(ISERROR(SEARCH("""Example""",J48)))</formula>
    </cfRule>
  </conditionalFormatting>
  <conditionalFormatting sqref="H38:H39 H41:H42">
    <cfRule type="containsText" dxfId="763" priority="817" operator="containsText" text="&quot;Example&quot;">
      <formula>NOT(ISERROR(SEARCH("""Example""",H38)))</formula>
    </cfRule>
  </conditionalFormatting>
  <conditionalFormatting sqref="F38:F39 F41:F42">
    <cfRule type="containsText" dxfId="762" priority="808" operator="containsText" text="&quot;Example&quot;">
      <formula>NOT(ISERROR(SEARCH("""Example""",F38)))</formula>
    </cfRule>
  </conditionalFormatting>
  <conditionalFormatting sqref="A53:B56 Q53:XFD56 Q58:XFD59 A58:B59">
    <cfRule type="containsText" dxfId="761" priority="789" operator="containsText" text="Example:">
      <formula>NOT(ISERROR(SEARCH("Example:",A53)))</formula>
    </cfRule>
  </conditionalFormatting>
  <conditionalFormatting sqref="D53:D54">
    <cfRule type="containsText" dxfId="760" priority="788" operator="containsText" text="Example:">
      <formula>NOT(ISERROR(SEARCH("Example:",D53)))</formula>
    </cfRule>
  </conditionalFormatting>
  <conditionalFormatting sqref="C53">
    <cfRule type="containsText" dxfId="759" priority="787" operator="containsText" text="Example:">
      <formula>NOT(ISERROR(SEARCH("Example:",C53)))</formula>
    </cfRule>
  </conditionalFormatting>
  <conditionalFormatting sqref="I53">
    <cfRule type="containsText" dxfId="758" priority="786" operator="containsText" text="Example:">
      <formula>NOT(ISERROR(SEARCH("Example:",I53)))</formula>
    </cfRule>
  </conditionalFormatting>
  <conditionalFormatting sqref="J53:J54">
    <cfRule type="containsText" dxfId="757" priority="785" operator="containsText" text="Example:">
      <formula>NOT(ISERROR(SEARCH("Example:",J53)))</formula>
    </cfRule>
  </conditionalFormatting>
  <conditionalFormatting sqref="F53:F54">
    <cfRule type="containsText" dxfId="756" priority="784" operator="containsText" text="Example:">
      <formula>NOT(ISERROR(SEARCH("Example:",F53)))</formula>
    </cfRule>
  </conditionalFormatting>
  <conditionalFormatting sqref="E53">
    <cfRule type="containsText" dxfId="755" priority="783" operator="containsText" text="Example:">
      <formula>NOT(ISERROR(SEARCH("Example:",E53)))</formula>
    </cfRule>
  </conditionalFormatting>
  <conditionalFormatting sqref="H53:H54">
    <cfRule type="containsText" dxfId="754" priority="782" operator="containsText" text="Example:">
      <formula>NOT(ISERROR(SEARCH("Example:",H53)))</formula>
    </cfRule>
  </conditionalFormatting>
  <conditionalFormatting sqref="G53">
    <cfRule type="containsText" dxfId="753" priority="781" operator="containsText" text="Example:">
      <formula>NOT(ISERROR(SEARCH("Example:",G53)))</formula>
    </cfRule>
  </conditionalFormatting>
  <conditionalFormatting sqref="C38:C39 C41:C42">
    <cfRule type="containsText" dxfId="752" priority="621" operator="containsText" text="&quot;Example&quot;">
      <formula>NOT(ISERROR(SEARCH("""Example""",C38)))</formula>
    </cfRule>
  </conditionalFormatting>
  <conditionalFormatting sqref="C48:C49 C51:C52">
    <cfRule type="containsText" dxfId="751" priority="611" operator="containsText" text="&quot;Example&quot;">
      <formula>NOT(ISERROR(SEARCH("""Example""",C48)))</formula>
    </cfRule>
  </conditionalFormatting>
  <conditionalFormatting sqref="C48:C49 C51:C52">
    <cfRule type="containsText" dxfId="750" priority="610" operator="containsText" text="&quot;Example&quot;">
      <formula>NOT(ISERROR(SEARCH("""Example""",C48)))</formula>
    </cfRule>
  </conditionalFormatting>
  <conditionalFormatting sqref="C48:C49 C51:C52">
    <cfRule type="containsText" dxfId="749" priority="609" operator="containsText" text="&quot;Example&quot;">
      <formula>NOT(ISERROR(SEARCH("""Example""",C48)))</formula>
    </cfRule>
  </conditionalFormatting>
  <conditionalFormatting sqref="F38:F39 F41:F42">
    <cfRule type="containsText" dxfId="748" priority="540" operator="containsText" text="&quot;Example&quot;">
      <formula>NOT(ISERROR(SEARCH("""Example""",F38)))</formula>
    </cfRule>
  </conditionalFormatting>
  <conditionalFormatting sqref="G78:H78">
    <cfRule type="containsText" dxfId="747" priority="458" operator="containsText" text="Example:">
      <formula>NOT(ISERROR(SEARCH("Example:",G78)))</formula>
    </cfRule>
  </conditionalFormatting>
  <conditionalFormatting sqref="C25:J25">
    <cfRule type="containsText" dxfId="746" priority="478" operator="containsText" text="Example:">
      <formula>NOT(ISERROR(SEARCH("Example:",C25)))</formula>
    </cfRule>
  </conditionalFormatting>
  <conditionalFormatting sqref="C93:J93">
    <cfRule type="containsText" dxfId="745" priority="465" operator="containsText" text="Example:">
      <formula>NOT(ISERROR(SEARCH("Example:",C93)))</formula>
    </cfRule>
  </conditionalFormatting>
  <conditionalFormatting sqref="C45:J45">
    <cfRule type="containsText" dxfId="744" priority="471" operator="containsText" text="Example:">
      <formula>NOT(ISERROR(SEARCH("Example:",C45)))</formula>
    </cfRule>
  </conditionalFormatting>
  <conditionalFormatting sqref="E78:F78">
    <cfRule type="containsText" dxfId="743" priority="460" operator="containsText" text="Example:">
      <formula>NOT(ISERROR(SEARCH("Example:",E78)))</formula>
    </cfRule>
  </conditionalFormatting>
  <conditionalFormatting sqref="F48:F49 F51:F52">
    <cfRule type="containsText" dxfId="742" priority="411" operator="containsText" text="&quot;Example&quot;">
      <formula>NOT(ISERROR(SEARCH("""Example""",F48)))</formula>
    </cfRule>
  </conditionalFormatting>
  <conditionalFormatting sqref="E48:E49 E51:E52">
    <cfRule type="containsText" dxfId="741" priority="368" operator="containsText" text="&quot;Example&quot;">
      <formula>NOT(ISERROR(SEARCH("""Example""",E48)))</formula>
    </cfRule>
  </conditionalFormatting>
  <conditionalFormatting sqref="I48:I49 G48:G49 G51:G52 I51:I52">
    <cfRule type="containsText" dxfId="740" priority="364" operator="containsText" text="&quot;Example&quot;">
      <formula>NOT(ISERROR(SEARCH("""Example""",G48)))</formula>
    </cfRule>
  </conditionalFormatting>
  <conditionalFormatting sqref="E38:E39 E41:E42">
    <cfRule type="containsText" dxfId="739" priority="362" operator="containsText" text="&quot;Example&quot;">
      <formula>NOT(ISERROR(SEARCH("""Example""",E38)))</formula>
    </cfRule>
  </conditionalFormatting>
  <conditionalFormatting sqref="E38:E39 E41:E42">
    <cfRule type="containsText" dxfId="738" priority="363" operator="containsText" text="Example:">
      <formula>NOT(ISERROR(SEARCH("Example:",E38)))</formula>
    </cfRule>
  </conditionalFormatting>
  <conditionalFormatting sqref="I38:I39 G38:G39 G41:G42 I41:I42">
    <cfRule type="containsText" dxfId="737" priority="358" operator="containsText" text="&quot;Example&quot;">
      <formula>NOT(ISERROR(SEARCH("""Example""",G38)))</formula>
    </cfRule>
  </conditionalFormatting>
  <conditionalFormatting sqref="H48:H49 H51:H52">
    <cfRule type="containsText" dxfId="736" priority="418" operator="containsText" text="&quot;Example&quot;">
      <formula>NOT(ISERROR(SEARCH("""Example""",H48)))</formula>
    </cfRule>
  </conditionalFormatting>
  <conditionalFormatting sqref="I30:I31 I33:I34">
    <cfRule type="containsText" dxfId="735" priority="352" operator="containsText" text="&quot;Example&quot;">
      <formula>NOT(ISERROR(SEARCH("""Example""",I30)))</formula>
    </cfRule>
  </conditionalFormatting>
  <conditionalFormatting sqref="H49">
    <cfRule type="containsText" dxfId="734" priority="343" operator="containsText" text="&quot;Example&quot;">
      <formula>NOT(ISERROR(SEARCH("""Example""",H49)))</formula>
    </cfRule>
  </conditionalFormatting>
  <conditionalFormatting sqref="F49 H49">
    <cfRule type="containsText" dxfId="733" priority="342" operator="containsText" text="&quot;Example&quot;">
      <formula>NOT(ISERROR(SEARCH("""Example""",F49)))</formula>
    </cfRule>
  </conditionalFormatting>
  <conditionalFormatting sqref="D49 F49 H49">
    <cfRule type="containsText" dxfId="732" priority="341" operator="containsText" text="&quot;Example&quot;">
      <formula>NOT(ISERROR(SEARCH("""Example""",D49)))</formula>
    </cfRule>
  </conditionalFormatting>
  <conditionalFormatting sqref="D74:D77">
    <cfRule type="containsText" dxfId="731" priority="345" operator="containsText" text="&quot;Example&quot;">
      <formula>NOT(ISERROR(SEARCH("""Example""",D74)))</formula>
    </cfRule>
  </conditionalFormatting>
  <conditionalFormatting sqref="F38:F39 F41:F42">
    <cfRule type="containsText" dxfId="730" priority="401" operator="containsText" text="&quot;Example&quot;">
      <formula>NOT(ISERROR(SEARCH("""Example""",F38)))</formula>
    </cfRule>
  </conditionalFormatting>
  <conditionalFormatting sqref="E21:E24 E15">
    <cfRule type="containsText" dxfId="729" priority="398" operator="containsText" text="Example:">
      <formula>NOT(ISERROR(SEARCH("Example:",E15)))</formula>
    </cfRule>
  </conditionalFormatting>
  <conditionalFormatting sqref="E26">
    <cfRule type="containsText" dxfId="728" priority="396" operator="containsText" text="Example:">
      <formula>NOT(ISERROR(SEARCH("Example:",E26)))</formula>
    </cfRule>
  </conditionalFormatting>
  <conditionalFormatting sqref="G15 G21:G24">
    <cfRule type="containsText" dxfId="727" priority="395" operator="containsText" text="Example:">
      <formula>NOT(ISERROR(SEARCH("Example:",G15)))</formula>
    </cfRule>
  </conditionalFormatting>
  <conditionalFormatting sqref="G26">
    <cfRule type="containsText" dxfId="726" priority="394" operator="containsText" text="Example:">
      <formula>NOT(ISERROR(SEARCH("Example:",G26)))</formula>
    </cfRule>
  </conditionalFormatting>
  <conditionalFormatting sqref="I15 I21:I24">
    <cfRule type="containsText" dxfId="725" priority="393" operator="containsText" text="Example:">
      <formula>NOT(ISERROR(SEARCH("Example:",I15)))</formula>
    </cfRule>
  </conditionalFormatting>
  <conditionalFormatting sqref="I26">
    <cfRule type="containsText" dxfId="724" priority="392" operator="containsText" text="Example:">
      <formula>NOT(ISERROR(SEARCH("Example:",I26)))</formula>
    </cfRule>
  </conditionalFormatting>
  <conditionalFormatting sqref="C38:C39 C41:C42">
    <cfRule type="containsText" dxfId="723" priority="391" operator="containsText" text="&quot;Example&quot;">
      <formula>NOT(ISERROR(SEARCH("""Example""",C38)))</formula>
    </cfRule>
  </conditionalFormatting>
  <conditionalFormatting sqref="C48:C49 C51:C52">
    <cfRule type="containsText" dxfId="722" priority="390" operator="containsText" text="&quot;Example&quot;">
      <formula>NOT(ISERROR(SEARCH("""Example""",C48)))</formula>
    </cfRule>
  </conditionalFormatting>
  <conditionalFormatting sqref="C74:C77">
    <cfRule type="containsText" dxfId="721" priority="385" operator="containsText" text="Example:">
      <formula>NOT(ISERROR(SEARCH("Example:",C74)))</formula>
    </cfRule>
  </conditionalFormatting>
  <conditionalFormatting sqref="C74:C77">
    <cfRule type="containsText" dxfId="720" priority="384" operator="containsText" text="&quot;Example&quot;">
      <formula>NOT(ISERROR(SEARCH("""Example""",C74)))</formula>
    </cfRule>
  </conditionalFormatting>
  <conditionalFormatting sqref="E74:E77">
    <cfRule type="containsText" dxfId="719" priority="383" operator="containsText" text="Example:">
      <formula>NOT(ISERROR(SEARCH("Example:",E74)))</formula>
    </cfRule>
  </conditionalFormatting>
  <conditionalFormatting sqref="E74:E77">
    <cfRule type="containsText" dxfId="718" priority="382" operator="containsText" text="&quot;Example&quot;">
      <formula>NOT(ISERROR(SEARCH("""Example""",E74)))</formula>
    </cfRule>
  </conditionalFormatting>
  <conditionalFormatting sqref="G74:G77">
    <cfRule type="containsText" dxfId="717" priority="381" operator="containsText" text="Example:">
      <formula>NOT(ISERROR(SEARCH("Example:",G74)))</formula>
    </cfRule>
  </conditionalFormatting>
  <conditionalFormatting sqref="G74:G77">
    <cfRule type="containsText" dxfId="716" priority="380" operator="containsText" text="&quot;Example&quot;">
      <formula>NOT(ISERROR(SEARCH("""Example""",G74)))</formula>
    </cfRule>
  </conditionalFormatting>
  <conditionalFormatting sqref="I74:I77">
    <cfRule type="containsText" dxfId="715" priority="379" operator="containsText" text="Example:">
      <formula>NOT(ISERROR(SEARCH("Example:",I74)))</formula>
    </cfRule>
  </conditionalFormatting>
  <conditionalFormatting sqref="I74:I77">
    <cfRule type="containsText" dxfId="714" priority="378" operator="containsText" text="&quot;Example&quot;">
      <formula>NOT(ISERROR(SEARCH("""Example""",I74)))</formula>
    </cfRule>
  </conditionalFormatting>
  <conditionalFormatting sqref="E48:E49 E51:E52">
    <cfRule type="containsText" dxfId="713" priority="369" operator="containsText" text="Example:">
      <formula>NOT(ISERROR(SEARCH("Example:",E48)))</formula>
    </cfRule>
  </conditionalFormatting>
  <conditionalFormatting sqref="I48:I49 G48:G49 G51:G52 I51:I52">
    <cfRule type="containsText" dxfId="712" priority="365" operator="containsText" text="Example:">
      <formula>NOT(ISERROR(SEARCH("Example:",G48)))</formula>
    </cfRule>
  </conditionalFormatting>
  <conditionalFormatting sqref="I38:I39 G38:G39 G41:G42 I41:I42">
    <cfRule type="containsText" dxfId="711" priority="359" operator="containsText" text="Example:">
      <formula>NOT(ISERROR(SEARCH("Example:",G38)))</formula>
    </cfRule>
  </conditionalFormatting>
  <conditionalFormatting sqref="E30:E31 E33:E34">
    <cfRule type="containsText" dxfId="710" priority="357" operator="containsText" text="Example:">
      <formula>NOT(ISERROR(SEARCH("Example:",E30)))</formula>
    </cfRule>
  </conditionalFormatting>
  <conditionalFormatting sqref="E30:E31 E33:E34">
    <cfRule type="containsText" dxfId="709" priority="356" operator="containsText" text="&quot;Example&quot;">
      <formula>NOT(ISERROR(SEARCH("""Example""",E30)))</formula>
    </cfRule>
  </conditionalFormatting>
  <conditionalFormatting sqref="G30:G31 G33:G34">
    <cfRule type="containsText" dxfId="708" priority="355" operator="containsText" text="Example:">
      <formula>NOT(ISERROR(SEARCH("Example:",G30)))</formula>
    </cfRule>
  </conditionalFormatting>
  <conditionalFormatting sqref="G30:G31 G33:G34">
    <cfRule type="containsText" dxfId="707" priority="354" operator="containsText" text="&quot;Example&quot;">
      <formula>NOT(ISERROR(SEARCH("""Example""",G30)))</formula>
    </cfRule>
  </conditionalFormatting>
  <conditionalFormatting sqref="I30:I31 I33:I34">
    <cfRule type="containsText" dxfId="706" priority="353" operator="containsText" text="Example:">
      <formula>NOT(ISERROR(SEARCH("Example:",I30)))</formula>
    </cfRule>
  </conditionalFormatting>
  <conditionalFormatting sqref="C78:D78">
    <cfRule type="containsText" dxfId="705" priority="344" operator="containsText" text="Example:">
      <formula>NOT(ISERROR(SEARCH("Example:",C78)))</formula>
    </cfRule>
  </conditionalFormatting>
  <conditionalFormatting sqref="D52">
    <cfRule type="containsText" dxfId="704" priority="325" operator="containsText" text="&quot;Example&quot;">
      <formula>NOT(ISERROR(SEARCH("""Example""",D52)))</formula>
    </cfRule>
  </conditionalFormatting>
  <conditionalFormatting sqref="J34">
    <cfRule type="containsText" dxfId="703" priority="328" operator="containsText" text="&quot;Example&quot;">
      <formula>NOT(ISERROR(SEARCH("""Example""",J34)))</formula>
    </cfRule>
  </conditionalFormatting>
  <conditionalFormatting sqref="H52">
    <cfRule type="containsText" dxfId="702" priority="327" operator="containsText" text="&quot;Example&quot;">
      <formula>NOT(ISERROR(SEARCH("""Example""",H52)))</formula>
    </cfRule>
  </conditionalFormatting>
  <conditionalFormatting sqref="F52">
    <cfRule type="containsText" dxfId="701" priority="326" operator="containsText" text="&quot;Example&quot;">
      <formula>NOT(ISERROR(SEARCH("""Example""",F52)))</formula>
    </cfRule>
  </conditionalFormatting>
  <conditionalFormatting sqref="A64:B65 A63:J63 A66:J67 Q63:XFD67">
    <cfRule type="containsText" dxfId="700" priority="302" operator="containsText" text="Example:">
      <formula>NOT(ISERROR(SEARCH("Example:",A63)))</formula>
    </cfRule>
  </conditionalFormatting>
  <conditionalFormatting sqref="C63:I63">
    <cfRule type="containsText" dxfId="699" priority="301" operator="containsText" text="&quot;Example&quot;">
      <formula>NOT(ISERROR(SEARCH("""Example""",C63)))</formula>
    </cfRule>
  </conditionalFormatting>
  <conditionalFormatting sqref="D66:H67">
    <cfRule type="containsText" dxfId="698" priority="300" operator="containsText" text="&quot;Example&quot;">
      <formula>NOT(ISERROR(SEARCH("""Example""",D66)))</formula>
    </cfRule>
  </conditionalFormatting>
  <conditionalFormatting sqref="J66:J67">
    <cfRule type="containsText" dxfId="697" priority="299" operator="containsText" text="&quot;Example&quot;">
      <formula>NOT(ISERROR(SEARCH("""Example""",J66)))</formula>
    </cfRule>
  </conditionalFormatting>
  <conditionalFormatting sqref="D64:D65">
    <cfRule type="containsText" dxfId="696" priority="298" operator="containsText" text="Example:">
      <formula>NOT(ISERROR(SEARCH("Example:",D64)))</formula>
    </cfRule>
  </conditionalFormatting>
  <conditionalFormatting sqref="H66:H67">
    <cfRule type="containsText" dxfId="695" priority="297" operator="containsText" text="&quot;Example&quot;">
      <formula>NOT(ISERROR(SEARCH("""Example""",H66)))</formula>
    </cfRule>
  </conditionalFormatting>
  <conditionalFormatting sqref="F66:F67">
    <cfRule type="containsText" dxfId="694" priority="296" operator="containsText" text="&quot;Example&quot;">
      <formula>NOT(ISERROR(SEARCH("""Example""",F66)))</formula>
    </cfRule>
  </conditionalFormatting>
  <conditionalFormatting sqref="I66:I67">
    <cfRule type="containsText" dxfId="693" priority="295" operator="containsText" text="&quot;Example&quot;">
      <formula>NOT(ISERROR(SEARCH("""Example""",I66)))</formula>
    </cfRule>
  </conditionalFormatting>
  <conditionalFormatting sqref="I66:I67">
    <cfRule type="containsText" dxfId="692" priority="294" operator="containsText" text="&quot;Example&quot;">
      <formula>NOT(ISERROR(SEARCH("""Example""",I66)))</formula>
    </cfRule>
  </conditionalFormatting>
  <conditionalFormatting sqref="F65">
    <cfRule type="containsText" dxfId="691" priority="293" operator="containsText" text="Example:">
      <formula>NOT(ISERROR(SEARCH("Example:",F65)))</formula>
    </cfRule>
  </conditionalFormatting>
  <conditionalFormatting sqref="H65">
    <cfRule type="containsText" dxfId="690" priority="292" operator="containsText" text="Example:">
      <formula>NOT(ISERROR(SEARCH("Example:",H65)))</formula>
    </cfRule>
  </conditionalFormatting>
  <conditionalFormatting sqref="J65">
    <cfRule type="containsText" dxfId="689" priority="291" operator="containsText" text="Example:">
      <formula>NOT(ISERROR(SEARCH("Example:",J65)))</formula>
    </cfRule>
  </conditionalFormatting>
  <conditionalFormatting sqref="C64">
    <cfRule type="containsText" dxfId="688" priority="290" operator="containsText" text="Example:">
      <formula>NOT(ISERROR(SEARCH("Example:",C64)))</formula>
    </cfRule>
  </conditionalFormatting>
  <conditionalFormatting sqref="E64">
    <cfRule type="containsText" dxfId="687" priority="289" operator="containsText" text="Example:">
      <formula>NOT(ISERROR(SEARCH("Example:",E64)))</formula>
    </cfRule>
  </conditionalFormatting>
  <conditionalFormatting sqref="G64">
    <cfRule type="containsText" dxfId="686" priority="288" operator="containsText" text="Example:">
      <formula>NOT(ISERROR(SEARCH("Example:",G64)))</formula>
    </cfRule>
  </conditionalFormatting>
  <conditionalFormatting sqref="I64">
    <cfRule type="containsText" dxfId="685" priority="287" operator="containsText" text="Example:">
      <formula>NOT(ISERROR(SEARCH("Example:",I64)))</formula>
    </cfRule>
  </conditionalFormatting>
  <conditionalFormatting sqref="B68:B71">
    <cfRule type="containsText" dxfId="684" priority="285" operator="containsText" text="Example:">
      <formula>NOT(ISERROR(SEARCH("Example:",B68)))</formula>
    </cfRule>
  </conditionalFormatting>
  <conditionalFormatting sqref="A68:A71 Q68:XFD71">
    <cfRule type="containsText" dxfId="683" priority="286" operator="containsText" text="Example:">
      <formula>NOT(ISERROR(SEARCH("Example:",A68)))</formula>
    </cfRule>
  </conditionalFormatting>
  <conditionalFormatting sqref="D68:D69">
    <cfRule type="containsText" dxfId="682" priority="284" operator="containsText" text="Example:">
      <formula>NOT(ISERROR(SEARCH("Example:",D68)))</formula>
    </cfRule>
  </conditionalFormatting>
  <conditionalFormatting sqref="I68">
    <cfRule type="containsText" dxfId="681" priority="283" operator="containsText" text="Example:">
      <formula>NOT(ISERROR(SEARCH("Example:",I68)))</formula>
    </cfRule>
  </conditionalFormatting>
  <conditionalFormatting sqref="J68:J69">
    <cfRule type="containsText" dxfId="680" priority="282" operator="containsText" text="Example:">
      <formula>NOT(ISERROR(SEARCH("Example:",J68)))</formula>
    </cfRule>
  </conditionalFormatting>
  <conditionalFormatting sqref="F68:F69">
    <cfRule type="containsText" dxfId="679" priority="281" operator="containsText" text="Example:">
      <formula>NOT(ISERROR(SEARCH("Example:",F68)))</formula>
    </cfRule>
  </conditionalFormatting>
  <conditionalFormatting sqref="H68:H69">
    <cfRule type="containsText" dxfId="678" priority="280" operator="containsText" text="Example:">
      <formula>NOT(ISERROR(SEARCH("Example:",H68)))</formula>
    </cfRule>
  </conditionalFormatting>
  <conditionalFormatting sqref="H64">
    <cfRule type="containsText" dxfId="677" priority="278" operator="containsText" text="Example:">
      <formula>NOT(ISERROR(SEARCH("Example:",H64)))</formula>
    </cfRule>
  </conditionalFormatting>
  <conditionalFormatting sqref="F64">
    <cfRule type="containsText" dxfId="676" priority="279" operator="containsText" text="Example:">
      <formula>NOT(ISERROR(SEARCH("Example:",F64)))</formula>
    </cfRule>
  </conditionalFormatting>
  <conditionalFormatting sqref="J64">
    <cfRule type="containsText" dxfId="675" priority="277" operator="containsText" text="Example:">
      <formula>NOT(ISERROR(SEARCH("Example:",J64)))</formula>
    </cfRule>
  </conditionalFormatting>
  <conditionalFormatting sqref="I70:I71">
    <cfRule type="containsText" dxfId="674" priority="276" operator="containsText" text="Example:">
      <formula>NOT(ISERROR(SEARCH("Example:",I70)))</formula>
    </cfRule>
  </conditionalFormatting>
  <conditionalFormatting sqref="J70:J71">
    <cfRule type="containsText" dxfId="673" priority="275" operator="containsText" text="Example:">
      <formula>NOT(ISERROR(SEARCH("Example:",J70)))</formula>
    </cfRule>
  </conditionalFormatting>
  <conditionalFormatting sqref="G68">
    <cfRule type="containsText" dxfId="672" priority="273" operator="containsText" text="Example:">
      <formula>NOT(ISERROR(SEARCH("Example:",G68)))</formula>
    </cfRule>
  </conditionalFormatting>
  <conditionalFormatting sqref="E68">
    <cfRule type="containsText" dxfId="671" priority="272" operator="containsText" text="Example:">
      <formula>NOT(ISERROR(SEARCH("Example:",E68)))</formula>
    </cfRule>
  </conditionalFormatting>
  <conditionalFormatting sqref="C68">
    <cfRule type="containsText" dxfId="670" priority="271" operator="containsText" text="Example:">
      <formula>NOT(ISERROR(SEARCH("Example:",C68)))</formula>
    </cfRule>
  </conditionalFormatting>
  <conditionalFormatting sqref="I66:I67">
    <cfRule type="containsText" dxfId="669" priority="270" operator="containsText" text="&quot;Example&quot;">
      <formula>NOT(ISERROR(SEARCH("""Example""",I66)))</formula>
    </cfRule>
  </conditionalFormatting>
  <conditionalFormatting sqref="H66:H67">
    <cfRule type="containsText" dxfId="668" priority="269" operator="containsText" text="&quot;Example&quot;">
      <formula>NOT(ISERROR(SEARCH("""Example""",H66)))</formula>
    </cfRule>
  </conditionalFormatting>
  <conditionalFormatting sqref="F66:F67">
    <cfRule type="containsText" dxfId="667" priority="268" operator="containsText" text="&quot;Example&quot;">
      <formula>NOT(ISERROR(SEARCH("""Example""",F66)))</formula>
    </cfRule>
  </conditionalFormatting>
  <conditionalFormatting sqref="F66:F67">
    <cfRule type="containsText" dxfId="666" priority="267" operator="containsText" text="&quot;Example&quot;">
      <formula>NOT(ISERROR(SEARCH("""Example""",F66)))</formula>
    </cfRule>
  </conditionalFormatting>
  <conditionalFormatting sqref="G66:G67">
    <cfRule type="containsText" dxfId="665" priority="266" operator="containsText" text="&quot;Example&quot;">
      <formula>NOT(ISERROR(SEARCH("""Example""",G66)))</formula>
    </cfRule>
  </conditionalFormatting>
  <conditionalFormatting sqref="G66:G67">
    <cfRule type="containsText" dxfId="664" priority="265" operator="containsText" text="&quot;Example&quot;">
      <formula>NOT(ISERROR(SEARCH("""Example""",G66)))</formula>
    </cfRule>
  </conditionalFormatting>
  <conditionalFormatting sqref="G66:G67">
    <cfRule type="containsText" dxfId="663" priority="264" operator="containsText" text="&quot;Example&quot;">
      <formula>NOT(ISERROR(SEARCH("""Example""",G66)))</formula>
    </cfRule>
  </conditionalFormatting>
  <conditionalFormatting sqref="E66:E67">
    <cfRule type="containsText" dxfId="662" priority="263" operator="containsText" text="&quot;Example&quot;">
      <formula>NOT(ISERROR(SEARCH("""Example""",E66)))</formula>
    </cfRule>
  </conditionalFormatting>
  <conditionalFormatting sqref="E66:E67">
    <cfRule type="containsText" dxfId="661" priority="262" operator="containsText" text="&quot;Example&quot;">
      <formula>NOT(ISERROR(SEARCH("""Example""",E66)))</formula>
    </cfRule>
  </conditionalFormatting>
  <conditionalFormatting sqref="E66:E67">
    <cfRule type="containsText" dxfId="660" priority="261" operator="containsText" text="&quot;Example&quot;">
      <formula>NOT(ISERROR(SEARCH("""Example""",E66)))</formula>
    </cfRule>
  </conditionalFormatting>
  <conditionalFormatting sqref="C66:C67">
    <cfRule type="containsText" dxfId="659" priority="260" operator="containsText" text="&quot;Example&quot;">
      <formula>NOT(ISERROR(SEARCH("""Example""",C66)))</formula>
    </cfRule>
  </conditionalFormatting>
  <conditionalFormatting sqref="C66:C67">
    <cfRule type="containsText" dxfId="658" priority="259" operator="containsText" text="&quot;Example&quot;">
      <formula>NOT(ISERROR(SEARCH("""Example""",C66)))</formula>
    </cfRule>
  </conditionalFormatting>
  <conditionalFormatting sqref="C66:C67">
    <cfRule type="containsText" dxfId="657" priority="258" operator="containsText" text="&quot;Example&quot;">
      <formula>NOT(ISERROR(SEARCH("""Example""",C66)))</formula>
    </cfRule>
  </conditionalFormatting>
  <conditionalFormatting sqref="H66:H67">
    <cfRule type="containsText" dxfId="656" priority="257" operator="containsText" text="&quot;Example&quot;">
      <formula>NOT(ISERROR(SEARCH("""Example""",H66)))</formula>
    </cfRule>
  </conditionalFormatting>
  <conditionalFormatting sqref="G66:G67">
    <cfRule type="containsText" dxfId="655" priority="256" operator="containsText" text="&quot;Example&quot;">
      <formula>NOT(ISERROR(SEARCH("""Example""",G66)))</formula>
    </cfRule>
  </conditionalFormatting>
  <conditionalFormatting sqref="G66:G67">
    <cfRule type="containsText" dxfId="654" priority="255" operator="containsText" text="&quot;Example&quot;">
      <formula>NOT(ISERROR(SEARCH("""Example""",G66)))</formula>
    </cfRule>
  </conditionalFormatting>
  <conditionalFormatting sqref="G66:G67">
    <cfRule type="containsText" dxfId="653" priority="254" operator="containsText" text="&quot;Example&quot;">
      <formula>NOT(ISERROR(SEARCH("""Example""",G66)))</formula>
    </cfRule>
  </conditionalFormatting>
  <conditionalFormatting sqref="E66:E67">
    <cfRule type="containsText" dxfId="652" priority="253" operator="containsText" text="&quot;Example&quot;">
      <formula>NOT(ISERROR(SEARCH("""Example""",E66)))</formula>
    </cfRule>
  </conditionalFormatting>
  <conditionalFormatting sqref="E66:E67">
    <cfRule type="containsText" dxfId="651" priority="252" operator="containsText" text="&quot;Example&quot;">
      <formula>NOT(ISERROR(SEARCH("""Example""",E66)))</formula>
    </cfRule>
  </conditionalFormatting>
  <conditionalFormatting sqref="E66:E67">
    <cfRule type="containsText" dxfId="650" priority="251" operator="containsText" text="&quot;Example&quot;">
      <formula>NOT(ISERROR(SEARCH("""Example""",E66)))</formula>
    </cfRule>
  </conditionalFormatting>
  <conditionalFormatting sqref="C66:C67">
    <cfRule type="containsText" dxfId="649" priority="250" operator="containsText" text="&quot;Example&quot;">
      <formula>NOT(ISERROR(SEARCH("""Example""",C66)))</formula>
    </cfRule>
  </conditionalFormatting>
  <conditionalFormatting sqref="C66:C67">
    <cfRule type="containsText" dxfId="648" priority="249" operator="containsText" text="&quot;Example&quot;">
      <formula>NOT(ISERROR(SEARCH("""Example""",C66)))</formula>
    </cfRule>
  </conditionalFormatting>
  <conditionalFormatting sqref="C66:C67">
    <cfRule type="containsText" dxfId="647" priority="248" operator="containsText" text="&quot;Example&quot;">
      <formula>NOT(ISERROR(SEARCH("""Example""",C66)))</formula>
    </cfRule>
  </conditionalFormatting>
  <conditionalFormatting sqref="G70:G71">
    <cfRule type="containsText" dxfId="646" priority="247" operator="containsText" text="Example:">
      <formula>NOT(ISERROR(SEARCH("Example:",G70)))</formula>
    </cfRule>
  </conditionalFormatting>
  <conditionalFormatting sqref="E70:E71">
    <cfRule type="containsText" dxfId="645" priority="246" operator="containsText" text="Example:">
      <formula>NOT(ISERROR(SEARCH("Example:",E70)))</formula>
    </cfRule>
  </conditionalFormatting>
  <conditionalFormatting sqref="C70:C71">
    <cfRule type="containsText" dxfId="644" priority="245" operator="containsText" text="Example:">
      <formula>NOT(ISERROR(SEARCH("Example:",C70)))</formula>
    </cfRule>
  </conditionalFormatting>
  <conditionalFormatting sqref="H66">
    <cfRule type="containsText" dxfId="643" priority="244" operator="containsText" text="&quot;Example&quot;">
      <formula>NOT(ISERROR(SEARCH("""Example""",H66)))</formula>
    </cfRule>
  </conditionalFormatting>
  <conditionalFormatting sqref="H67">
    <cfRule type="containsText" dxfId="642" priority="243" operator="containsText" text="&quot;Example&quot;">
      <formula>NOT(ISERROR(SEARCH("""Example""",H67)))</formula>
    </cfRule>
  </conditionalFormatting>
  <conditionalFormatting sqref="H70:H71">
    <cfRule type="containsText" dxfId="641" priority="242" operator="containsText" text="Example:">
      <formula>NOT(ISERROR(SEARCH("Example:",H70)))</formula>
    </cfRule>
  </conditionalFormatting>
  <conditionalFormatting sqref="F66:F67">
    <cfRule type="containsText" dxfId="640" priority="241" operator="containsText" text="&quot;Example&quot;">
      <formula>NOT(ISERROR(SEARCH("""Example""",F66)))</formula>
    </cfRule>
  </conditionalFormatting>
  <conditionalFormatting sqref="F66:F67">
    <cfRule type="containsText" dxfId="639" priority="240" operator="containsText" text="&quot;Example&quot;">
      <formula>NOT(ISERROR(SEARCH("""Example""",F66)))</formula>
    </cfRule>
  </conditionalFormatting>
  <conditionalFormatting sqref="F66:F67">
    <cfRule type="containsText" dxfId="638" priority="239" operator="containsText" text="&quot;Example&quot;">
      <formula>NOT(ISERROR(SEARCH("""Example""",F66)))</formula>
    </cfRule>
  </conditionalFormatting>
  <conditionalFormatting sqref="F66">
    <cfRule type="containsText" dxfId="637" priority="238" operator="containsText" text="&quot;Example&quot;">
      <formula>NOT(ISERROR(SEARCH("""Example""",F66)))</formula>
    </cfRule>
  </conditionalFormatting>
  <conditionalFormatting sqref="F67">
    <cfRule type="containsText" dxfId="636" priority="237" operator="containsText" text="&quot;Example&quot;">
      <formula>NOT(ISERROR(SEARCH("""Example""",F67)))</formula>
    </cfRule>
  </conditionalFormatting>
  <conditionalFormatting sqref="F70:F71">
    <cfRule type="containsText" dxfId="635" priority="236" operator="containsText" text="Example:">
      <formula>NOT(ISERROR(SEARCH("Example:",F70)))</formula>
    </cfRule>
  </conditionalFormatting>
  <conditionalFormatting sqref="H74:H77">
    <cfRule type="containsText" dxfId="634" priority="234" operator="containsText" text="&quot;Example&quot;">
      <formula>NOT(ISERROR(SEARCH("""Example""",H74)))</formula>
    </cfRule>
  </conditionalFormatting>
  <conditionalFormatting sqref="H74:H77">
    <cfRule type="containsText" dxfId="633" priority="233" operator="containsText" text="Example:">
      <formula>NOT(ISERROR(SEARCH("Example:",H74)))</formula>
    </cfRule>
  </conditionalFormatting>
  <conditionalFormatting sqref="F74:F77">
    <cfRule type="containsText" dxfId="632" priority="232" operator="containsText" text="&quot;Example&quot;">
      <formula>NOT(ISERROR(SEARCH("""Example""",F74)))</formula>
    </cfRule>
  </conditionalFormatting>
  <conditionalFormatting sqref="F74:F77">
    <cfRule type="containsText" dxfId="631" priority="231" operator="containsText" text="Example:">
      <formula>NOT(ISERROR(SEARCH("Example:",F74)))</formula>
    </cfRule>
  </conditionalFormatting>
  <conditionalFormatting sqref="D74:D77">
    <cfRule type="containsText" dxfId="630" priority="230" operator="containsText" text="&quot;Example&quot;">
      <formula>NOT(ISERROR(SEARCH("""Example""",D74)))</formula>
    </cfRule>
  </conditionalFormatting>
  <conditionalFormatting sqref="D66:D67">
    <cfRule type="containsText" dxfId="629" priority="222" operator="containsText" text="&quot;Example&quot;">
      <formula>NOT(ISERROR(SEARCH("""Example""",D66)))</formula>
    </cfRule>
  </conditionalFormatting>
  <conditionalFormatting sqref="D66:D67">
    <cfRule type="containsText" dxfId="628" priority="221" operator="containsText" text="&quot;Example&quot;">
      <formula>NOT(ISERROR(SEARCH("""Example""",D66)))</formula>
    </cfRule>
  </conditionalFormatting>
  <conditionalFormatting sqref="D66:D67">
    <cfRule type="containsText" dxfId="627" priority="220" operator="containsText" text="&quot;Example&quot;">
      <formula>NOT(ISERROR(SEARCH("""Example""",D66)))</formula>
    </cfRule>
  </conditionalFormatting>
  <conditionalFormatting sqref="D66:D67">
    <cfRule type="containsText" dxfId="626" priority="219" operator="containsText" text="&quot;Example&quot;">
      <formula>NOT(ISERROR(SEARCH("""Example""",D66)))</formula>
    </cfRule>
  </conditionalFormatting>
  <conditionalFormatting sqref="D66:D67">
    <cfRule type="containsText" dxfId="625" priority="218" operator="containsText" text="&quot;Example&quot;">
      <formula>NOT(ISERROR(SEARCH("""Example""",D66)))</formula>
    </cfRule>
  </conditionalFormatting>
  <conditionalFormatting sqref="D66:D67">
    <cfRule type="containsText" dxfId="624" priority="217" operator="containsText" text="&quot;Example&quot;">
      <formula>NOT(ISERROR(SEARCH("""Example""",D66)))</formula>
    </cfRule>
  </conditionalFormatting>
  <conditionalFormatting sqref="D66">
    <cfRule type="containsText" dxfId="623" priority="216" operator="containsText" text="&quot;Example&quot;">
      <formula>NOT(ISERROR(SEARCH("""Example""",D66)))</formula>
    </cfRule>
  </conditionalFormatting>
  <conditionalFormatting sqref="D67">
    <cfRule type="containsText" dxfId="622" priority="215" operator="containsText" text="&quot;Example&quot;">
      <formula>NOT(ISERROR(SEARCH("""Example""",D67)))</formula>
    </cfRule>
  </conditionalFormatting>
  <conditionalFormatting sqref="D70:D71">
    <cfRule type="containsText" dxfId="621" priority="214" operator="containsText" text="Example:">
      <formula>NOT(ISERROR(SEARCH("Example:",D70)))</formula>
    </cfRule>
  </conditionalFormatting>
  <conditionalFormatting sqref="K19 K27:K29 K79 K109:K1048576 K5:K9 K1:K2 K15 K17 K35:K36 K46:K47 K83 K90 K92 K94:K105">
    <cfRule type="containsText" dxfId="620" priority="212" operator="containsText" text="Example:">
      <formula>NOT(ISERROR(SEARCH("Example:",K1)))</formula>
    </cfRule>
  </conditionalFormatting>
  <conditionalFormatting sqref="K72:K73">
    <cfRule type="containsText" dxfId="619" priority="211" operator="containsText" text="Example:">
      <formula>NOT(ISERROR(SEARCH("Example:",K72)))</formula>
    </cfRule>
  </conditionalFormatting>
  <conditionalFormatting sqref="K54">
    <cfRule type="containsText" dxfId="618" priority="210" operator="containsText" text="Example:">
      <formula>NOT(ISERROR(SEARCH("Example:",K54)))</formula>
    </cfRule>
  </conditionalFormatting>
  <conditionalFormatting sqref="K63:K65">
    <cfRule type="containsText" dxfId="617" priority="205" operator="containsText" text="Example:">
      <formula>NOT(ISERROR(SEARCH("Example:",K63)))</formula>
    </cfRule>
  </conditionalFormatting>
  <conditionalFormatting sqref="K68:K69">
    <cfRule type="containsText" dxfId="616" priority="204" operator="containsText" text="Example:">
      <formula>NOT(ISERROR(SEARCH("Example:",K68)))</formula>
    </cfRule>
  </conditionalFormatting>
  <conditionalFormatting sqref="K53">
    <cfRule type="containsText" dxfId="615" priority="200" operator="containsText" text="Example:">
      <formula>NOT(ISERROR(SEARCH("Example:",K53)))</formula>
    </cfRule>
  </conditionalFormatting>
  <conditionalFormatting sqref="P19 P26:P39 P78:P105 P109:P1048576 P5:P17 P1:P2 P41:P49 P51:P52">
    <cfRule type="containsText" dxfId="614" priority="199" operator="containsText" text="Example:">
      <formula>NOT(ISERROR(SEARCH("Example:",P1)))</formula>
    </cfRule>
  </conditionalFormatting>
  <conditionalFormatting sqref="P72:P73">
    <cfRule type="containsText" dxfId="613" priority="198" operator="containsText" text="Example:">
      <formula>NOT(ISERROR(SEARCH("Example:",P72)))</formula>
    </cfRule>
  </conditionalFormatting>
  <conditionalFormatting sqref="P54">
    <cfRule type="containsText" dxfId="612" priority="197" operator="containsText" text="Example:">
      <formula>NOT(ISERROR(SEARCH("Example:",P54)))</formula>
    </cfRule>
  </conditionalFormatting>
  <conditionalFormatting sqref="P20:P25">
    <cfRule type="containsText" dxfId="611" priority="195" operator="containsText" text="Example:">
      <formula>NOT(ISERROR(SEARCH("Example:",P20)))</formula>
    </cfRule>
  </conditionalFormatting>
  <conditionalFormatting sqref="P18">
    <cfRule type="containsText" dxfId="610" priority="196" operator="containsText" text="Example:">
      <formula>NOT(ISERROR(SEARCH("Example:",P18)))</formula>
    </cfRule>
  </conditionalFormatting>
  <conditionalFormatting sqref="P55:P56 P58:P59">
    <cfRule type="containsText" dxfId="609" priority="194" operator="containsText" text="Example:">
      <formula>NOT(ISERROR(SEARCH("Example:",P55)))</formula>
    </cfRule>
  </conditionalFormatting>
  <conditionalFormatting sqref="P76">
    <cfRule type="containsText" dxfId="608" priority="193" operator="containsText" text="Example:">
      <formula>NOT(ISERROR(SEARCH("Example:",P76)))</formula>
    </cfRule>
  </conditionalFormatting>
  <conditionalFormatting sqref="P63:P67">
    <cfRule type="containsText" dxfId="607" priority="192" operator="containsText" text="Example:">
      <formula>NOT(ISERROR(SEARCH("Example:",P63)))</formula>
    </cfRule>
  </conditionalFormatting>
  <conditionalFormatting sqref="P68:P69">
    <cfRule type="containsText" dxfId="606" priority="191" operator="containsText" text="Example:">
      <formula>NOT(ISERROR(SEARCH("Example:",P68)))</formula>
    </cfRule>
  </conditionalFormatting>
  <conditionalFormatting sqref="P70:P71">
    <cfRule type="containsText" dxfId="605" priority="190" operator="containsText" text="Example:">
      <formula>NOT(ISERROR(SEARCH("Example:",P70)))</formula>
    </cfRule>
  </conditionalFormatting>
  <conditionalFormatting sqref="P74:P75">
    <cfRule type="containsText" dxfId="604" priority="189" operator="containsText" text="Example:">
      <formula>NOT(ISERROR(SEARCH("Example:",P74)))</formula>
    </cfRule>
  </conditionalFormatting>
  <conditionalFormatting sqref="P77">
    <cfRule type="containsText" dxfId="603" priority="188" operator="containsText" text="Example:">
      <formula>NOT(ISERROR(SEARCH("Example:",P77)))</formula>
    </cfRule>
  </conditionalFormatting>
  <conditionalFormatting sqref="P53">
    <cfRule type="containsText" dxfId="602" priority="187" operator="containsText" text="Example:">
      <formula>NOT(ISERROR(SEARCH("Example:",P53)))</formula>
    </cfRule>
  </conditionalFormatting>
  <conditionalFormatting sqref="K12">
    <cfRule type="containsText" dxfId="601" priority="186" operator="containsText" text="Example:">
      <formula>NOT(ISERROR(SEARCH("Example:",K12)))</formula>
    </cfRule>
  </conditionalFormatting>
  <conditionalFormatting sqref="K20:K25">
    <cfRule type="containsText" dxfId="600" priority="181" operator="containsText" text="Example:">
      <formula>NOT(ISERROR(SEARCH("Example:",K20)))</formula>
    </cfRule>
  </conditionalFormatting>
  <conditionalFormatting sqref="K30:K34">
    <cfRule type="containsText" dxfId="599" priority="180" operator="containsText" text="Example:">
      <formula>NOT(ISERROR(SEARCH("Example:",K30)))</formula>
    </cfRule>
  </conditionalFormatting>
  <conditionalFormatting sqref="K38:K39 K41:K42">
    <cfRule type="containsText" dxfId="598" priority="179" operator="containsText" text="Example:">
      <formula>NOT(ISERROR(SEARCH("Example:",K38)))</formula>
    </cfRule>
  </conditionalFormatting>
  <conditionalFormatting sqref="K43">
    <cfRule type="containsText" dxfId="597" priority="178" operator="containsText" text="Example:">
      <formula>NOT(ISERROR(SEARCH("Example:",K43)))</formula>
    </cfRule>
  </conditionalFormatting>
  <conditionalFormatting sqref="K45">
    <cfRule type="containsText" dxfId="596" priority="176" operator="containsText" text="Example:">
      <formula>NOT(ISERROR(SEARCH("Example:",K45)))</formula>
    </cfRule>
  </conditionalFormatting>
  <conditionalFormatting sqref="K93">
    <cfRule type="containsText" dxfId="595" priority="164" operator="containsText" text="Example:">
      <formula>NOT(ISERROR(SEARCH("Example:",K93)))</formula>
    </cfRule>
  </conditionalFormatting>
  <conditionalFormatting sqref="K37">
    <cfRule type="containsText" dxfId="594" priority="163" operator="containsText" text="Example:">
      <formula>NOT(ISERROR(SEARCH("Example:",K37)))</formula>
    </cfRule>
  </conditionalFormatting>
  <conditionalFormatting sqref="K44">
    <cfRule type="containsText" dxfId="593" priority="162" operator="containsText" text="Example:">
      <formula>NOT(ISERROR(SEARCH("Example:",K44)))</formula>
    </cfRule>
  </conditionalFormatting>
  <conditionalFormatting sqref="K48:K49 K51:K52">
    <cfRule type="containsText" dxfId="592" priority="161" operator="containsText" text="Example:">
      <formula>NOT(ISERROR(SEARCH("Example:",K48)))</formula>
    </cfRule>
  </conditionalFormatting>
  <conditionalFormatting sqref="K55:K56 K58:K59">
    <cfRule type="containsText" dxfId="591" priority="160" operator="containsText" text="Example:">
      <formula>NOT(ISERROR(SEARCH("Example:",K55)))</formula>
    </cfRule>
  </conditionalFormatting>
  <conditionalFormatting sqref="K66:K67">
    <cfRule type="containsText" dxfId="590" priority="159" operator="containsText" text="Example:">
      <formula>NOT(ISERROR(SEARCH("Example:",K66)))</formula>
    </cfRule>
  </conditionalFormatting>
  <conditionalFormatting sqref="K70:K71">
    <cfRule type="containsText" dxfId="589" priority="158" operator="containsText" text="Example:">
      <formula>NOT(ISERROR(SEARCH("Example:",K70)))</formula>
    </cfRule>
  </conditionalFormatting>
  <conditionalFormatting sqref="K78">
    <cfRule type="containsText" dxfId="588" priority="157" operator="containsText" text="Example:">
      <formula>NOT(ISERROR(SEARCH("Example:",K78)))</formula>
    </cfRule>
  </conditionalFormatting>
  <conditionalFormatting sqref="K76">
    <cfRule type="containsText" dxfId="587" priority="156" operator="containsText" text="Example:">
      <formula>NOT(ISERROR(SEARCH("Example:",K76)))</formula>
    </cfRule>
  </conditionalFormatting>
  <conditionalFormatting sqref="K74:K75">
    <cfRule type="containsText" dxfId="586" priority="155" operator="containsText" text="Example:">
      <formula>NOT(ISERROR(SEARCH("Example:",K74)))</formula>
    </cfRule>
  </conditionalFormatting>
  <conditionalFormatting sqref="K77">
    <cfRule type="containsText" dxfId="585" priority="154" operator="containsText" text="Example:">
      <formula>NOT(ISERROR(SEARCH("Example:",K77)))</formula>
    </cfRule>
  </conditionalFormatting>
  <conditionalFormatting sqref="K10">
    <cfRule type="containsText" dxfId="584" priority="152" operator="containsText" text="Example:">
      <formula>NOT(ISERROR(SEARCH("Example:",K10)))</formula>
    </cfRule>
  </conditionalFormatting>
  <conditionalFormatting sqref="K11">
    <cfRule type="containsText" dxfId="583" priority="151" operator="containsText" text="Example:">
      <formula>NOT(ISERROR(SEARCH("Example:",K11)))</formula>
    </cfRule>
  </conditionalFormatting>
  <conditionalFormatting sqref="C11">
    <cfRule type="containsText" dxfId="582" priority="150" operator="containsText" text="Example:">
      <formula>NOT(ISERROR(SEARCH("Example:",C11)))</formula>
    </cfRule>
  </conditionalFormatting>
  <conditionalFormatting sqref="C14">
    <cfRule type="containsText" dxfId="581" priority="149" operator="containsText" text="Example:">
      <formula>NOT(ISERROR(SEARCH("Example:",C14)))</formula>
    </cfRule>
  </conditionalFormatting>
  <conditionalFormatting sqref="K13">
    <cfRule type="containsText" dxfId="580" priority="148" operator="containsText" text="Example:">
      <formula>NOT(ISERROR(SEARCH("Example:",K13)))</formula>
    </cfRule>
  </conditionalFormatting>
  <conditionalFormatting sqref="K14">
    <cfRule type="containsText" dxfId="579" priority="147" operator="containsText" text="Example:">
      <formula>NOT(ISERROR(SEARCH("Example:",K14)))</formula>
    </cfRule>
  </conditionalFormatting>
  <conditionalFormatting sqref="C21:C24">
    <cfRule type="containsText" dxfId="578" priority="143" operator="containsText" text="Example:">
      <formula>NOT(ISERROR(SEARCH("Example:",C21)))</formula>
    </cfRule>
  </conditionalFormatting>
  <conditionalFormatting sqref="C26">
    <cfRule type="containsText" dxfId="577" priority="142" operator="containsText" text="Example:">
      <formula>NOT(ISERROR(SEARCH("Example:",C26)))</formula>
    </cfRule>
  </conditionalFormatting>
  <conditionalFormatting sqref="K26">
    <cfRule type="containsText" dxfId="576" priority="141" operator="containsText" text="Example:">
      <formula>NOT(ISERROR(SEARCH("Example:",K26)))</formula>
    </cfRule>
  </conditionalFormatting>
  <conditionalFormatting sqref="K18">
    <cfRule type="containsText" dxfId="575" priority="140" operator="containsText" text="Example:">
      <formula>NOT(ISERROR(SEARCH("Example:",K18)))</formula>
    </cfRule>
  </conditionalFormatting>
  <conditionalFormatting sqref="K16">
    <cfRule type="containsText" dxfId="574" priority="139" operator="containsText" text="Example:">
      <formula>NOT(ISERROR(SEARCH("Example:",K16)))</formula>
    </cfRule>
  </conditionalFormatting>
  <conditionalFormatting sqref="C19:C20 C16:C17">
    <cfRule type="containsText" dxfId="573" priority="138" operator="containsText" text="Example:">
      <formula>NOT(ISERROR(SEARCH("Example:",C16)))</formula>
    </cfRule>
  </conditionalFormatting>
  <conditionalFormatting sqref="C18">
    <cfRule type="containsText" dxfId="572" priority="137" operator="containsText" text="Example:">
      <formula>NOT(ISERROR(SEARCH("Example:",C18)))</formula>
    </cfRule>
  </conditionalFormatting>
  <conditionalFormatting sqref="A60:B62 Q60:XFD62">
    <cfRule type="containsText" dxfId="571" priority="135" operator="containsText" text="Example:">
      <formula>NOT(ISERROR(SEARCH("Example:",A60)))</formula>
    </cfRule>
  </conditionalFormatting>
  <conditionalFormatting sqref="D60:D61">
    <cfRule type="containsText" dxfId="570" priority="134" operator="containsText" text="Example:">
      <formula>NOT(ISERROR(SEARCH("Example:",D60)))</formula>
    </cfRule>
  </conditionalFormatting>
  <conditionalFormatting sqref="C60">
    <cfRule type="containsText" dxfId="569" priority="133" operator="containsText" text="Example:">
      <formula>NOT(ISERROR(SEARCH("Example:",C60)))</formula>
    </cfRule>
  </conditionalFormatting>
  <conditionalFormatting sqref="I60">
    <cfRule type="containsText" dxfId="568" priority="132" operator="containsText" text="Example:">
      <formula>NOT(ISERROR(SEARCH("Example:",I60)))</formula>
    </cfRule>
  </conditionalFormatting>
  <conditionalFormatting sqref="J60:J61">
    <cfRule type="containsText" dxfId="567" priority="131" operator="containsText" text="Example:">
      <formula>NOT(ISERROR(SEARCH("Example:",J60)))</formula>
    </cfRule>
  </conditionalFormatting>
  <conditionalFormatting sqref="F60:F61">
    <cfRule type="containsText" dxfId="566" priority="130" operator="containsText" text="Example:">
      <formula>NOT(ISERROR(SEARCH("Example:",F60)))</formula>
    </cfRule>
  </conditionalFormatting>
  <conditionalFormatting sqref="E60">
    <cfRule type="containsText" dxfId="565" priority="129" operator="containsText" text="Example:">
      <formula>NOT(ISERROR(SEARCH("Example:",E60)))</formula>
    </cfRule>
  </conditionalFormatting>
  <conditionalFormatting sqref="H60:H61">
    <cfRule type="containsText" dxfId="564" priority="128" operator="containsText" text="Example:">
      <formula>NOT(ISERROR(SEARCH("Example:",H60)))</formula>
    </cfRule>
  </conditionalFormatting>
  <conditionalFormatting sqref="G60">
    <cfRule type="containsText" dxfId="563" priority="127" operator="containsText" text="Example:">
      <formula>NOT(ISERROR(SEARCH("Example:",G60)))</formula>
    </cfRule>
  </conditionalFormatting>
  <conditionalFormatting sqref="D62">
    <cfRule type="containsText" dxfId="562" priority="126" operator="containsText" text="Example:">
      <formula>NOT(ISERROR(SEARCH("Example:",D62)))</formula>
    </cfRule>
  </conditionalFormatting>
  <conditionalFormatting sqref="G62">
    <cfRule type="containsText" dxfId="561" priority="121" operator="containsText" text="Example:">
      <formula>NOT(ISERROR(SEARCH("Example:",G62)))</formula>
    </cfRule>
  </conditionalFormatting>
  <conditionalFormatting sqref="G62">
    <cfRule type="containsText" dxfId="560" priority="120" operator="containsText" text="&quot;Example&quot;">
      <formula>NOT(ISERROR(SEARCH("""Example""",G62)))</formula>
    </cfRule>
  </conditionalFormatting>
  <conditionalFormatting sqref="I62">
    <cfRule type="containsText" dxfId="559" priority="118" operator="containsText" text="&quot;Example&quot;">
      <formula>NOT(ISERROR(SEARCH("""Example""",I62)))</formula>
    </cfRule>
  </conditionalFormatting>
  <conditionalFormatting sqref="C62">
    <cfRule type="containsText" dxfId="558" priority="125" operator="containsText" text="Example:">
      <formula>NOT(ISERROR(SEARCH("Example:",C62)))</formula>
    </cfRule>
  </conditionalFormatting>
  <conditionalFormatting sqref="C62">
    <cfRule type="containsText" dxfId="557" priority="124" operator="containsText" text="&quot;Example&quot;">
      <formula>NOT(ISERROR(SEARCH("""Example""",C62)))</formula>
    </cfRule>
  </conditionalFormatting>
  <conditionalFormatting sqref="E62">
    <cfRule type="containsText" dxfId="556" priority="123" operator="containsText" text="Example:">
      <formula>NOT(ISERROR(SEARCH("Example:",E62)))</formula>
    </cfRule>
  </conditionalFormatting>
  <conditionalFormatting sqref="E62">
    <cfRule type="containsText" dxfId="555" priority="122" operator="containsText" text="&quot;Example&quot;">
      <formula>NOT(ISERROR(SEARCH("""Example""",E62)))</formula>
    </cfRule>
  </conditionalFormatting>
  <conditionalFormatting sqref="I62">
    <cfRule type="containsText" dxfId="554" priority="119" operator="containsText" text="Example:">
      <formula>NOT(ISERROR(SEARCH("Example:",I62)))</formula>
    </cfRule>
  </conditionalFormatting>
  <conditionalFormatting sqref="H62">
    <cfRule type="containsText" dxfId="553" priority="115" operator="containsText" text="Example:">
      <formula>NOT(ISERROR(SEARCH("Example:",H62)))</formula>
    </cfRule>
  </conditionalFormatting>
  <conditionalFormatting sqref="F62">
    <cfRule type="containsText" dxfId="552" priority="116" operator="containsText" text="Example:">
      <formula>NOT(ISERROR(SEARCH("Example:",F62)))</formula>
    </cfRule>
  </conditionalFormatting>
  <conditionalFormatting sqref="J62">
    <cfRule type="containsText" dxfId="551" priority="114" operator="containsText" text="Example:">
      <formula>NOT(ISERROR(SEARCH("Example:",J62)))</formula>
    </cfRule>
  </conditionalFormatting>
  <conditionalFormatting sqref="K61">
    <cfRule type="containsText" dxfId="550" priority="112" operator="containsText" text="Example:">
      <formula>NOT(ISERROR(SEARCH("Example:",K61)))</formula>
    </cfRule>
  </conditionalFormatting>
  <conditionalFormatting sqref="K60">
    <cfRule type="containsText" dxfId="549" priority="111" operator="containsText" text="Example:">
      <formula>NOT(ISERROR(SEARCH("Example:",K60)))</formula>
    </cfRule>
  </conditionalFormatting>
  <conditionalFormatting sqref="P61">
    <cfRule type="containsText" dxfId="548" priority="110" operator="containsText" text="Example:">
      <formula>NOT(ISERROR(SEARCH("Example:",P61)))</formula>
    </cfRule>
  </conditionalFormatting>
  <conditionalFormatting sqref="P62">
    <cfRule type="containsText" dxfId="547" priority="109" operator="containsText" text="Example:">
      <formula>NOT(ISERROR(SEARCH("Example:",P62)))</formula>
    </cfRule>
  </conditionalFormatting>
  <conditionalFormatting sqref="P60">
    <cfRule type="containsText" dxfId="546" priority="108" operator="containsText" text="Example:">
      <formula>NOT(ISERROR(SEARCH("Example:",P60)))</formula>
    </cfRule>
  </conditionalFormatting>
  <conditionalFormatting sqref="K62">
    <cfRule type="containsText" dxfId="545" priority="107" operator="containsText" text="Example:">
      <formula>NOT(ISERROR(SEARCH("Example:",K62)))</formula>
    </cfRule>
  </conditionalFormatting>
  <conditionalFormatting sqref="E14">
    <cfRule type="containsText" dxfId="544" priority="106" operator="containsText" text="Example:">
      <formula>NOT(ISERROR(SEARCH("Example:",E14)))</formula>
    </cfRule>
  </conditionalFormatting>
  <conditionalFormatting sqref="G14">
    <cfRule type="containsText" dxfId="543" priority="105" operator="containsText" text="Example:">
      <formula>NOT(ISERROR(SEARCH("Example:",G14)))</formula>
    </cfRule>
  </conditionalFormatting>
  <conditionalFormatting sqref="I14">
    <cfRule type="containsText" dxfId="542" priority="104" operator="containsText" text="Example:">
      <formula>NOT(ISERROR(SEARCH("Example:",I14)))</formula>
    </cfRule>
  </conditionalFormatting>
  <conditionalFormatting sqref="E32:F32">
    <cfRule type="containsText" dxfId="541" priority="96" operator="containsText" text="Example:">
      <formula>NOT(ISERROR(SEARCH("Example:",E32)))</formula>
    </cfRule>
  </conditionalFormatting>
  <conditionalFormatting sqref="E32:F32">
    <cfRule type="containsText" dxfId="540" priority="95" operator="containsText" text="&quot;Example&quot;">
      <formula>NOT(ISERROR(SEARCH("""Example""",E32)))</formula>
    </cfRule>
  </conditionalFormatting>
  <conditionalFormatting sqref="G32:H32">
    <cfRule type="containsText" dxfId="539" priority="94" operator="containsText" text="Example:">
      <formula>NOT(ISERROR(SEARCH("Example:",G32)))</formula>
    </cfRule>
  </conditionalFormatting>
  <conditionalFormatting sqref="G32:H32">
    <cfRule type="containsText" dxfId="538" priority="93" operator="containsText" text="&quot;Example&quot;">
      <formula>NOT(ISERROR(SEARCH("""Example""",G32)))</formula>
    </cfRule>
  </conditionalFormatting>
  <conditionalFormatting sqref="I32:J32">
    <cfRule type="containsText" dxfId="537" priority="92" operator="containsText" text="Example:">
      <formula>NOT(ISERROR(SEARCH("Example:",I32)))</formula>
    </cfRule>
  </conditionalFormatting>
  <conditionalFormatting sqref="I32:J32">
    <cfRule type="containsText" dxfId="536" priority="91" operator="containsText" text="&quot;Example&quot;">
      <formula>NOT(ISERROR(SEARCH("""Example""",I32)))</formula>
    </cfRule>
  </conditionalFormatting>
  <conditionalFormatting sqref="A40:D40 Q40:XFD40 L40:O40">
    <cfRule type="containsText" dxfId="535" priority="90" operator="containsText" text="Example:">
      <formula>NOT(ISERROR(SEARCH("Example:",A40)))</formula>
    </cfRule>
  </conditionalFormatting>
  <conditionalFormatting sqref="C40:D40">
    <cfRule type="containsText" dxfId="534" priority="89" operator="containsText" text="&quot;Example&quot;">
      <formula>NOT(ISERROR(SEARCH("""Example""",C40)))</formula>
    </cfRule>
  </conditionalFormatting>
  <conditionalFormatting sqref="P40">
    <cfRule type="containsText" dxfId="533" priority="88" operator="containsText" text="Example:">
      <formula>NOT(ISERROR(SEARCH("Example:",P40)))</formula>
    </cfRule>
  </conditionalFormatting>
  <conditionalFormatting sqref="K40">
    <cfRule type="containsText" dxfId="532" priority="87" operator="containsText" text="Example:">
      <formula>NOT(ISERROR(SEARCH("Example:",K40)))</formula>
    </cfRule>
  </conditionalFormatting>
  <conditionalFormatting sqref="E40:J40">
    <cfRule type="containsText" dxfId="531" priority="80" operator="containsText" text="Example:">
      <formula>NOT(ISERROR(SEARCH("Example:",E40)))</formula>
    </cfRule>
  </conditionalFormatting>
  <conditionalFormatting sqref="E40:J40">
    <cfRule type="containsText" dxfId="530" priority="79" operator="containsText" text="&quot;Example&quot;">
      <formula>NOT(ISERROR(SEARCH("""Example""",E40)))</formula>
    </cfRule>
  </conditionalFormatting>
  <conditionalFormatting sqref="A50:D50 Q50:XFD50 L50:O50">
    <cfRule type="containsText" dxfId="529" priority="78" operator="containsText" text="Example:">
      <formula>NOT(ISERROR(SEARCH("Example:",A50)))</formula>
    </cfRule>
  </conditionalFormatting>
  <conditionalFormatting sqref="C50:D50">
    <cfRule type="containsText" dxfId="528" priority="77" operator="containsText" text="&quot;Example&quot;">
      <formula>NOT(ISERROR(SEARCH("""Example""",C50)))</formula>
    </cfRule>
  </conditionalFormatting>
  <conditionalFormatting sqref="P50">
    <cfRule type="containsText" dxfId="527" priority="76" operator="containsText" text="Example:">
      <formula>NOT(ISERROR(SEARCH("Example:",P50)))</formula>
    </cfRule>
  </conditionalFormatting>
  <conditionalFormatting sqref="K50">
    <cfRule type="containsText" dxfId="526" priority="75" operator="containsText" text="Example:">
      <formula>NOT(ISERROR(SEARCH("Example:",K50)))</formula>
    </cfRule>
  </conditionalFormatting>
  <conditionalFormatting sqref="E50:J50">
    <cfRule type="containsText" dxfId="525" priority="74" operator="containsText" text="Example:">
      <formula>NOT(ISERROR(SEARCH("Example:",E50)))</formula>
    </cfRule>
  </conditionalFormatting>
  <conditionalFormatting sqref="E50:J50">
    <cfRule type="containsText" dxfId="524" priority="73" operator="containsText" text="&quot;Example&quot;">
      <formula>NOT(ISERROR(SEARCH("""Example""",E50)))</formula>
    </cfRule>
  </conditionalFormatting>
  <conditionalFormatting sqref="A57:B57 Q57:XFD57 L57:O57">
    <cfRule type="containsText" dxfId="523" priority="72" operator="containsText" text="Example:">
      <formula>NOT(ISERROR(SEARCH("Example:",A57)))</formula>
    </cfRule>
  </conditionalFormatting>
  <conditionalFormatting sqref="P57">
    <cfRule type="containsText" dxfId="522" priority="70" operator="containsText" text="Example:">
      <formula>NOT(ISERROR(SEARCH("Example:",P57)))</formula>
    </cfRule>
  </conditionalFormatting>
  <conditionalFormatting sqref="K57">
    <cfRule type="containsText" dxfId="521" priority="69" operator="containsText" text="Example:">
      <formula>NOT(ISERROR(SEARCH("Example:",K57)))</formula>
    </cfRule>
  </conditionalFormatting>
  <conditionalFormatting sqref="I10:I13">
    <cfRule type="containsText" dxfId="520" priority="63" operator="containsText" text="Example:">
      <formula>NOT(ISERROR(SEARCH("Example:",I10)))</formula>
    </cfRule>
  </conditionalFormatting>
  <conditionalFormatting sqref="G10:G13">
    <cfRule type="containsText" dxfId="519" priority="62" operator="containsText" text="Example:">
      <formula>NOT(ISERROR(SEARCH("Example:",G10)))</formula>
    </cfRule>
  </conditionalFormatting>
  <conditionalFormatting sqref="E10:E13">
    <cfRule type="containsText" dxfId="518" priority="61" operator="containsText" text="Example:">
      <formula>NOT(ISERROR(SEARCH("Example:",E10)))</formula>
    </cfRule>
  </conditionalFormatting>
  <conditionalFormatting sqref="C12">
    <cfRule type="containsText" dxfId="517" priority="60" operator="containsText" text="Example:">
      <formula>NOT(ISERROR(SEARCH("Example:",C12)))</formula>
    </cfRule>
  </conditionalFormatting>
  <conditionalFormatting sqref="C13">
    <cfRule type="containsText" dxfId="516" priority="59" operator="containsText" text="Example:">
      <formula>NOT(ISERROR(SEARCH("Example:",C13)))</formula>
    </cfRule>
  </conditionalFormatting>
  <conditionalFormatting sqref="E16:J20">
    <cfRule type="containsText" dxfId="515" priority="58" operator="containsText" text="Example:">
      <formula>NOT(ISERROR(SEARCH("Example:",E16)))</formula>
    </cfRule>
  </conditionalFormatting>
  <conditionalFormatting sqref="E80:J80">
    <cfRule type="containsText" dxfId="514" priority="57" operator="containsText" text="Example:">
      <formula>NOT(ISERROR(SEARCH("Example:",E80)))</formula>
    </cfRule>
  </conditionalFormatting>
  <conditionalFormatting sqref="K80">
    <cfRule type="containsText" dxfId="513" priority="56" operator="containsText" text="Example:">
      <formula>NOT(ISERROR(SEARCH("Example:",K80)))</formula>
    </cfRule>
  </conditionalFormatting>
  <conditionalFormatting sqref="E81:J82">
    <cfRule type="containsText" dxfId="512" priority="55" operator="containsText" text="Example:">
      <formula>NOT(ISERROR(SEARCH("Example:",E81)))</formula>
    </cfRule>
  </conditionalFormatting>
  <conditionalFormatting sqref="K81:K82">
    <cfRule type="containsText" dxfId="511" priority="54" operator="containsText" text="Example:">
      <formula>NOT(ISERROR(SEARCH("Example:",K81)))</formula>
    </cfRule>
  </conditionalFormatting>
  <conditionalFormatting sqref="E84:J89">
    <cfRule type="containsText" dxfId="510" priority="53" operator="containsText" text="Example:">
      <formula>NOT(ISERROR(SEARCH("Example:",E84)))</formula>
    </cfRule>
  </conditionalFormatting>
  <conditionalFormatting sqref="K84:K89">
    <cfRule type="containsText" dxfId="509" priority="52" operator="containsText" text="Example:">
      <formula>NOT(ISERROR(SEARCH("Example:",K84)))</formula>
    </cfRule>
  </conditionalFormatting>
  <conditionalFormatting sqref="C91:J91">
    <cfRule type="containsText" dxfId="508" priority="51" operator="containsText" text="Example:">
      <formula>NOT(ISERROR(SEARCH("Example:",C91)))</formula>
    </cfRule>
  </conditionalFormatting>
  <conditionalFormatting sqref="K91">
    <cfRule type="containsText" dxfId="507" priority="50" operator="containsText" text="Example:">
      <formula>NOT(ISERROR(SEARCH("Example:",K91)))</formula>
    </cfRule>
  </conditionalFormatting>
  <conditionalFormatting sqref="C80:D82">
    <cfRule type="containsText" dxfId="506" priority="49" operator="containsText" text="Example:">
      <formula>NOT(ISERROR(SEARCH("Example:",C80)))</formula>
    </cfRule>
  </conditionalFormatting>
  <conditionalFormatting sqref="C84:D89">
    <cfRule type="containsText" dxfId="505" priority="48" operator="containsText" text="Example:">
      <formula>NOT(ISERROR(SEARCH("Example:",C84)))</formula>
    </cfRule>
  </conditionalFormatting>
  <conditionalFormatting sqref="J58">
    <cfRule type="containsText" dxfId="504" priority="47" operator="containsText" text="Example:">
      <formula>NOT(ISERROR(SEARCH("Example:",J58)))</formula>
    </cfRule>
  </conditionalFormatting>
  <conditionalFormatting sqref="J58">
    <cfRule type="containsText" dxfId="503" priority="46" operator="containsText" text="&quot;Example&quot;">
      <formula>NOT(ISERROR(SEARCH("""Example""",J58)))</formula>
    </cfRule>
  </conditionalFormatting>
  <conditionalFormatting sqref="D55">
    <cfRule type="containsText" dxfId="502" priority="45" operator="containsText" text="Example:">
      <formula>NOT(ISERROR(SEARCH("Example:",D55)))</formula>
    </cfRule>
  </conditionalFormatting>
  <conditionalFormatting sqref="G55:G56 G58:G59">
    <cfRule type="containsText" dxfId="501" priority="40" operator="containsText" text="Example:">
      <formula>NOT(ISERROR(SEARCH("Example:",G55)))</formula>
    </cfRule>
  </conditionalFormatting>
  <conditionalFormatting sqref="G55:G56 G58:G59">
    <cfRule type="containsText" dxfId="500" priority="39" operator="containsText" text="&quot;Example&quot;">
      <formula>NOT(ISERROR(SEARCH("""Example""",G55)))</formula>
    </cfRule>
  </conditionalFormatting>
  <conditionalFormatting sqref="I55:I56 I58:I59">
    <cfRule type="containsText" dxfId="499" priority="37" operator="containsText" text="&quot;Example&quot;">
      <formula>NOT(ISERROR(SEARCH("""Example""",I55)))</formula>
    </cfRule>
  </conditionalFormatting>
  <conditionalFormatting sqref="H58">
    <cfRule type="containsText" dxfId="498" priority="33" operator="containsText" text="Example:">
      <formula>NOT(ISERROR(SEARCH("Example:",H58)))</formula>
    </cfRule>
  </conditionalFormatting>
  <conditionalFormatting sqref="H58">
    <cfRule type="containsText" dxfId="497" priority="32" operator="containsText" text="&quot;Example&quot;">
      <formula>NOT(ISERROR(SEARCH("""Example""",H58)))</formula>
    </cfRule>
  </conditionalFormatting>
  <conditionalFormatting sqref="C55:C56 C58:C59">
    <cfRule type="containsText" dxfId="496" priority="44" operator="containsText" text="Example:">
      <formula>NOT(ISERROR(SEARCH("Example:",C55)))</formula>
    </cfRule>
  </conditionalFormatting>
  <conditionalFormatting sqref="C55:C56 C58:C59">
    <cfRule type="containsText" dxfId="495" priority="43" operator="containsText" text="&quot;Example&quot;">
      <formula>NOT(ISERROR(SEARCH("""Example""",C55)))</formula>
    </cfRule>
  </conditionalFormatting>
  <conditionalFormatting sqref="E55:E56 E58:E59">
    <cfRule type="containsText" dxfId="494" priority="42" operator="containsText" text="Example:">
      <formula>NOT(ISERROR(SEARCH("Example:",E55)))</formula>
    </cfRule>
  </conditionalFormatting>
  <conditionalFormatting sqref="E55:E56 E58:E59">
    <cfRule type="containsText" dxfId="493" priority="41" operator="containsText" text="&quot;Example&quot;">
      <formula>NOT(ISERROR(SEARCH("""Example""",E55)))</formula>
    </cfRule>
  </conditionalFormatting>
  <conditionalFormatting sqref="I55:I56 I58:I59">
    <cfRule type="containsText" dxfId="492" priority="38" operator="containsText" text="Example:">
      <formula>NOT(ISERROR(SEARCH("Example:",I55)))</formula>
    </cfRule>
  </conditionalFormatting>
  <conditionalFormatting sqref="J59">
    <cfRule type="containsText" dxfId="491" priority="23" operator="containsText" text="Example:">
      <formula>NOT(ISERROR(SEARCH("Example:",J59)))</formula>
    </cfRule>
  </conditionalFormatting>
  <conditionalFormatting sqref="J59">
    <cfRule type="containsText" dxfId="490" priority="22" operator="containsText" text="&quot;Example&quot;">
      <formula>NOT(ISERROR(SEARCH("""Example""",J59)))</formula>
    </cfRule>
  </conditionalFormatting>
  <conditionalFormatting sqref="D59">
    <cfRule type="containsText" dxfId="489" priority="36" operator="containsText" text="Example:">
      <formula>NOT(ISERROR(SEARCH("Example:",D59)))</formula>
    </cfRule>
  </conditionalFormatting>
  <conditionalFormatting sqref="D59">
    <cfRule type="containsText" dxfId="488" priority="35" operator="containsText" text="&quot;Example&quot;">
      <formula>NOT(ISERROR(SEARCH("""Example""",D59)))</formula>
    </cfRule>
  </conditionalFormatting>
  <conditionalFormatting sqref="D56">
    <cfRule type="containsText" dxfId="487" priority="34" operator="containsText" text="Example:">
      <formula>NOT(ISERROR(SEARCH("Example:",D56)))</formula>
    </cfRule>
  </conditionalFormatting>
  <conditionalFormatting sqref="F58">
    <cfRule type="containsText" dxfId="486" priority="31" operator="containsText" text="Example:">
      <formula>NOT(ISERROR(SEARCH("Example:",F58)))</formula>
    </cfRule>
  </conditionalFormatting>
  <conditionalFormatting sqref="F58">
    <cfRule type="containsText" dxfId="485" priority="30" operator="containsText" text="&quot;Example&quot;">
      <formula>NOT(ISERROR(SEARCH("""Example""",F58)))</formula>
    </cfRule>
  </conditionalFormatting>
  <conditionalFormatting sqref="D58">
    <cfRule type="containsText" dxfId="484" priority="29" operator="containsText" text="Example:">
      <formula>NOT(ISERROR(SEARCH("Example:",D58)))</formula>
    </cfRule>
  </conditionalFormatting>
  <conditionalFormatting sqref="D58">
    <cfRule type="containsText" dxfId="483" priority="28" operator="containsText" text="&quot;Example&quot;">
      <formula>NOT(ISERROR(SEARCH("""Example""",D58)))</formula>
    </cfRule>
  </conditionalFormatting>
  <conditionalFormatting sqref="F59">
    <cfRule type="containsText" dxfId="482" priority="27" operator="containsText" text="Example:">
      <formula>NOT(ISERROR(SEARCH("Example:",F59)))</formula>
    </cfRule>
  </conditionalFormatting>
  <conditionalFormatting sqref="F59">
    <cfRule type="containsText" dxfId="481" priority="26" operator="containsText" text="&quot;Example&quot;">
      <formula>NOT(ISERROR(SEARCH("""Example""",F59)))</formula>
    </cfRule>
  </conditionalFormatting>
  <conditionalFormatting sqref="H59">
    <cfRule type="containsText" dxfId="480" priority="25" operator="containsText" text="Example:">
      <formula>NOT(ISERROR(SEARCH("Example:",H59)))</formula>
    </cfRule>
  </conditionalFormatting>
  <conditionalFormatting sqref="H59">
    <cfRule type="containsText" dxfId="479" priority="24" operator="containsText" text="&quot;Example&quot;">
      <formula>NOT(ISERROR(SEARCH("""Example""",H59)))</formula>
    </cfRule>
  </conditionalFormatting>
  <conditionalFormatting sqref="C57:D57">
    <cfRule type="containsText" dxfId="478" priority="21" operator="containsText" text="Example:">
      <formula>NOT(ISERROR(SEARCH("Example:",C57)))</formula>
    </cfRule>
  </conditionalFormatting>
  <conditionalFormatting sqref="C57:D57">
    <cfRule type="containsText" dxfId="477" priority="20" operator="containsText" text="&quot;Example&quot;">
      <formula>NOT(ISERROR(SEARCH("""Example""",C57)))</formula>
    </cfRule>
  </conditionalFormatting>
  <conditionalFormatting sqref="E57:J57">
    <cfRule type="containsText" dxfId="476" priority="19" operator="containsText" text="Example:">
      <formula>NOT(ISERROR(SEARCH("Example:",E57)))</formula>
    </cfRule>
  </conditionalFormatting>
  <conditionalFormatting sqref="E57:J57">
    <cfRule type="containsText" dxfId="475" priority="18" operator="containsText" text="&quot;Example&quot;">
      <formula>NOT(ISERROR(SEARCH("""Example""",E57)))</formula>
    </cfRule>
  </conditionalFormatting>
  <conditionalFormatting sqref="F55:F56">
    <cfRule type="containsText" dxfId="474" priority="17" operator="containsText" text="Example:">
      <formula>NOT(ISERROR(SEARCH("Example:",F55)))</formula>
    </cfRule>
  </conditionalFormatting>
  <conditionalFormatting sqref="F55:F56">
    <cfRule type="containsText" dxfId="473" priority="16" operator="containsText" text="&quot;Example&quot;">
      <formula>NOT(ISERROR(SEARCH("""Example""",F55)))</formula>
    </cfRule>
  </conditionalFormatting>
  <conditionalFormatting sqref="H55">
    <cfRule type="containsText" dxfId="472" priority="15" operator="containsText" text="Example:">
      <formula>NOT(ISERROR(SEARCH("Example:",H55)))</formula>
    </cfRule>
  </conditionalFormatting>
  <conditionalFormatting sqref="H55">
    <cfRule type="containsText" dxfId="471" priority="14" operator="containsText" text="&quot;Example&quot;">
      <formula>NOT(ISERROR(SEARCH("""Example""",H55)))</formula>
    </cfRule>
  </conditionalFormatting>
  <conditionalFormatting sqref="H56">
    <cfRule type="containsText" dxfId="470" priority="13" operator="containsText" text="Example:">
      <formula>NOT(ISERROR(SEARCH("Example:",H56)))</formula>
    </cfRule>
  </conditionalFormatting>
  <conditionalFormatting sqref="H56">
    <cfRule type="containsText" dxfId="469" priority="12" operator="containsText" text="&quot;Example&quot;">
      <formula>NOT(ISERROR(SEARCH("""Example""",H56)))</formula>
    </cfRule>
  </conditionalFormatting>
  <conditionalFormatting sqref="J55:J56">
    <cfRule type="containsText" dxfId="468" priority="11" operator="containsText" text="Example:">
      <formula>NOT(ISERROR(SEARCH("Example:",J55)))</formula>
    </cfRule>
  </conditionalFormatting>
  <conditionalFormatting sqref="J55:J56">
    <cfRule type="containsText" dxfId="467" priority="10" operator="containsText" text="&quot;Example&quot;">
      <formula>NOT(ISERROR(SEARCH("""Example""",J55)))</formula>
    </cfRule>
  </conditionalFormatting>
  <conditionalFormatting sqref="H51">
    <cfRule type="containsText" dxfId="466" priority="9" operator="containsText" text="&quot;Example&quot;">
      <formula>NOT(ISERROR(SEARCH("""Example""",H51)))</formula>
    </cfRule>
  </conditionalFormatting>
  <conditionalFormatting sqref="F51">
    <cfRule type="containsText" dxfId="465" priority="8" operator="containsText" text="&quot;Example&quot;">
      <formula>NOT(ISERROR(SEARCH("""Example""",F51)))</formula>
    </cfRule>
  </conditionalFormatting>
  <conditionalFormatting sqref="D51">
    <cfRule type="containsText" dxfId="464" priority="7" operator="containsText" text="&quot;Example&quot;">
      <formula>NOT(ISERROR(SEARCH("""Example""",D51)))</formula>
    </cfRule>
  </conditionalFormatting>
  <conditionalFormatting sqref="F41:F42">
    <cfRule type="containsText" dxfId="463" priority="6" operator="containsText" text="Example:">
      <formula>NOT(ISERROR(SEARCH("Example:",F41)))</formula>
    </cfRule>
  </conditionalFormatting>
  <conditionalFormatting sqref="H41:H42">
    <cfRule type="containsText" dxfId="462" priority="5" operator="containsText" text="Example:">
      <formula>NOT(ISERROR(SEARCH("Example:",H41)))</formula>
    </cfRule>
  </conditionalFormatting>
  <conditionalFormatting sqref="F41">
    <cfRule type="containsText" dxfId="13" priority="4" operator="containsText" text="Example:">
      <formula>NOT(ISERROR(SEARCH("Example:",F41)))</formula>
    </cfRule>
  </conditionalFormatting>
  <conditionalFormatting sqref="F42">
    <cfRule type="containsText" dxfId="9" priority="3" operator="containsText" text="Example:">
      <formula>NOT(ISERROR(SEARCH("Example:",F42)))</formula>
    </cfRule>
  </conditionalFormatting>
  <conditionalFormatting sqref="H41">
    <cfRule type="containsText" dxfId="5" priority="2" operator="containsText" text="Example:">
      <formula>NOT(ISERROR(SEARCH("Example:",H41)))</formula>
    </cfRule>
  </conditionalFormatting>
  <conditionalFormatting sqref="H42">
    <cfRule type="containsText" dxfId="1" priority="1" operator="containsText" text="Example:">
      <formula>NOT(ISERROR(SEARCH("Example:",H42)))</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
  <sheetViews>
    <sheetView showGridLines="0" topLeftCell="M1" zoomScaleNormal="100" workbookViewId="0">
      <selection activeCell="AA11" sqref="AA11:AA14"/>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62"/>
    <col min="30" max="30" width="22.375" style="2" customWidth="1"/>
    <col min="31" max="31" width="5.75" style="2" customWidth="1"/>
    <col min="32" max="16384" width="9" style="2"/>
  </cols>
  <sheetData>
    <row r="1" spans="2:30" ht="7.5" customHeight="1">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row>
    <row r="2" spans="2:30" s="7" customFormat="1" ht="15.75" customHeight="1">
      <c r="B2" s="133" t="str">
        <f>Project!B2</f>
        <v>Input</v>
      </c>
      <c r="C2" s="189" t="s">
        <v>244</v>
      </c>
      <c r="D2" s="189"/>
      <c r="E2" s="189"/>
      <c r="F2" s="189"/>
      <c r="G2" s="189"/>
      <c r="H2" s="189"/>
      <c r="I2" s="125"/>
      <c r="J2" s="125"/>
      <c r="K2" s="132"/>
      <c r="L2" s="132"/>
      <c r="M2" s="132"/>
      <c r="N2" s="132"/>
      <c r="O2" s="132"/>
      <c r="P2" s="132"/>
      <c r="Q2" s="132"/>
      <c r="R2" s="132"/>
      <c r="S2" s="132"/>
      <c r="T2" s="132"/>
      <c r="U2" s="132"/>
      <c r="V2" s="132"/>
      <c r="W2" s="132"/>
      <c r="X2" s="132"/>
      <c r="Y2" s="132"/>
      <c r="Z2" s="132"/>
      <c r="AA2" s="132"/>
      <c r="AB2" s="132"/>
      <c r="AC2" s="132"/>
      <c r="AD2" s="131" t="str">
        <f>Project_Name</f>
        <v>Carbon Free Boston</v>
      </c>
    </row>
    <row r="3" spans="2:30" s="7" customFormat="1" ht="15.75" customHeight="1">
      <c r="B3" s="130" t="str">
        <f>Project!B3</f>
        <v>Calculation</v>
      </c>
      <c r="C3" s="189"/>
      <c r="D3" s="189"/>
      <c r="E3" s="189"/>
      <c r="F3" s="189"/>
      <c r="G3" s="189"/>
      <c r="H3" s="189"/>
      <c r="I3" s="125"/>
      <c r="J3" s="125"/>
      <c r="K3" s="132"/>
      <c r="L3" s="132"/>
      <c r="M3" s="132"/>
      <c r="N3" s="132"/>
      <c r="O3" s="132"/>
      <c r="P3" s="132"/>
      <c r="Q3" s="132"/>
      <c r="R3" s="132"/>
      <c r="S3" s="132"/>
      <c r="T3" s="132"/>
      <c r="U3" s="132"/>
      <c r="V3" s="132"/>
      <c r="W3" s="132"/>
      <c r="X3" s="132"/>
      <c r="Y3" s="132"/>
      <c r="Z3" s="132"/>
      <c r="AA3" s="132"/>
      <c r="AB3" s="132"/>
      <c r="AC3" s="132"/>
      <c r="AD3" s="131" t="str">
        <f>Project_Number</f>
        <v>259104-00</v>
      </c>
    </row>
    <row r="4" spans="2:30" s="4" customFormat="1" ht="15.75" customHeight="1">
      <c r="B4" s="124" t="str">
        <f>Project!B4</f>
        <v>Notes</v>
      </c>
      <c r="C4" s="189"/>
      <c r="D4" s="189"/>
      <c r="E4" s="189"/>
      <c r="F4" s="189"/>
      <c r="G4" s="189"/>
      <c r="H4" s="189"/>
      <c r="I4" s="125"/>
      <c r="J4" s="125"/>
      <c r="K4" s="131"/>
      <c r="L4" s="131"/>
      <c r="M4" s="131"/>
      <c r="N4" s="131"/>
      <c r="O4" s="131"/>
      <c r="P4" s="131"/>
      <c r="Q4" s="131"/>
      <c r="R4" s="131"/>
      <c r="S4" s="131"/>
      <c r="T4" s="131"/>
      <c r="U4" s="131"/>
      <c r="V4" s="131"/>
      <c r="W4" s="131"/>
      <c r="X4" s="131"/>
      <c r="Y4" s="131"/>
      <c r="Z4" s="131"/>
      <c r="AA4" s="131"/>
      <c r="AB4" s="131"/>
      <c r="AC4" s="131"/>
      <c r="AD4" s="131"/>
    </row>
    <row r="5" spans="2:30" s="7" customFormat="1" ht="15.75" customHeight="1">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row>
    <row r="6" spans="2:30" ht="18.75">
      <c r="B6" s="190" t="s">
        <v>245</v>
      </c>
      <c r="C6" s="190"/>
      <c r="D6" s="190"/>
      <c r="E6" s="190"/>
      <c r="F6" s="190"/>
      <c r="G6" s="190"/>
      <c r="H6" s="190"/>
      <c r="I6" s="190"/>
      <c r="J6" s="190"/>
      <c r="K6" s="190"/>
      <c r="L6" s="126"/>
      <c r="M6" s="126"/>
      <c r="N6" s="126"/>
      <c r="O6" s="126"/>
      <c r="P6" s="126"/>
      <c r="Q6" s="126"/>
      <c r="R6" s="126"/>
      <c r="S6" s="126"/>
      <c r="T6" s="126"/>
      <c r="U6" s="126"/>
      <c r="V6" s="126"/>
      <c r="W6" s="126"/>
      <c r="X6" s="126"/>
      <c r="Y6" s="126"/>
      <c r="Z6" s="126"/>
      <c r="AA6" s="126"/>
      <c r="AB6" s="126"/>
      <c r="AC6" s="126"/>
      <c r="AD6" s="126" t="s">
        <v>8</v>
      </c>
    </row>
    <row r="7" spans="2:30" s="10" customFormat="1" ht="5.0999999999999996" customHeight="1">
      <c r="B7" s="11"/>
      <c r="C7" s="11"/>
      <c r="D7" s="11"/>
      <c r="E7" s="11"/>
      <c r="F7" s="11"/>
      <c r="G7" s="11"/>
      <c r="H7" s="12"/>
      <c r="I7" s="12"/>
      <c r="J7" s="12"/>
    </row>
    <row r="8" spans="2:30" ht="43.5" customHeight="1">
      <c r="B8" s="17" t="s">
        <v>246</v>
      </c>
      <c r="C8" s="17" t="s">
        <v>247</v>
      </c>
      <c r="D8" s="17" t="s">
        <v>248</v>
      </c>
      <c r="E8" s="17" t="s">
        <v>249</v>
      </c>
      <c r="F8" s="17" t="s">
        <v>250</v>
      </c>
      <c r="G8" s="17" t="s">
        <v>251</v>
      </c>
      <c r="H8" s="17" t="s">
        <v>252</v>
      </c>
      <c r="I8" s="17" t="s">
        <v>253</v>
      </c>
      <c r="J8" s="17" t="s">
        <v>254</v>
      </c>
      <c r="K8" s="17" t="s">
        <v>103</v>
      </c>
      <c r="L8" s="17" t="s">
        <v>106</v>
      </c>
      <c r="M8" s="17" t="s">
        <v>108</v>
      </c>
      <c r="N8" s="17" t="s">
        <v>255</v>
      </c>
      <c r="O8" s="17" t="s">
        <v>256</v>
      </c>
      <c r="P8" s="17" t="s">
        <v>257</v>
      </c>
      <c r="Q8" s="17" t="s">
        <v>258</v>
      </c>
      <c r="R8" s="17" t="s">
        <v>573</v>
      </c>
      <c r="S8" s="17" t="s">
        <v>574</v>
      </c>
      <c r="T8" s="17" t="s">
        <v>575</v>
      </c>
      <c r="U8" s="17" t="s">
        <v>576</v>
      </c>
      <c r="V8" s="17" t="s">
        <v>577</v>
      </c>
      <c r="W8" s="17" t="s">
        <v>578</v>
      </c>
      <c r="X8" s="17" t="s">
        <v>565</v>
      </c>
      <c r="Y8" s="17" t="s">
        <v>579</v>
      </c>
      <c r="Z8" s="17" t="s">
        <v>580</v>
      </c>
      <c r="AA8" s="17" t="s">
        <v>566</v>
      </c>
      <c r="AB8" s="17" t="s">
        <v>581</v>
      </c>
      <c r="AC8" s="17" t="s">
        <v>582</v>
      </c>
      <c r="AD8" s="132"/>
    </row>
    <row r="9" spans="2:30" s="26" customFormat="1" ht="31.5" customHeight="1">
      <c r="B9" s="17"/>
      <c r="C9" s="17" t="s">
        <v>259</v>
      </c>
      <c r="D9" s="17"/>
      <c r="E9" s="17" t="str">
        <f>Temperature</f>
        <v>(°F)</v>
      </c>
      <c r="F9" s="17" t="str">
        <f>Temperature</f>
        <v>(°F)</v>
      </c>
      <c r="G9" s="17" t="str">
        <f>Temperature</f>
        <v>(°F)</v>
      </c>
      <c r="H9" s="17" t="str">
        <f>Temperature</f>
        <v>(°F)</v>
      </c>
      <c r="I9" s="17" t="s">
        <v>260</v>
      </c>
      <c r="J9" s="17" t="s">
        <v>260</v>
      </c>
      <c r="K9" s="17" t="str">
        <f>DHW_Demand</f>
        <v>(gal/person/day)</v>
      </c>
      <c r="L9" s="17" t="str">
        <f>Occupant_Ventilation</f>
        <v>(cfm/person)</v>
      </c>
      <c r="M9" s="17" t="str">
        <f>Area_Ventilation</f>
        <v>(cfm/ft²)</v>
      </c>
      <c r="N9" s="17" t="str">
        <f>Area_Ventilation</f>
        <v>(cfm/ft²)</v>
      </c>
      <c r="O9" s="17" t="str">
        <f>Air_Change</f>
        <v>(ACH)</v>
      </c>
      <c r="P9" s="17" t="s">
        <v>259</v>
      </c>
      <c r="Q9" s="17" t="s">
        <v>261</v>
      </c>
      <c r="R9" s="17"/>
      <c r="S9" s="17"/>
      <c r="T9" s="17"/>
      <c r="U9" s="17"/>
      <c r="V9" s="17"/>
      <c r="W9" s="17"/>
      <c r="X9" s="17"/>
      <c r="Y9" s="17"/>
      <c r="Z9" s="17"/>
      <c r="AA9" s="17"/>
      <c r="AB9" s="17"/>
      <c r="AC9" s="17"/>
      <c r="AD9" s="132"/>
    </row>
    <row r="10" spans="2:30" s="132" customFormat="1" ht="38.25">
      <c r="B10" s="129" t="s">
        <v>469</v>
      </c>
      <c r="C10" s="166" t="s">
        <v>451</v>
      </c>
      <c r="D10" s="166" t="s">
        <v>462</v>
      </c>
      <c r="E10" s="168">
        <v>70</v>
      </c>
      <c r="F10" s="166">
        <v>72</v>
      </c>
      <c r="G10" s="166">
        <v>78</v>
      </c>
      <c r="H10" s="166">
        <v>86</v>
      </c>
      <c r="I10" s="166" t="s">
        <v>293</v>
      </c>
      <c r="J10" s="166" t="s">
        <v>293</v>
      </c>
      <c r="K10" s="166">
        <v>8.9</v>
      </c>
      <c r="L10" s="166">
        <v>21.187999999999999</v>
      </c>
      <c r="M10" s="166">
        <v>0.25</v>
      </c>
      <c r="N10" s="166">
        <v>0</v>
      </c>
      <c r="O10" s="166" t="s">
        <v>293</v>
      </c>
      <c r="P10" s="166" t="s">
        <v>452</v>
      </c>
      <c r="Q10" s="166" t="s">
        <v>293</v>
      </c>
      <c r="R10" s="166" t="s">
        <v>567</v>
      </c>
      <c r="S10" s="166" t="s">
        <v>569</v>
      </c>
      <c r="T10" s="166" t="s">
        <v>567</v>
      </c>
      <c r="U10" s="166" t="s">
        <v>569</v>
      </c>
      <c r="V10" s="166" t="s">
        <v>611</v>
      </c>
      <c r="W10" s="166" t="s">
        <v>602</v>
      </c>
      <c r="X10" s="166">
        <v>5.5</v>
      </c>
      <c r="Y10" s="166" t="s">
        <v>568</v>
      </c>
      <c r="Z10" s="166" t="s">
        <v>583</v>
      </c>
      <c r="AA10" s="166">
        <v>0.7</v>
      </c>
      <c r="AB10" s="166" t="s">
        <v>568</v>
      </c>
      <c r="AC10" s="166">
        <v>0.75</v>
      </c>
      <c r="AD10" s="124" t="s">
        <v>481</v>
      </c>
    </row>
    <row r="11" spans="2:30" s="132" customFormat="1" ht="38.25">
      <c r="B11" s="129" t="s">
        <v>470</v>
      </c>
      <c r="C11" s="166" t="s">
        <v>451</v>
      </c>
      <c r="D11" s="166" t="s">
        <v>462</v>
      </c>
      <c r="E11" s="168">
        <v>70</v>
      </c>
      <c r="F11" s="167">
        <v>72</v>
      </c>
      <c r="G11" s="166">
        <v>78</v>
      </c>
      <c r="H11" s="166">
        <v>86</v>
      </c>
      <c r="I11" s="166" t="s">
        <v>293</v>
      </c>
      <c r="J11" s="166" t="s">
        <v>293</v>
      </c>
      <c r="K11" s="166">
        <v>8.9</v>
      </c>
      <c r="L11" s="166">
        <v>21.187999999999999</v>
      </c>
      <c r="M11" s="166">
        <v>0.25</v>
      </c>
      <c r="N11" s="166">
        <v>0</v>
      </c>
      <c r="O11" s="166" t="s">
        <v>293</v>
      </c>
      <c r="P11" s="166" t="s">
        <v>452</v>
      </c>
      <c r="Q11" s="166" t="s">
        <v>293</v>
      </c>
      <c r="R11" s="166" t="s">
        <v>567</v>
      </c>
      <c r="S11" s="166" t="s">
        <v>569</v>
      </c>
      <c r="T11" s="166" t="s">
        <v>567</v>
      </c>
      <c r="U11" s="166" t="s">
        <v>569</v>
      </c>
      <c r="V11" s="166" t="s">
        <v>611</v>
      </c>
      <c r="W11" s="166" t="s">
        <v>602</v>
      </c>
      <c r="X11" s="166">
        <v>5.5</v>
      </c>
      <c r="Y11" s="166" t="s">
        <v>568</v>
      </c>
      <c r="Z11" s="166" t="s">
        <v>583</v>
      </c>
      <c r="AA11" s="168">
        <v>0.7</v>
      </c>
      <c r="AB11" s="166" t="s">
        <v>568</v>
      </c>
      <c r="AC11" s="166">
        <v>0.75</v>
      </c>
      <c r="AD11" s="124" t="s">
        <v>481</v>
      </c>
    </row>
    <row r="12" spans="2:30" s="132" customFormat="1" ht="38.25">
      <c r="B12" s="129" t="s">
        <v>570</v>
      </c>
      <c r="C12" s="166" t="s">
        <v>451</v>
      </c>
      <c r="D12" s="166" t="s">
        <v>462</v>
      </c>
      <c r="E12" s="168">
        <v>70</v>
      </c>
      <c r="F12" s="167">
        <v>72</v>
      </c>
      <c r="G12" s="166">
        <v>78</v>
      </c>
      <c r="H12" s="166">
        <v>86</v>
      </c>
      <c r="I12" s="166" t="s">
        <v>293</v>
      </c>
      <c r="J12" s="166" t="s">
        <v>293</v>
      </c>
      <c r="K12" s="166">
        <v>0</v>
      </c>
      <c r="L12" s="166">
        <v>0</v>
      </c>
      <c r="M12" s="166">
        <v>0.25</v>
      </c>
      <c r="N12" s="166">
        <v>0</v>
      </c>
      <c r="O12" s="166" t="s">
        <v>293</v>
      </c>
      <c r="P12" s="166" t="s">
        <v>452</v>
      </c>
      <c r="Q12" s="166" t="s">
        <v>293</v>
      </c>
      <c r="R12" s="166" t="s">
        <v>567</v>
      </c>
      <c r="S12" s="166" t="s">
        <v>569</v>
      </c>
      <c r="T12" s="166" t="s">
        <v>567</v>
      </c>
      <c r="U12" s="166" t="s">
        <v>569</v>
      </c>
      <c r="V12" s="166" t="s">
        <v>611</v>
      </c>
      <c r="W12" s="166" t="s">
        <v>602</v>
      </c>
      <c r="X12" s="166">
        <v>5.5</v>
      </c>
      <c r="Y12" s="166" t="s">
        <v>568</v>
      </c>
      <c r="Z12" s="166" t="s">
        <v>583</v>
      </c>
      <c r="AA12" s="168">
        <v>0.7</v>
      </c>
      <c r="AB12" s="166" t="s">
        <v>568</v>
      </c>
      <c r="AC12" s="166">
        <v>0.75</v>
      </c>
      <c r="AD12" s="124" t="s">
        <v>481</v>
      </c>
    </row>
    <row r="13" spans="2:30" s="132" customFormat="1" ht="38.25">
      <c r="B13" s="129" t="s">
        <v>471</v>
      </c>
      <c r="C13" s="166" t="s">
        <v>451</v>
      </c>
      <c r="D13" s="166" t="s">
        <v>462</v>
      </c>
      <c r="E13" s="168">
        <v>70</v>
      </c>
      <c r="F13" s="167">
        <v>72</v>
      </c>
      <c r="G13" s="166">
        <v>78</v>
      </c>
      <c r="H13" s="166">
        <v>86</v>
      </c>
      <c r="I13" s="166" t="s">
        <v>293</v>
      </c>
      <c r="J13" s="166" t="s">
        <v>293</v>
      </c>
      <c r="K13" s="166">
        <v>21.19</v>
      </c>
      <c r="L13" s="166">
        <v>21.187999999999999</v>
      </c>
      <c r="M13" s="166">
        <v>0.93</v>
      </c>
      <c r="N13" s="166">
        <v>0</v>
      </c>
      <c r="O13" s="166" t="s">
        <v>293</v>
      </c>
      <c r="P13" s="166" t="s">
        <v>452</v>
      </c>
      <c r="Q13" s="166" t="s">
        <v>293</v>
      </c>
      <c r="R13" s="166" t="s">
        <v>567</v>
      </c>
      <c r="S13" s="166" t="s">
        <v>569</v>
      </c>
      <c r="T13" s="166" t="s">
        <v>567</v>
      </c>
      <c r="U13" s="166" t="s">
        <v>569</v>
      </c>
      <c r="V13" s="166" t="s">
        <v>611</v>
      </c>
      <c r="W13" s="166" t="s">
        <v>602</v>
      </c>
      <c r="X13" s="166">
        <v>5.5</v>
      </c>
      <c r="Y13" s="166" t="s">
        <v>568</v>
      </c>
      <c r="Z13" s="166" t="s">
        <v>583</v>
      </c>
      <c r="AA13" s="168">
        <v>0.7</v>
      </c>
      <c r="AB13" s="166" t="s">
        <v>568</v>
      </c>
      <c r="AC13" s="166">
        <v>0.75</v>
      </c>
      <c r="AD13" s="124" t="s">
        <v>481</v>
      </c>
    </row>
    <row r="14" spans="2:30" s="132" customFormat="1" ht="38.25">
      <c r="B14" s="129" t="s">
        <v>472</v>
      </c>
      <c r="C14" s="166" t="s">
        <v>451</v>
      </c>
      <c r="D14" s="166" t="s">
        <v>462</v>
      </c>
      <c r="E14" s="168">
        <v>70</v>
      </c>
      <c r="F14" s="167">
        <v>72</v>
      </c>
      <c r="G14" s="166">
        <v>78</v>
      </c>
      <c r="H14" s="166">
        <v>86</v>
      </c>
      <c r="I14" s="166" t="s">
        <v>293</v>
      </c>
      <c r="J14" s="166" t="s">
        <v>293</v>
      </c>
      <c r="K14" s="166">
        <v>8.9</v>
      </c>
      <c r="L14" s="166">
        <v>21.187999999999999</v>
      </c>
      <c r="M14" s="166">
        <v>0.25</v>
      </c>
      <c r="N14" s="166">
        <v>0</v>
      </c>
      <c r="O14" s="166" t="s">
        <v>293</v>
      </c>
      <c r="P14" s="166" t="s">
        <v>452</v>
      </c>
      <c r="Q14" s="166" t="s">
        <v>293</v>
      </c>
      <c r="R14" s="166" t="s">
        <v>567</v>
      </c>
      <c r="S14" s="166" t="s">
        <v>569</v>
      </c>
      <c r="T14" s="166" t="s">
        <v>567</v>
      </c>
      <c r="U14" s="166" t="s">
        <v>569</v>
      </c>
      <c r="V14" s="166" t="s">
        <v>611</v>
      </c>
      <c r="W14" s="166" t="s">
        <v>602</v>
      </c>
      <c r="X14" s="166">
        <v>5.5</v>
      </c>
      <c r="Y14" s="166" t="s">
        <v>568</v>
      </c>
      <c r="Z14" s="166" t="s">
        <v>583</v>
      </c>
      <c r="AA14" s="168">
        <v>0.7</v>
      </c>
      <c r="AB14" s="166" t="s">
        <v>568</v>
      </c>
      <c r="AC14" s="166">
        <v>0.75</v>
      </c>
      <c r="AD14" s="124" t="s">
        <v>481</v>
      </c>
    </row>
    <row r="15" spans="2:30" ht="15.75" customHeight="1"/>
    <row r="16" spans="2:30" ht="15.75" customHeight="1"/>
  </sheetData>
  <mergeCells count="2">
    <mergeCell ref="C2:H4"/>
    <mergeCell ref="B6:K6"/>
  </mergeCells>
  <phoneticPr fontId="55" type="noConversion"/>
  <conditionalFormatting sqref="C9:Q9">
    <cfRule type="containsText" dxfId="461" priority="121" operator="containsText" text="Example">
      <formula>NOT(ISERROR(SEARCH("Example",C9)))</formula>
    </cfRule>
  </conditionalFormatting>
  <conditionalFormatting sqref="C10:D10 O10:P10">
    <cfRule type="containsText" dxfId="460" priority="61" operator="containsText" text="Ex:">
      <formula>NOT(ISERROR(SEARCH("Ex:",C10)))</formula>
    </cfRule>
  </conditionalFormatting>
  <conditionalFormatting sqref="N10">
    <cfRule type="containsText" dxfId="459" priority="59" operator="containsText" text="Ex:">
      <formula>NOT(ISERROR(SEARCH("Ex:",N10)))</formula>
    </cfRule>
  </conditionalFormatting>
  <conditionalFormatting sqref="Q10">
    <cfRule type="containsText" dxfId="458" priority="58" operator="containsText" text="Ex:">
      <formula>NOT(ISERROR(SEARCH("Ex:",Q10)))</formula>
    </cfRule>
  </conditionalFormatting>
  <conditionalFormatting sqref="C11:D11 O11:P11">
    <cfRule type="containsText" dxfId="457" priority="57" operator="containsText" text="Ex:">
      <formula>NOT(ISERROR(SEARCH("Ex:",C11)))</formula>
    </cfRule>
  </conditionalFormatting>
  <conditionalFormatting sqref="N11">
    <cfRule type="containsText" dxfId="456" priority="56" operator="containsText" text="Ex:">
      <formula>NOT(ISERROR(SEARCH("Ex:",N11)))</formula>
    </cfRule>
  </conditionalFormatting>
  <conditionalFormatting sqref="Q11">
    <cfRule type="containsText" dxfId="455" priority="55" operator="containsText" text="Ex:">
      <formula>NOT(ISERROR(SEARCH("Ex:",Q11)))</formula>
    </cfRule>
  </conditionalFormatting>
  <conditionalFormatting sqref="C13:D13 O13:P13">
    <cfRule type="containsText" dxfId="454" priority="54" operator="containsText" text="Ex:">
      <formula>NOT(ISERROR(SEARCH("Ex:",C13)))</formula>
    </cfRule>
  </conditionalFormatting>
  <conditionalFormatting sqref="N13">
    <cfRule type="containsText" dxfId="453" priority="53" operator="containsText" text="Ex:">
      <formula>NOT(ISERROR(SEARCH("Ex:",N13)))</formula>
    </cfRule>
  </conditionalFormatting>
  <conditionalFormatting sqref="Q13">
    <cfRule type="containsText" dxfId="452" priority="52" operator="containsText" text="Ex:">
      <formula>NOT(ISERROR(SEARCH("Ex:",Q13)))</formula>
    </cfRule>
  </conditionalFormatting>
  <conditionalFormatting sqref="C14:D14 O14:P14">
    <cfRule type="containsText" dxfId="451" priority="51" operator="containsText" text="Ex:">
      <formula>NOT(ISERROR(SEARCH("Ex:",C14)))</formula>
    </cfRule>
  </conditionalFormatting>
  <conditionalFormatting sqref="N14">
    <cfRule type="containsText" dxfId="450" priority="50" operator="containsText" text="Ex:">
      <formula>NOT(ISERROR(SEARCH("Ex:",N14)))</formula>
    </cfRule>
  </conditionalFormatting>
  <conditionalFormatting sqref="Q14">
    <cfRule type="containsText" dxfId="449" priority="49" operator="containsText" text="Ex:">
      <formula>NOT(ISERROR(SEARCH("Ex:",Q14)))</formula>
    </cfRule>
  </conditionalFormatting>
  <conditionalFormatting sqref="B10:B11 B13:B14">
    <cfRule type="containsText" dxfId="448" priority="48" operator="containsText" text="Example:">
      <formula>NOT(ISERROR(SEARCH("Example:",B10)))</formula>
    </cfRule>
  </conditionalFormatting>
  <conditionalFormatting sqref="B10:B11 B13:B14">
    <cfRule type="containsText" dxfId="447" priority="47" operator="containsText" text="&quot;Example&quot;">
      <formula>NOT(ISERROR(SEARCH("""Example""",B10)))</formula>
    </cfRule>
  </conditionalFormatting>
  <conditionalFormatting sqref="K13">
    <cfRule type="containsText" dxfId="446" priority="46" operator="containsText" text="Ex:">
      <formula>NOT(ISERROR(SEARCH("Ex:",K13)))</formula>
    </cfRule>
  </conditionalFormatting>
  <conditionalFormatting sqref="K10:K11">
    <cfRule type="containsText" dxfId="445" priority="45" operator="containsText" text="Ex:">
      <formula>NOT(ISERROR(SEARCH("Ex:",K10)))</formula>
    </cfRule>
  </conditionalFormatting>
  <conditionalFormatting sqref="K14">
    <cfRule type="containsText" dxfId="444" priority="44" operator="containsText" text="Ex:">
      <formula>NOT(ISERROR(SEARCH("Ex:",K14)))</formula>
    </cfRule>
  </conditionalFormatting>
  <conditionalFormatting sqref="C12:D12 O12:P12">
    <cfRule type="containsText" dxfId="443" priority="42" operator="containsText" text="Ex:">
      <formula>NOT(ISERROR(SEARCH("Ex:",C12)))</formula>
    </cfRule>
  </conditionalFormatting>
  <conditionalFormatting sqref="N12">
    <cfRule type="containsText" dxfId="442" priority="41" operator="containsText" text="Ex:">
      <formula>NOT(ISERROR(SEARCH("Ex:",N12)))</formula>
    </cfRule>
  </conditionalFormatting>
  <conditionalFormatting sqref="Q12">
    <cfRule type="containsText" dxfId="441" priority="40" operator="containsText" text="Ex:">
      <formula>NOT(ISERROR(SEARCH("Ex:",Q12)))</formula>
    </cfRule>
  </conditionalFormatting>
  <conditionalFormatting sqref="B12">
    <cfRule type="containsText" dxfId="440" priority="39" operator="containsText" text="Example:">
      <formula>NOT(ISERROR(SEARCH("Example:",B12)))</formula>
    </cfRule>
  </conditionalFormatting>
  <conditionalFormatting sqref="B12">
    <cfRule type="containsText" dxfId="439" priority="38" operator="containsText" text="&quot;Example&quot;">
      <formula>NOT(ISERROR(SEARCH("""Example""",B12)))</formula>
    </cfRule>
  </conditionalFormatting>
  <conditionalFormatting sqref="K12">
    <cfRule type="containsText" dxfId="438" priority="37" operator="containsText" text="Ex:">
      <formula>NOT(ISERROR(SEARCH("Ex:",K12)))</formula>
    </cfRule>
  </conditionalFormatting>
  <conditionalFormatting sqref="Y10">
    <cfRule type="containsText" dxfId="437" priority="35" operator="containsText" text="Ex:">
      <formula>NOT(ISERROR(SEARCH("Ex:",Y10)))</formula>
    </cfRule>
  </conditionalFormatting>
  <conditionalFormatting sqref="AA10">
    <cfRule type="containsText" dxfId="436" priority="36" operator="containsText" text="Ex:">
      <formula>NOT(ISERROR(SEARCH("Ex:",AA10)))</formula>
    </cfRule>
  </conditionalFormatting>
  <conditionalFormatting sqref="Z10">
    <cfRule type="containsText" dxfId="435" priority="34" operator="containsText" text="Ex:">
      <formula>NOT(ISERROR(SEARCH("Ex:",Z10)))</formula>
    </cfRule>
  </conditionalFormatting>
  <conditionalFormatting sqref="Y11:Y14">
    <cfRule type="containsText" dxfId="434" priority="33" operator="containsText" text="Ex:">
      <formula>NOT(ISERROR(SEARCH("Ex:",Y11)))</formula>
    </cfRule>
  </conditionalFormatting>
  <conditionalFormatting sqref="Z11:Z14">
    <cfRule type="containsText" dxfId="433" priority="32" operator="containsText" text="Ex:">
      <formula>NOT(ISERROR(SEARCH("Ex:",Z11)))</formula>
    </cfRule>
  </conditionalFormatting>
  <conditionalFormatting sqref="AB10">
    <cfRule type="containsText" dxfId="432" priority="31" operator="containsText" text="Ex:">
      <formula>NOT(ISERROR(SEARCH("Ex:",AB10)))</formula>
    </cfRule>
  </conditionalFormatting>
  <conditionalFormatting sqref="AB11:AB14">
    <cfRule type="containsText" dxfId="431" priority="30" operator="containsText" text="Ex:">
      <formula>NOT(ISERROR(SEARCH("Ex:",AB11)))</formula>
    </cfRule>
  </conditionalFormatting>
  <conditionalFormatting sqref="L10">
    <cfRule type="containsText" dxfId="430" priority="29" operator="containsText" text="Ex:">
      <formula>NOT(ISERROR(SEARCH("Ex:",L10)))</formula>
    </cfRule>
  </conditionalFormatting>
  <conditionalFormatting sqref="L11">
    <cfRule type="containsText" dxfId="429" priority="28" operator="containsText" text="Ex:">
      <formula>NOT(ISERROR(SEARCH("Ex:",L11)))</formula>
    </cfRule>
  </conditionalFormatting>
  <conditionalFormatting sqref="L13">
    <cfRule type="containsText" dxfId="428" priority="27" operator="containsText" text="Ex:">
      <formula>NOT(ISERROR(SEARCH("Ex:",L13)))</formula>
    </cfRule>
  </conditionalFormatting>
  <conditionalFormatting sqref="L14">
    <cfRule type="containsText" dxfId="427" priority="26" operator="containsText" text="Ex:">
      <formula>NOT(ISERROR(SEARCH("Ex:",L14)))</formula>
    </cfRule>
  </conditionalFormatting>
  <conditionalFormatting sqref="L12">
    <cfRule type="containsText" dxfId="426" priority="25" operator="containsText" text="Ex:">
      <formula>NOT(ISERROR(SEARCH("Ex:",L12)))</formula>
    </cfRule>
  </conditionalFormatting>
  <conditionalFormatting sqref="H10 F10">
    <cfRule type="containsText" dxfId="425" priority="23" operator="containsText" text="Ex:">
      <formula>NOT(ISERROR(SEARCH("Ex:",F10)))</formula>
    </cfRule>
  </conditionalFormatting>
  <conditionalFormatting sqref="G10">
    <cfRule type="containsText" dxfId="424" priority="22" operator="containsText" text="Ex:">
      <formula>NOT(ISERROR(SEARCH("Ex:",G10)))</formula>
    </cfRule>
  </conditionalFormatting>
  <conditionalFormatting sqref="H11:H14">
    <cfRule type="containsText" dxfId="423" priority="12" operator="containsText" text="Ex:">
      <formula>NOT(ISERROR(SEARCH("Ex:",H11)))</formula>
    </cfRule>
  </conditionalFormatting>
  <conditionalFormatting sqref="G11:G14">
    <cfRule type="containsText" dxfId="422" priority="11" operator="containsText" text="Ex:">
      <formula>NOT(ISERROR(SEARCH("Ex:",G11)))</formula>
    </cfRule>
  </conditionalFormatting>
  <conditionalFormatting sqref="M10">
    <cfRule type="containsText" dxfId="421" priority="10" operator="containsText" text="Ex:">
      <formula>NOT(ISERROR(SEARCH("Ex:",M10)))</formula>
    </cfRule>
  </conditionalFormatting>
  <conditionalFormatting sqref="M13">
    <cfRule type="containsText" dxfId="420" priority="9" operator="containsText" text="Ex:">
      <formula>NOT(ISERROR(SEARCH("Ex:",M13)))</formula>
    </cfRule>
  </conditionalFormatting>
  <conditionalFormatting sqref="M11:M12">
    <cfRule type="containsText" dxfId="419" priority="8" operator="containsText" text="Ex:">
      <formula>NOT(ISERROR(SEARCH("Ex:",M11)))</formula>
    </cfRule>
  </conditionalFormatting>
  <conditionalFormatting sqref="M14">
    <cfRule type="containsText" dxfId="418" priority="7" operator="containsText" text="Ex:">
      <formula>NOT(ISERROR(SEARCH("Ex:",M14)))</formula>
    </cfRule>
  </conditionalFormatting>
  <conditionalFormatting sqref="F11:F14">
    <cfRule type="containsText" dxfId="417" priority="4" operator="containsText" text="Ex:">
      <formula>NOT(ISERROR(SEARCH("Ex:",F11)))</formula>
    </cfRule>
  </conditionalFormatting>
  <conditionalFormatting sqref="E10:E14">
    <cfRule type="containsText" dxfId="416" priority="2" operator="containsText" text="Ex:">
      <formula>NOT(ISERROR(SEARCH("Ex:",E10)))</formula>
    </cfRule>
  </conditionalFormatting>
  <conditionalFormatting sqref="AA11:AA14">
    <cfRule type="containsText" dxfId="415" priority="1" operator="containsText" text="Ex:">
      <formula>NOT(ISERROR(SEARCH("Ex:",AA11)))</formula>
    </cfRule>
  </conditionalFormatting>
  <dataValidations count="1">
    <dataValidation type="list" allowBlank="1" showDropDown="1" showInputMessage="1" showErrorMessage="1" sqref="R7">
      <formula1>$A$10:$A$14</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82" operator="containsText" text="Example" id="{3A247B4D-9AE1-4849-AEC5-158E5C828E9C}">
            <xm:f>NOT(ISERROR(SEARCH("Example",'1950-1980 Space Conditioning'!S9)))</xm:f>
            <x14:dxf>
              <font>
                <color theme="0" tint="-0.34998626667073579"/>
              </font>
            </x14:dxf>
          </x14:cfRule>
          <xm:sqref>R9:AC9</xm:sqref>
        </x14:conditionalFormatting>
        <x14:conditionalFormatting xmlns:xm="http://schemas.microsoft.com/office/excel/2006/main">
          <x14:cfRule type="containsText" priority="60" operator="containsText" text="Ex:" id="{C691C095-6480-4358-A14F-751B743466A1}">
            <xm:f>NOT(ISERROR(SEARCH("Ex:",'J:\S-F\Possible Jobs\2018 Possible Jobs\602229-35 Santa Clara Housing Authority\4_Submission - preparation\Final Spreadsheets post Calib\[Con-Assemb_FINAL.xlsx]1980-2000 Space Conditioning'!#REF!)))</xm:f>
            <x14:dxf>
              <font>
                <color theme="0" tint="-0.34998626667073579"/>
              </font>
            </x14:dxf>
          </x14:cfRule>
          <xm:sqref>I10:J11 I13:J14</xm:sqref>
        </x14:conditionalFormatting>
        <x14:conditionalFormatting xmlns:xm="http://schemas.microsoft.com/office/excel/2006/main">
          <x14:cfRule type="containsText" priority="43" operator="containsText" text="Ex:" id="{CA2691EA-F65A-41A7-8426-E8C807E48E2E}">
            <xm:f>NOT(ISERROR(SEARCH("Ex:",'J:\S-F\Possible Jobs\2018 Possible Jobs\602229-35 Santa Clara Housing Authority\4_Submission - preparation\Final Spreadsheets post Calib\[Con-Assemb_FINAL.xlsx]1950-1980 Space Conditioning'!#REF!)))</xm:f>
            <x14:dxf>
              <font>
                <color theme="0" tint="-0.34998626667073579"/>
              </font>
            </x14:dxf>
          </x14:cfRule>
          <xm:sqref>AC10</xm:sqref>
        </x14:conditionalFormatting>
        <x14:conditionalFormatting xmlns:xm="http://schemas.microsoft.com/office/excel/2006/main">
          <x14:cfRule type="containsText" priority="62" operator="containsText" text="Ex:" id="{9044CF1A-235D-4ABE-871F-716D003B9CE8}">
            <xm:f>NOT(ISERROR(SEARCH("Ex:",'J:\S-F\Possible Jobs\2018 Possible Jobs\602229-35 Santa Clara Housing Authority\4_Submission - preparation\Final Spreadsheets post Calib\[Con-Assemb_FINAL.xlsx]1980-2000 Space Conditioning'!#REF!)))</xm:f>
            <x14:dxf>
              <font>
                <color theme="0" tint="-0.34998626667073579"/>
              </font>
            </x14:dxf>
          </x14:cfRule>
          <xm:sqref>I12:J12</xm:sqref>
        </x14:conditionalFormatting>
        <x14:conditionalFormatting xmlns:xm="http://schemas.microsoft.com/office/excel/2006/main">
          <x14:cfRule type="containsText" priority="24" operator="containsText" text="Ex:" id="{BB007646-7656-46AB-A0C6-FEBB5D92F966}">
            <xm:f>NOT(ISERROR(SEARCH("Ex:",'J:\S-F\Possible Jobs\2018 Possible Jobs\602229-35 Santa Clara Housing Authority\4_Submission - preparation\Final Spreadsheets post Calib\[Con-Assemb_FINAL.xlsx]1950-1980 Space Conditioning'!#REF!)))</xm:f>
            <x14:dxf>
              <font>
                <color theme="0" tint="-0.34998626667073579"/>
              </font>
            </x14:dxf>
          </x14:cfRule>
          <xm:sqref>AC11:AC14</xm:sqref>
        </x14:conditionalFormatting>
        <x14:conditionalFormatting xmlns:xm="http://schemas.microsoft.com/office/excel/2006/main">
          <x14:cfRule type="containsText" priority="18" operator="containsText" text="Ex:" id="{48484C91-BE13-469E-839B-6BE11A7E8314}">
            <xm:f>NOT(ISERROR(SEARCH("Ex:",'J:\Users\rob.best\Documents\Calibration Results\Step 1\[Con-Assemb_1.xlsx]1950-1980 Space Conditioning'!#REF!)))</xm:f>
            <x14:dxf>
              <font>
                <color theme="0" tint="-0.34998626667073579"/>
              </font>
            </x14:dxf>
          </x14:cfRule>
          <xm:sqref>R10:T10 V10:W10</xm:sqref>
        </x14:conditionalFormatting>
        <x14:conditionalFormatting xmlns:xm="http://schemas.microsoft.com/office/excel/2006/main">
          <x14:cfRule type="containsText" priority="17" operator="containsText" text="Ex:" id="{944EF3A3-15CB-4AB1-A1DA-1721994B2FEE}">
            <xm:f>NOT(ISERROR(SEARCH("Ex:",'J:\Users\rob.best\Documents\Calibration Results\Step 1\[Con-Assemb_1.xlsx]1950-1980 Space Conditioning'!#REF!)))</xm:f>
            <x14:dxf>
              <font>
                <color theme="0" tint="-0.34998626667073579"/>
              </font>
            </x14:dxf>
          </x14:cfRule>
          <xm:sqref>R11:U14 W11:W14</xm:sqref>
        </x14:conditionalFormatting>
        <x14:conditionalFormatting xmlns:xm="http://schemas.microsoft.com/office/excel/2006/main">
          <x14:cfRule type="containsText" priority="16" operator="containsText" text="Ex:" id="{DA70CB5E-231F-4644-94B5-34AC3FC4D249}">
            <xm:f>NOT(ISERROR(SEARCH("Ex:",'J:\Users\rob.best\Documents\Calibration Results\Step 1\[Con-Assemb_1.xlsx]1950-1980 Space Conditioning'!#REF!)))</xm:f>
            <x14:dxf>
              <font>
                <color theme="0" tint="-0.34998626667073579"/>
              </font>
            </x14:dxf>
          </x14:cfRule>
          <xm:sqref>V11:V14</xm:sqref>
        </x14:conditionalFormatting>
        <x14:conditionalFormatting xmlns:xm="http://schemas.microsoft.com/office/excel/2006/main">
          <x14:cfRule type="containsText" priority="15" operator="containsText" text="Ex:" id="{04EE345C-3E7B-4BDE-9D10-971AF5064817}">
            <xm:f>NOT(ISERROR(SEARCH("Ex:",'J:\Users\rob.best\Documents\Calibration Results\Step 1\[Con-Assemb_1.xlsx]1950-1980 Space Conditioning'!#REF!)))</xm:f>
            <x14:dxf>
              <font>
                <color theme="0" tint="-0.34998626667073579"/>
              </font>
            </x14:dxf>
          </x14:cfRule>
          <xm:sqref>U10</xm:sqref>
        </x14:conditionalFormatting>
        <x14:conditionalFormatting xmlns:xm="http://schemas.microsoft.com/office/excel/2006/main">
          <x14:cfRule type="containsText" priority="14" operator="containsText" text="Ex:" id="{234835FE-10F7-4D8A-81A9-00720DC40017}">
            <xm:f>NOT(ISERROR(SEARCH("Ex:",'[Office.xlsx]Pre-1950 Space Conditioning'!#REF!)))</xm:f>
            <x14:dxf>
              <font>
                <color theme="0" tint="-0.34998626667073579"/>
              </font>
            </x14:dxf>
          </x14:cfRule>
          <xm:sqref>X10</xm:sqref>
        </x14:conditionalFormatting>
        <x14:conditionalFormatting xmlns:xm="http://schemas.microsoft.com/office/excel/2006/main">
          <x14:cfRule type="containsText" priority="13" operator="containsText" text="Ex:" id="{52B72FCC-C583-4473-B578-5EBFDDF38A79}">
            <xm:f>NOT(ISERROR(SEARCH("Ex:",'[Office.xlsx]Pre-1950 Space Conditioning'!#REF!)))</xm:f>
            <x14:dxf>
              <font>
                <color theme="0" tint="-0.34998626667073579"/>
              </font>
            </x14:dxf>
          </x14:cfRule>
          <xm:sqref>X11:X14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4"/>
  <sheetViews>
    <sheetView showGridLines="0" topLeftCell="I1" zoomScaleNormal="100" workbookViewId="0">
      <selection activeCell="AA11" sqref="AA11:AA14"/>
    </sheetView>
  </sheetViews>
  <sheetFormatPr defaultColWidth="9" defaultRowHeight="15.75"/>
  <cols>
    <col min="1" max="1" width="1.25" style="132" customWidth="1"/>
    <col min="2" max="2" width="28.75" style="132" customWidth="1"/>
    <col min="3" max="3" width="10.625" style="132" customWidth="1"/>
    <col min="4" max="4" width="24.625" style="132" customWidth="1"/>
    <col min="5" max="10" width="10.625" style="132" customWidth="1"/>
    <col min="11" max="11" width="12.625" style="132" customWidth="1"/>
    <col min="12" max="17" width="10.625" style="132" customWidth="1"/>
    <col min="18" max="18" width="12.25" style="162" customWidth="1"/>
    <col min="19" max="29" width="9" style="162"/>
    <col min="30" max="30" width="22.375" style="132" customWidth="1"/>
    <col min="31" max="31" width="5.75" style="132" customWidth="1"/>
    <col min="32" max="16384" width="9" style="132"/>
  </cols>
  <sheetData>
    <row r="1" spans="2:30" ht="7.5" customHeight="1">
      <c r="R1" s="132"/>
      <c r="S1" s="132"/>
      <c r="T1" s="132"/>
      <c r="U1" s="132"/>
      <c r="V1" s="132"/>
      <c r="W1" s="132"/>
      <c r="X1" s="132"/>
      <c r="Y1" s="132"/>
      <c r="Z1" s="132"/>
      <c r="AA1" s="132"/>
      <c r="AB1" s="132"/>
      <c r="AC1" s="132"/>
    </row>
    <row r="2" spans="2:30" ht="15.75" customHeight="1">
      <c r="B2" s="133" t="str">
        <f>Project!B2</f>
        <v>Input</v>
      </c>
      <c r="C2" s="189" t="s">
        <v>244</v>
      </c>
      <c r="D2" s="189"/>
      <c r="E2" s="189"/>
      <c r="F2" s="189"/>
      <c r="G2" s="189"/>
      <c r="H2" s="189"/>
      <c r="I2" s="125"/>
      <c r="J2" s="125"/>
      <c r="R2" s="132"/>
      <c r="S2" s="132"/>
      <c r="T2" s="132"/>
      <c r="U2" s="132"/>
      <c r="V2" s="132"/>
      <c r="W2" s="132"/>
      <c r="X2" s="132"/>
      <c r="Y2" s="132"/>
      <c r="Z2" s="132"/>
      <c r="AA2" s="132"/>
      <c r="AB2" s="132"/>
      <c r="AC2" s="132"/>
      <c r="AD2" s="131" t="str">
        <f>Project_Name</f>
        <v>Carbon Free Boston</v>
      </c>
    </row>
    <row r="3" spans="2:30" ht="15.75" customHeight="1">
      <c r="B3" s="130" t="str">
        <f>Project!B3</f>
        <v>Calculation</v>
      </c>
      <c r="C3" s="189"/>
      <c r="D3" s="189"/>
      <c r="E3" s="189"/>
      <c r="F3" s="189"/>
      <c r="G3" s="189"/>
      <c r="H3" s="189"/>
      <c r="I3" s="125"/>
      <c r="J3" s="125"/>
      <c r="R3" s="132"/>
      <c r="S3" s="132"/>
      <c r="T3" s="132"/>
      <c r="U3" s="132"/>
      <c r="V3" s="132"/>
      <c r="W3" s="132"/>
      <c r="X3" s="132"/>
      <c r="Y3" s="132"/>
      <c r="Z3" s="132"/>
      <c r="AA3" s="132"/>
      <c r="AB3" s="132"/>
      <c r="AC3" s="132"/>
      <c r="AD3" s="131" t="str">
        <f>Project_Number</f>
        <v>259104-00</v>
      </c>
    </row>
    <row r="4" spans="2:30" s="131" customFormat="1" ht="15.75" customHeight="1">
      <c r="B4" s="124" t="str">
        <f>Project!B4</f>
        <v>Notes</v>
      </c>
      <c r="C4" s="189"/>
      <c r="D4" s="189"/>
      <c r="E4" s="189"/>
      <c r="F4" s="189"/>
      <c r="G4" s="189"/>
      <c r="H4" s="189"/>
      <c r="I4" s="125"/>
      <c r="J4" s="125"/>
    </row>
    <row r="5" spans="2:30" ht="15.75" customHeight="1">
      <c r="R5" s="132"/>
      <c r="S5" s="132"/>
      <c r="T5" s="132"/>
      <c r="U5" s="132"/>
      <c r="V5" s="132"/>
      <c r="W5" s="132"/>
      <c r="X5" s="132"/>
      <c r="Y5" s="132"/>
      <c r="Z5" s="132"/>
      <c r="AA5" s="132"/>
      <c r="AB5" s="132"/>
      <c r="AC5" s="132"/>
    </row>
    <row r="6" spans="2:30" ht="18.75">
      <c r="B6" s="190" t="s">
        <v>245</v>
      </c>
      <c r="C6" s="190"/>
      <c r="D6" s="190"/>
      <c r="E6" s="190"/>
      <c r="F6" s="190"/>
      <c r="G6" s="190"/>
      <c r="H6" s="190"/>
      <c r="I6" s="190"/>
      <c r="J6" s="190"/>
      <c r="K6" s="190"/>
      <c r="L6" s="126"/>
      <c r="M6" s="126"/>
      <c r="N6" s="126"/>
      <c r="O6" s="126"/>
      <c r="P6" s="126"/>
      <c r="Q6" s="126"/>
      <c r="R6" s="126"/>
      <c r="S6" s="126"/>
      <c r="T6" s="126"/>
      <c r="U6" s="126"/>
      <c r="V6" s="126"/>
      <c r="W6" s="126"/>
      <c r="X6" s="126"/>
      <c r="Y6" s="126"/>
      <c r="Z6" s="126"/>
      <c r="AA6" s="126"/>
      <c r="AB6" s="126"/>
      <c r="AC6" s="126"/>
      <c r="AD6" s="126" t="s">
        <v>8</v>
      </c>
    </row>
    <row r="7" spans="2:30" s="10" customFormat="1" ht="5.0999999999999996" customHeight="1">
      <c r="B7" s="11"/>
      <c r="C7" s="11"/>
      <c r="D7" s="11"/>
      <c r="E7" s="11"/>
      <c r="F7" s="11"/>
      <c r="G7" s="11"/>
      <c r="H7" s="12"/>
      <c r="I7" s="12"/>
      <c r="J7" s="12"/>
    </row>
    <row r="8" spans="2:30" ht="43.5" customHeight="1">
      <c r="B8" s="17" t="s">
        <v>246</v>
      </c>
      <c r="C8" s="17" t="s">
        <v>247</v>
      </c>
      <c r="D8" s="17" t="s">
        <v>248</v>
      </c>
      <c r="E8" s="17" t="s">
        <v>249</v>
      </c>
      <c r="F8" s="17" t="s">
        <v>250</v>
      </c>
      <c r="G8" s="17" t="s">
        <v>251</v>
      </c>
      <c r="H8" s="17" t="s">
        <v>252</v>
      </c>
      <c r="I8" s="17" t="s">
        <v>253</v>
      </c>
      <c r="J8" s="17" t="s">
        <v>254</v>
      </c>
      <c r="K8" s="17" t="s">
        <v>103</v>
      </c>
      <c r="L8" s="17" t="s">
        <v>106</v>
      </c>
      <c r="M8" s="17" t="s">
        <v>108</v>
      </c>
      <c r="N8" s="17" t="s">
        <v>255</v>
      </c>
      <c r="O8" s="17" t="s">
        <v>256</v>
      </c>
      <c r="P8" s="17" t="s">
        <v>257</v>
      </c>
      <c r="Q8" s="17" t="s">
        <v>258</v>
      </c>
      <c r="R8" s="17" t="s">
        <v>573</v>
      </c>
      <c r="S8" s="17" t="s">
        <v>574</v>
      </c>
      <c r="T8" s="17" t="s">
        <v>575</v>
      </c>
      <c r="U8" s="17" t="s">
        <v>576</v>
      </c>
      <c r="V8" s="17" t="s">
        <v>577</v>
      </c>
      <c r="W8" s="17" t="s">
        <v>578</v>
      </c>
      <c r="X8" s="17" t="s">
        <v>565</v>
      </c>
      <c r="Y8" s="17" t="s">
        <v>579</v>
      </c>
      <c r="Z8" s="17" t="s">
        <v>580</v>
      </c>
      <c r="AA8" s="17" t="s">
        <v>566</v>
      </c>
      <c r="AB8" s="17" t="s">
        <v>581</v>
      </c>
      <c r="AC8" s="17" t="s">
        <v>582</v>
      </c>
    </row>
    <row r="9" spans="2:30" ht="31.5" customHeight="1">
      <c r="B9" s="17"/>
      <c r="C9" s="17" t="s">
        <v>259</v>
      </c>
      <c r="D9" s="17"/>
      <c r="E9" s="17" t="str">
        <f>Temperature</f>
        <v>(°F)</v>
      </c>
      <c r="F9" s="17" t="str">
        <f>Temperature</f>
        <v>(°F)</v>
      </c>
      <c r="G9" s="17" t="str">
        <f>Temperature</f>
        <v>(°F)</v>
      </c>
      <c r="H9" s="17" t="str">
        <f>Temperature</f>
        <v>(°F)</v>
      </c>
      <c r="I9" s="17" t="s">
        <v>260</v>
      </c>
      <c r="J9" s="17" t="s">
        <v>260</v>
      </c>
      <c r="K9" s="17" t="str">
        <f>DHW_Demand</f>
        <v>(gal/person/day)</v>
      </c>
      <c r="L9" s="17" t="str">
        <f>Occupant_Ventilation</f>
        <v>(cfm/person)</v>
      </c>
      <c r="M9" s="17" t="str">
        <f>Area_Ventilation</f>
        <v>(cfm/ft²)</v>
      </c>
      <c r="N9" s="17" t="str">
        <f>Area_Ventilation</f>
        <v>(cfm/ft²)</v>
      </c>
      <c r="O9" s="17" t="str">
        <f>Air_Change</f>
        <v>(ACH)</v>
      </c>
      <c r="P9" s="17" t="s">
        <v>259</v>
      </c>
      <c r="Q9" s="17" t="s">
        <v>261</v>
      </c>
      <c r="R9" s="17"/>
      <c r="S9" s="17"/>
      <c r="T9" s="17"/>
      <c r="U9" s="17"/>
      <c r="V9" s="17"/>
      <c r="W9" s="17"/>
      <c r="X9" s="17"/>
      <c r="Y9" s="17"/>
      <c r="Z9" s="17"/>
      <c r="AA9" s="17"/>
      <c r="AB9" s="17"/>
      <c r="AC9" s="17"/>
    </row>
    <row r="10" spans="2:30" ht="38.25">
      <c r="B10" s="129" t="s">
        <v>469</v>
      </c>
      <c r="C10" s="166" t="s">
        <v>451</v>
      </c>
      <c r="D10" s="166" t="s">
        <v>462</v>
      </c>
      <c r="E10" s="168">
        <v>70</v>
      </c>
      <c r="F10" s="167">
        <v>72</v>
      </c>
      <c r="G10" s="166">
        <v>78</v>
      </c>
      <c r="H10" s="166">
        <v>86</v>
      </c>
      <c r="I10" s="166" t="s">
        <v>293</v>
      </c>
      <c r="J10" s="166" t="s">
        <v>293</v>
      </c>
      <c r="K10" s="166">
        <v>8.9</v>
      </c>
      <c r="L10" s="166">
        <v>21.187999999999999</v>
      </c>
      <c r="M10" s="166">
        <v>0.25</v>
      </c>
      <c r="N10" s="166">
        <v>0</v>
      </c>
      <c r="O10" s="166" t="s">
        <v>293</v>
      </c>
      <c r="P10" s="166" t="s">
        <v>452</v>
      </c>
      <c r="Q10" s="166" t="s">
        <v>293</v>
      </c>
      <c r="R10" s="166" t="s">
        <v>567</v>
      </c>
      <c r="S10" s="166" t="s">
        <v>569</v>
      </c>
      <c r="T10" s="166" t="s">
        <v>567</v>
      </c>
      <c r="U10" s="166" t="s">
        <v>569</v>
      </c>
      <c r="V10" s="166" t="s">
        <v>611</v>
      </c>
      <c r="W10" s="166" t="s">
        <v>602</v>
      </c>
      <c r="X10" s="166">
        <v>5.5</v>
      </c>
      <c r="Y10" s="166" t="s">
        <v>568</v>
      </c>
      <c r="Z10" s="166" t="s">
        <v>583</v>
      </c>
      <c r="AA10" s="166">
        <v>0.72</v>
      </c>
      <c r="AB10" s="166" t="s">
        <v>568</v>
      </c>
      <c r="AC10" s="166">
        <v>0.8</v>
      </c>
      <c r="AD10" s="124"/>
    </row>
    <row r="11" spans="2:30" ht="38.25">
      <c r="B11" s="129" t="s">
        <v>470</v>
      </c>
      <c r="C11" s="166" t="s">
        <v>451</v>
      </c>
      <c r="D11" s="166" t="s">
        <v>462</v>
      </c>
      <c r="E11" s="168">
        <v>70</v>
      </c>
      <c r="F11" s="167">
        <v>72</v>
      </c>
      <c r="G11" s="166">
        <v>78</v>
      </c>
      <c r="H11" s="166">
        <v>86</v>
      </c>
      <c r="I11" s="166" t="s">
        <v>293</v>
      </c>
      <c r="J11" s="166" t="s">
        <v>293</v>
      </c>
      <c r="K11" s="166">
        <v>8.9</v>
      </c>
      <c r="L11" s="166">
        <v>21.187999999999999</v>
      </c>
      <c r="M11" s="166">
        <v>0.25</v>
      </c>
      <c r="N11" s="166">
        <v>0</v>
      </c>
      <c r="O11" s="166" t="s">
        <v>293</v>
      </c>
      <c r="P11" s="166" t="s">
        <v>452</v>
      </c>
      <c r="Q11" s="166" t="s">
        <v>293</v>
      </c>
      <c r="R11" s="166" t="s">
        <v>567</v>
      </c>
      <c r="S11" s="166" t="s">
        <v>569</v>
      </c>
      <c r="T11" s="166" t="s">
        <v>567</v>
      </c>
      <c r="U11" s="166" t="s">
        <v>569</v>
      </c>
      <c r="V11" s="166" t="s">
        <v>611</v>
      </c>
      <c r="W11" s="166" t="s">
        <v>602</v>
      </c>
      <c r="X11" s="166">
        <v>5.5</v>
      </c>
      <c r="Y11" s="166" t="s">
        <v>568</v>
      </c>
      <c r="Z11" s="166" t="s">
        <v>583</v>
      </c>
      <c r="AA11" s="168">
        <v>0.72</v>
      </c>
      <c r="AB11" s="166" t="s">
        <v>568</v>
      </c>
      <c r="AC11" s="166">
        <v>0.8</v>
      </c>
      <c r="AD11" s="124"/>
    </row>
    <row r="12" spans="2:30" ht="38.25">
      <c r="B12" s="129" t="s">
        <v>570</v>
      </c>
      <c r="C12" s="166" t="s">
        <v>451</v>
      </c>
      <c r="D12" s="166" t="s">
        <v>462</v>
      </c>
      <c r="E12" s="168">
        <v>70</v>
      </c>
      <c r="F12" s="167">
        <v>72</v>
      </c>
      <c r="G12" s="166">
        <v>78</v>
      </c>
      <c r="H12" s="166">
        <v>86</v>
      </c>
      <c r="I12" s="166" t="s">
        <v>293</v>
      </c>
      <c r="J12" s="166" t="s">
        <v>293</v>
      </c>
      <c r="K12" s="166">
        <v>0</v>
      </c>
      <c r="L12" s="166">
        <v>0</v>
      </c>
      <c r="M12" s="166">
        <v>0.25</v>
      </c>
      <c r="N12" s="166">
        <v>0</v>
      </c>
      <c r="O12" s="166" t="s">
        <v>293</v>
      </c>
      <c r="P12" s="166" t="s">
        <v>452</v>
      </c>
      <c r="Q12" s="166" t="s">
        <v>293</v>
      </c>
      <c r="R12" s="166" t="s">
        <v>567</v>
      </c>
      <c r="S12" s="166" t="s">
        <v>569</v>
      </c>
      <c r="T12" s="166" t="s">
        <v>567</v>
      </c>
      <c r="U12" s="166" t="s">
        <v>569</v>
      </c>
      <c r="V12" s="166" t="s">
        <v>611</v>
      </c>
      <c r="W12" s="166" t="s">
        <v>602</v>
      </c>
      <c r="X12" s="166">
        <v>5.5</v>
      </c>
      <c r="Y12" s="166" t="s">
        <v>568</v>
      </c>
      <c r="Z12" s="166" t="s">
        <v>583</v>
      </c>
      <c r="AA12" s="168">
        <v>0.72</v>
      </c>
      <c r="AB12" s="166" t="s">
        <v>568</v>
      </c>
      <c r="AC12" s="166">
        <v>0.8</v>
      </c>
      <c r="AD12" s="124"/>
    </row>
    <row r="13" spans="2:30" ht="38.25">
      <c r="B13" s="129" t="s">
        <v>471</v>
      </c>
      <c r="C13" s="166" t="s">
        <v>451</v>
      </c>
      <c r="D13" s="166" t="s">
        <v>462</v>
      </c>
      <c r="E13" s="168">
        <v>70</v>
      </c>
      <c r="F13" s="167">
        <v>72</v>
      </c>
      <c r="G13" s="166">
        <v>78</v>
      </c>
      <c r="H13" s="166">
        <v>86</v>
      </c>
      <c r="I13" s="166" t="s">
        <v>293</v>
      </c>
      <c r="J13" s="166" t="s">
        <v>293</v>
      </c>
      <c r="K13" s="166">
        <v>21.19</v>
      </c>
      <c r="L13" s="166">
        <v>21.187999999999999</v>
      </c>
      <c r="M13" s="166">
        <v>0.93</v>
      </c>
      <c r="N13" s="166">
        <v>0</v>
      </c>
      <c r="O13" s="166" t="s">
        <v>293</v>
      </c>
      <c r="P13" s="166" t="s">
        <v>452</v>
      </c>
      <c r="Q13" s="166" t="s">
        <v>293</v>
      </c>
      <c r="R13" s="166" t="s">
        <v>567</v>
      </c>
      <c r="S13" s="166" t="s">
        <v>569</v>
      </c>
      <c r="T13" s="166" t="s">
        <v>567</v>
      </c>
      <c r="U13" s="166" t="s">
        <v>569</v>
      </c>
      <c r="V13" s="166" t="s">
        <v>611</v>
      </c>
      <c r="W13" s="166" t="s">
        <v>602</v>
      </c>
      <c r="X13" s="166">
        <v>5.5</v>
      </c>
      <c r="Y13" s="166" t="s">
        <v>568</v>
      </c>
      <c r="Z13" s="166" t="s">
        <v>583</v>
      </c>
      <c r="AA13" s="168">
        <v>0.72</v>
      </c>
      <c r="AB13" s="166" t="s">
        <v>568</v>
      </c>
      <c r="AC13" s="166">
        <v>0.8</v>
      </c>
      <c r="AD13" s="124"/>
    </row>
    <row r="14" spans="2:30" ht="38.25">
      <c r="B14" s="129" t="s">
        <v>472</v>
      </c>
      <c r="C14" s="166" t="s">
        <v>451</v>
      </c>
      <c r="D14" s="166" t="s">
        <v>462</v>
      </c>
      <c r="E14" s="168">
        <v>70</v>
      </c>
      <c r="F14" s="167">
        <v>72</v>
      </c>
      <c r="G14" s="166">
        <v>78</v>
      </c>
      <c r="H14" s="166">
        <v>86</v>
      </c>
      <c r="I14" s="166" t="s">
        <v>293</v>
      </c>
      <c r="J14" s="166" t="s">
        <v>293</v>
      </c>
      <c r="K14" s="166">
        <v>8.9</v>
      </c>
      <c r="L14" s="166">
        <v>21.187999999999999</v>
      </c>
      <c r="M14" s="166">
        <v>0.25</v>
      </c>
      <c r="N14" s="166">
        <v>0</v>
      </c>
      <c r="O14" s="166" t="s">
        <v>293</v>
      </c>
      <c r="P14" s="166" t="s">
        <v>452</v>
      </c>
      <c r="Q14" s="166" t="s">
        <v>293</v>
      </c>
      <c r="R14" s="166" t="s">
        <v>567</v>
      </c>
      <c r="S14" s="166" t="s">
        <v>569</v>
      </c>
      <c r="T14" s="166" t="s">
        <v>567</v>
      </c>
      <c r="U14" s="166" t="s">
        <v>569</v>
      </c>
      <c r="V14" s="166" t="s">
        <v>611</v>
      </c>
      <c r="W14" s="166" t="s">
        <v>602</v>
      </c>
      <c r="X14" s="166">
        <v>5.5</v>
      </c>
      <c r="Y14" s="166" t="s">
        <v>568</v>
      </c>
      <c r="Z14" s="166" t="s">
        <v>583</v>
      </c>
      <c r="AA14" s="168">
        <v>0.72</v>
      </c>
      <c r="AB14" s="166" t="s">
        <v>568</v>
      </c>
      <c r="AC14" s="166">
        <v>0.8</v>
      </c>
      <c r="AD14" s="124"/>
    </row>
  </sheetData>
  <mergeCells count="2">
    <mergeCell ref="C2:H4"/>
    <mergeCell ref="B6:K6"/>
  </mergeCells>
  <conditionalFormatting sqref="C9:Q9">
    <cfRule type="containsText" dxfId="403" priority="155" operator="containsText" text="Example">
      <formula>NOT(ISERROR(SEARCH("Example",C9)))</formula>
    </cfRule>
  </conditionalFormatting>
  <conditionalFormatting sqref="R9:AC9">
    <cfRule type="containsText" dxfId="402" priority="80" operator="containsText" text="Example">
      <formula>NOT(ISERROR(SEARCH("Example",R9)))</formula>
    </cfRule>
  </conditionalFormatting>
  <conditionalFormatting sqref="C10:D10 O10:P10">
    <cfRule type="containsText" dxfId="401" priority="58" operator="containsText" text="Ex:">
      <formula>NOT(ISERROR(SEARCH("Ex:",C10)))</formula>
    </cfRule>
  </conditionalFormatting>
  <conditionalFormatting sqref="N10">
    <cfRule type="containsText" dxfId="400" priority="56" operator="containsText" text="Ex:">
      <formula>NOT(ISERROR(SEARCH("Ex:",N10)))</formula>
    </cfRule>
  </conditionalFormatting>
  <conditionalFormatting sqref="Q10">
    <cfRule type="containsText" dxfId="399" priority="55" operator="containsText" text="Ex:">
      <formula>NOT(ISERROR(SEARCH("Ex:",Q10)))</formula>
    </cfRule>
  </conditionalFormatting>
  <conditionalFormatting sqref="C11:D11 O11:P11">
    <cfRule type="containsText" dxfId="398" priority="54" operator="containsText" text="Ex:">
      <formula>NOT(ISERROR(SEARCH("Ex:",C11)))</formula>
    </cfRule>
  </conditionalFormatting>
  <conditionalFormatting sqref="N11">
    <cfRule type="containsText" dxfId="397" priority="53" operator="containsText" text="Ex:">
      <formula>NOT(ISERROR(SEARCH("Ex:",N11)))</formula>
    </cfRule>
  </conditionalFormatting>
  <conditionalFormatting sqref="Q11">
    <cfRule type="containsText" dxfId="396" priority="52" operator="containsText" text="Ex:">
      <formula>NOT(ISERROR(SEARCH("Ex:",Q11)))</formula>
    </cfRule>
  </conditionalFormatting>
  <conditionalFormatting sqref="C13:D13 O13:P13">
    <cfRule type="containsText" dxfId="395" priority="51" operator="containsText" text="Ex:">
      <formula>NOT(ISERROR(SEARCH("Ex:",C13)))</formula>
    </cfRule>
  </conditionalFormatting>
  <conditionalFormatting sqref="N13">
    <cfRule type="containsText" dxfId="394" priority="50" operator="containsText" text="Ex:">
      <formula>NOT(ISERROR(SEARCH("Ex:",N13)))</formula>
    </cfRule>
  </conditionalFormatting>
  <conditionalFormatting sqref="Q13">
    <cfRule type="containsText" dxfId="393" priority="49" operator="containsText" text="Ex:">
      <formula>NOT(ISERROR(SEARCH("Ex:",Q13)))</formula>
    </cfRule>
  </conditionalFormatting>
  <conditionalFormatting sqref="C14:D14 O14:P14">
    <cfRule type="containsText" dxfId="392" priority="48" operator="containsText" text="Ex:">
      <formula>NOT(ISERROR(SEARCH("Ex:",C14)))</formula>
    </cfRule>
  </conditionalFormatting>
  <conditionalFormatting sqref="N14">
    <cfRule type="containsText" dxfId="391" priority="47" operator="containsText" text="Ex:">
      <formula>NOT(ISERROR(SEARCH("Ex:",N14)))</formula>
    </cfRule>
  </conditionalFormatting>
  <conditionalFormatting sqref="Q14">
    <cfRule type="containsText" dxfId="390" priority="46" operator="containsText" text="Ex:">
      <formula>NOT(ISERROR(SEARCH("Ex:",Q14)))</formula>
    </cfRule>
  </conditionalFormatting>
  <conditionalFormatting sqref="B10:B11 B13:B14">
    <cfRule type="containsText" dxfId="389" priority="45" operator="containsText" text="Example:">
      <formula>NOT(ISERROR(SEARCH("Example:",B10)))</formula>
    </cfRule>
  </conditionalFormatting>
  <conditionalFormatting sqref="B10:B11 B13:B14">
    <cfRule type="containsText" dxfId="388" priority="44" operator="containsText" text="&quot;Example&quot;">
      <formula>NOT(ISERROR(SEARCH("""Example""",B10)))</formula>
    </cfRule>
  </conditionalFormatting>
  <conditionalFormatting sqref="K13">
    <cfRule type="containsText" dxfId="387" priority="43" operator="containsText" text="Ex:">
      <formula>NOT(ISERROR(SEARCH("Ex:",K13)))</formula>
    </cfRule>
  </conditionalFormatting>
  <conditionalFormatting sqref="K10:K11">
    <cfRule type="containsText" dxfId="386" priority="42" operator="containsText" text="Ex:">
      <formula>NOT(ISERROR(SEARCH("Ex:",K10)))</formula>
    </cfRule>
  </conditionalFormatting>
  <conditionalFormatting sqref="K14">
    <cfRule type="containsText" dxfId="385" priority="41" operator="containsText" text="Ex:">
      <formula>NOT(ISERROR(SEARCH("Ex:",K14)))</formula>
    </cfRule>
  </conditionalFormatting>
  <conditionalFormatting sqref="Z11 Z13:Z14">
    <cfRule type="containsText" dxfId="384" priority="39" operator="containsText" text="Ex:">
      <formula>NOT(ISERROR(SEARCH("Ex:",Z11)))</formula>
    </cfRule>
  </conditionalFormatting>
  <conditionalFormatting sqref="Y11 Y13:Y14">
    <cfRule type="containsText" dxfId="383" priority="38" operator="containsText" text="Ex:">
      <formula>NOT(ISERROR(SEARCH("Ex:",Y11)))</formula>
    </cfRule>
  </conditionalFormatting>
  <conditionalFormatting sqref="AB11 AB13:AB14">
    <cfRule type="containsText" dxfId="382" priority="40" operator="containsText" text="Ex:">
      <formula>NOT(ISERROR(SEARCH("Ex:",AB11)))</formula>
    </cfRule>
  </conditionalFormatting>
  <conditionalFormatting sqref="Y12:Z12">
    <cfRule type="containsText" dxfId="381" priority="33" operator="containsText" text="Ex:">
      <formula>NOT(ISERROR(SEARCH("Ex:",Z13)))</formula>
    </cfRule>
  </conditionalFormatting>
  <conditionalFormatting sqref="AB12">
    <cfRule type="containsText" dxfId="380" priority="32" operator="containsText" text="Ex:">
      <formula>NOT(ISERROR(SEARCH("Ex:",AB12)))</formula>
    </cfRule>
  </conditionalFormatting>
  <conditionalFormatting sqref="L10">
    <cfRule type="containsText" dxfId="379" priority="30" operator="containsText" text="Ex:">
      <formula>NOT(ISERROR(SEARCH("Ex:",L10)))</formula>
    </cfRule>
  </conditionalFormatting>
  <conditionalFormatting sqref="L11">
    <cfRule type="containsText" dxfId="378" priority="29" operator="containsText" text="Ex:">
      <formula>NOT(ISERROR(SEARCH("Ex:",L11)))</formula>
    </cfRule>
  </conditionalFormatting>
  <conditionalFormatting sqref="L13">
    <cfRule type="containsText" dxfId="377" priority="28" operator="containsText" text="Ex:">
      <formula>NOT(ISERROR(SEARCH("Ex:",L13)))</formula>
    </cfRule>
  </conditionalFormatting>
  <conditionalFormatting sqref="L14">
    <cfRule type="containsText" dxfId="376" priority="27" operator="containsText" text="Ex:">
      <formula>NOT(ISERROR(SEARCH("Ex:",L14)))</formula>
    </cfRule>
  </conditionalFormatting>
  <conditionalFormatting sqref="L12">
    <cfRule type="containsText" dxfId="375" priority="26" operator="containsText" text="Ex:">
      <formula>NOT(ISERROR(SEARCH("Ex:",L12)))</formula>
    </cfRule>
  </conditionalFormatting>
  <conditionalFormatting sqref="H10">
    <cfRule type="containsText" dxfId="374" priority="15" operator="containsText" text="Ex:">
      <formula>NOT(ISERROR(SEARCH("Ex:",H10)))</formula>
    </cfRule>
  </conditionalFormatting>
  <conditionalFormatting sqref="G10">
    <cfRule type="containsText" dxfId="373" priority="14" operator="containsText" text="Ex:">
      <formula>NOT(ISERROR(SEARCH("Ex:",G10)))</formula>
    </cfRule>
  </conditionalFormatting>
  <conditionalFormatting sqref="H11:H14">
    <cfRule type="containsText" dxfId="372" priority="13" operator="containsText" text="Ex:">
      <formula>NOT(ISERROR(SEARCH("Ex:",H11)))</formula>
    </cfRule>
  </conditionalFormatting>
  <conditionalFormatting sqref="G11:G14">
    <cfRule type="containsText" dxfId="371" priority="12" operator="containsText" text="Ex:">
      <formula>NOT(ISERROR(SEARCH("Ex:",G11)))</formula>
    </cfRule>
  </conditionalFormatting>
  <conditionalFormatting sqref="M10">
    <cfRule type="containsText" dxfId="370" priority="11" operator="containsText" text="Ex:">
      <formula>NOT(ISERROR(SEARCH("Ex:",M10)))</formula>
    </cfRule>
  </conditionalFormatting>
  <conditionalFormatting sqref="M13">
    <cfRule type="containsText" dxfId="369" priority="10" operator="containsText" text="Ex:">
      <formula>NOT(ISERROR(SEARCH("Ex:",M13)))</formula>
    </cfRule>
  </conditionalFormatting>
  <conditionalFormatting sqref="M11:M12">
    <cfRule type="containsText" dxfId="368" priority="9" operator="containsText" text="Ex:">
      <formula>NOT(ISERROR(SEARCH("Ex:",M11)))</formula>
    </cfRule>
  </conditionalFormatting>
  <conditionalFormatting sqref="M14">
    <cfRule type="containsText" dxfId="367" priority="8" operator="containsText" text="Ex:">
      <formula>NOT(ISERROR(SEARCH("Ex:",M14)))</formula>
    </cfRule>
  </conditionalFormatting>
  <conditionalFormatting sqref="F10">
    <cfRule type="containsText" dxfId="366" priority="6" operator="containsText" text="Ex:">
      <formula>NOT(ISERROR(SEARCH("Ex:",F10)))</formula>
    </cfRule>
  </conditionalFormatting>
  <conditionalFormatting sqref="F11:F14">
    <cfRule type="containsText" dxfId="365" priority="4" operator="containsText" text="Ex:">
      <formula>NOT(ISERROR(SEARCH("Ex:",F11)))</formula>
    </cfRule>
  </conditionalFormatting>
  <conditionalFormatting sqref="E10:E14">
    <cfRule type="containsText" dxfId="364" priority="2" operator="containsText" text="Ex:">
      <formula>NOT(ISERROR(SEARCH("Ex:",E10)))</formula>
    </cfRule>
  </conditionalFormatting>
  <dataValidations count="1">
    <dataValidation type="list" allowBlank="1" showDropDown="1" showInputMessage="1" showErrorMessage="1" sqref="R7">
      <formula1>$A$10:$A$14</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57" operator="containsText" text="Ex:" id="{752B436B-7BEF-4CD3-A089-5A7601CFEF11}">
            <xm:f>NOT(ISERROR(SEARCH("Ex:",'J:\S-F\Possible Jobs\2018 Possible Jobs\602229-35 Santa Clara Housing Authority\4_Submission - preparation\Final Spreadsheets post Calib\[Con-Assemb_FINAL.xlsx]1980-2000 Space Conditioning'!#REF!)))</xm:f>
            <x14:dxf>
              <font>
                <color theme="0" tint="-0.34998626667073579"/>
              </font>
            </x14:dxf>
          </x14:cfRule>
          <xm:sqref>I10:J11 I13:J14</xm:sqref>
        </x14:conditionalFormatting>
        <x14:conditionalFormatting xmlns:xm="http://schemas.microsoft.com/office/excel/2006/main">
          <x14:cfRule type="containsText" priority="37" operator="containsText" text="Ex:" id="{824F529B-2CD7-452B-8C22-582ACFB06ECE}">
            <xm:f>NOT(ISERROR(SEARCH("Ex:",'J:\S-F\Possible Jobs\2018 Possible Jobs\602229-35 Santa Clara Housing Authority\4_Submission - preparation\Final Spreadsheets post Calib\[Con-Assemb_FINAL.xlsx]1980-2000 Space Conditioning'!#REF!)))</xm:f>
            <x14:dxf>
              <font>
                <color theme="0" tint="-0.34998626667073579"/>
              </font>
            </x14:dxf>
          </x14:cfRule>
          <xm:sqref>I12:J12</xm:sqref>
        </x14:conditionalFormatting>
        <x14:conditionalFormatting xmlns:xm="http://schemas.microsoft.com/office/excel/2006/main">
          <x14:cfRule type="containsText" priority="36" operator="containsText" text="Ex:" id="{B3E69E95-6139-451C-B7E1-54D70BD879C4}">
            <xm:f>NOT(ISERROR(SEARCH("Ex:",'J:\S-F\Possible Jobs\2018 Possible Jobs\602229-35 Santa Clara Housing Authority\4_Submission - preparation\Final Spreadsheets post Calib\[Con-Assemb_FINAL.xlsx]Pre-1950 Space Conditioning'!#REF!)))</xm:f>
            <x14:dxf>
              <font>
                <color theme="0" tint="-0.34998626667073579"/>
              </font>
            </x14:dxf>
          </x14:cfRule>
          <xm:sqref>C12:D12 K12 N12:Q12</xm:sqref>
        </x14:conditionalFormatting>
        <x14:conditionalFormatting xmlns:xm="http://schemas.microsoft.com/office/excel/2006/main">
          <x14:cfRule type="containsText" priority="35" operator="containsText" text="Example:" id="{FFAF25E0-6144-46C0-9E54-9F1541865048}">
            <xm:f>NOT(ISERROR(SEARCH("Example:",'J:\S-F\Possible Jobs\2018 Possible Jobs\602229-35 Santa Clara Housing Authority\4_Submission - preparation\Final Spreadsheets post Calib\[Con-Assemb_FINAL.xlsx]Pre-1950 Space Conditioning'!#REF!)))</xm:f>
            <x14:dxf>
              <font>
                <color theme="0" tint="-0.34998626667073579"/>
              </font>
            </x14:dxf>
          </x14:cfRule>
          <xm:sqref>B12</xm:sqref>
        </x14:conditionalFormatting>
        <x14:conditionalFormatting xmlns:xm="http://schemas.microsoft.com/office/excel/2006/main">
          <x14:cfRule type="containsText" priority="34" operator="containsText" text="&quot;Example&quot;" id="{933EB4B4-94B5-47D8-A5FD-0F7A8B46C4BD}">
            <xm:f>NOT(ISERROR(SEARCH("""Example""",'J:\S-F\Possible Jobs\2018 Possible Jobs\602229-35 Santa Clara Housing Authority\4_Submission - preparation\Final Spreadsheets post Calib\[Con-Assemb_FINAL.xlsx]Pre-1950 Space Conditioning'!#REF!)))</xm:f>
            <x14:dxf>
              <font>
                <color theme="0" tint="-0.14996795556505021"/>
              </font>
            </x14:dxf>
          </x14:cfRule>
          <xm:sqref>B12</xm:sqref>
        </x14:conditionalFormatting>
        <x14:conditionalFormatting xmlns:xm="http://schemas.microsoft.com/office/excel/2006/main">
          <x14:cfRule type="containsText" priority="31" operator="containsText" text="Ex:" id="{2AA81A7D-59D4-4978-A350-67D443A4D151}">
            <xm:f>NOT(ISERROR(SEARCH("Ex:",'[Office.xlsx]Pre-1950 Space Conditioning'!#REF!)))</xm:f>
            <x14:dxf>
              <font>
                <color theme="0" tint="-0.34998626667073579"/>
              </font>
            </x14:dxf>
          </x14:cfRule>
          <xm:sqref>X10:AC10</xm:sqref>
        </x14:conditionalFormatting>
        <x14:conditionalFormatting xmlns:xm="http://schemas.microsoft.com/office/excel/2006/main">
          <x14:cfRule type="containsText" priority="25" operator="containsText" text="Ex:" id="{9E0AD9F1-44BA-4C6B-902D-D3DB5FBB3DE0}">
            <xm:f>NOT(ISERROR(SEARCH("Ex:",'[Office.xlsx]Pre-1950 Space Conditioning'!#REF!)))</xm:f>
            <x14:dxf>
              <font>
                <color theme="0" tint="-0.34998626667073579"/>
              </font>
            </x14:dxf>
          </x14:cfRule>
          <xm:sqref>AC11:AC14</xm:sqref>
        </x14:conditionalFormatting>
        <x14:conditionalFormatting xmlns:xm="http://schemas.microsoft.com/office/excel/2006/main">
          <x14:cfRule type="containsText" priority="20" operator="containsText" text="Ex:" id="{2BCBC270-2900-438C-9ECA-109DE3F93F0F}">
            <xm:f>NOT(ISERROR(SEARCH("Ex:",'J:\Users\rob.best\Documents\Calibration Results\Step 1\[Con-Assemb_1.xlsx]1950-1980 Space Conditioning'!#REF!)))</xm:f>
            <x14:dxf>
              <font>
                <color theme="0" tint="-0.34998626667073579"/>
              </font>
            </x14:dxf>
          </x14:cfRule>
          <xm:sqref>R10:U10 W10</xm:sqref>
        </x14:conditionalFormatting>
        <x14:conditionalFormatting xmlns:xm="http://schemas.microsoft.com/office/excel/2006/main">
          <x14:cfRule type="containsText" priority="19" operator="containsText" text="Ex:" id="{203F22DD-47A6-4F21-A55C-138270A9EC0E}">
            <xm:f>NOT(ISERROR(SEARCH("Ex:",'J:\Users\rob.best\Documents\Calibration Results\Step 1\[Con-Assemb_1.xlsx]1950-1980 Space Conditioning'!#REF!)))</xm:f>
            <x14:dxf>
              <font>
                <color theme="0" tint="-0.34998626667073579"/>
              </font>
            </x14:dxf>
          </x14:cfRule>
          <xm:sqref>R11:U14 W11:W14</xm:sqref>
        </x14:conditionalFormatting>
        <x14:conditionalFormatting xmlns:xm="http://schemas.microsoft.com/office/excel/2006/main">
          <x14:cfRule type="containsText" priority="18" operator="containsText" text="Ex:" id="{31599020-2324-4AC0-BDCA-A5799B0CE62F}">
            <xm:f>NOT(ISERROR(SEARCH("Ex:",'J:\Users\rob.best\Documents\Calibration Results\Step 1\[Con-Assemb_1.xlsx]1950-1980 Space Conditioning'!#REF!)))</xm:f>
            <x14:dxf>
              <font>
                <color theme="0" tint="-0.34998626667073579"/>
              </font>
            </x14:dxf>
          </x14:cfRule>
          <xm:sqref>V10</xm:sqref>
        </x14:conditionalFormatting>
        <x14:conditionalFormatting xmlns:xm="http://schemas.microsoft.com/office/excel/2006/main">
          <x14:cfRule type="containsText" priority="17" operator="containsText" text="Ex:" id="{E9150954-E6C6-4160-978A-6D2E824FA943}">
            <xm:f>NOT(ISERROR(SEARCH("Ex:",'J:\Users\rob.best\Documents\Calibration Results\Step 1\[Con-Assemb_1.xlsx]1950-1980 Space Conditioning'!#REF!)))</xm:f>
            <x14:dxf>
              <font>
                <color theme="0" tint="-0.34998626667073579"/>
              </font>
            </x14:dxf>
          </x14:cfRule>
          <xm:sqref>V11:V14</xm:sqref>
        </x14:conditionalFormatting>
        <x14:conditionalFormatting xmlns:xm="http://schemas.microsoft.com/office/excel/2006/main">
          <x14:cfRule type="containsText" priority="16" operator="containsText" text="Ex:" id="{C5196372-F056-4AB2-8307-825FD0CF1B17}">
            <xm:f>NOT(ISERROR(SEARCH("Ex:",'[Office.xlsx]Pre-1950 Space Conditioning'!#REF!)))</xm:f>
            <x14:dxf>
              <font>
                <color theme="0" tint="-0.34998626667073579"/>
              </font>
            </x14:dxf>
          </x14:cfRule>
          <xm:sqref>X11:X14</xm:sqref>
        </x14:conditionalFormatting>
        <x14:conditionalFormatting xmlns:xm="http://schemas.microsoft.com/office/excel/2006/main">
          <x14:cfRule type="containsText" priority="1" operator="containsText" text="Ex:" id="{10E286F3-C97C-452D-A69F-CD3E3AD2F916}">
            <xm:f>NOT(ISERROR(SEARCH("Ex:",'[Office.xlsx]Pre-1950 Space Conditioning'!#REF!)))</xm:f>
            <x14:dxf>
              <font>
                <color theme="0" tint="-0.34998626667073579"/>
              </font>
            </x14:dxf>
          </x14:cfRule>
          <xm:sqref>AA11:AA14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4"/>
  <sheetViews>
    <sheetView showGridLines="0" topLeftCell="K1" zoomScaleNormal="100" workbookViewId="0">
      <selection activeCell="AA11" sqref="AA11:AA14"/>
    </sheetView>
  </sheetViews>
  <sheetFormatPr defaultColWidth="9" defaultRowHeight="15.75"/>
  <cols>
    <col min="1" max="1" width="1.25" style="132" customWidth="1"/>
    <col min="2" max="2" width="28.75" style="132" customWidth="1"/>
    <col min="3" max="3" width="10.625" style="132" customWidth="1"/>
    <col min="4" max="4" width="24.625" style="132" customWidth="1"/>
    <col min="5" max="10" width="10.625" style="132" customWidth="1"/>
    <col min="11" max="11" width="12.625" style="132" customWidth="1"/>
    <col min="12" max="17" width="10.625" style="132" customWidth="1"/>
    <col min="18" max="18" width="15.5" style="162" customWidth="1"/>
    <col min="19" max="29" width="9" style="162"/>
    <col min="30" max="30" width="22.375" style="132" customWidth="1"/>
    <col min="31" max="31" width="5.75" style="132" customWidth="1"/>
    <col min="32" max="16384" width="9" style="132"/>
  </cols>
  <sheetData>
    <row r="1" spans="2:30" ht="7.5" customHeight="1">
      <c r="R1" s="132"/>
      <c r="S1" s="132"/>
      <c r="T1" s="132"/>
      <c r="U1" s="132"/>
      <c r="V1" s="132"/>
      <c r="W1" s="132"/>
      <c r="X1" s="132"/>
      <c r="Y1" s="132"/>
      <c r="Z1" s="132"/>
      <c r="AA1" s="132"/>
      <c r="AB1" s="132"/>
      <c r="AC1" s="132"/>
    </row>
    <row r="2" spans="2:30" ht="15.75" customHeight="1">
      <c r="B2" s="133" t="str">
        <f>Project!B2</f>
        <v>Input</v>
      </c>
      <c r="C2" s="189" t="s">
        <v>244</v>
      </c>
      <c r="D2" s="189"/>
      <c r="E2" s="189"/>
      <c r="F2" s="189"/>
      <c r="G2" s="189"/>
      <c r="H2" s="189"/>
      <c r="I2" s="125"/>
      <c r="J2" s="125"/>
      <c r="R2" s="132"/>
      <c r="S2" s="132"/>
      <c r="T2" s="132"/>
      <c r="U2" s="132"/>
      <c r="V2" s="132"/>
      <c r="W2" s="132"/>
      <c r="X2" s="132"/>
      <c r="Y2" s="132"/>
      <c r="Z2" s="132"/>
      <c r="AA2" s="132"/>
      <c r="AB2" s="132"/>
      <c r="AC2" s="132"/>
      <c r="AD2" s="131" t="str">
        <f>Project_Name</f>
        <v>Carbon Free Boston</v>
      </c>
    </row>
    <row r="3" spans="2:30" ht="15.75" customHeight="1">
      <c r="B3" s="130" t="str">
        <f>Project!B3</f>
        <v>Calculation</v>
      </c>
      <c r="C3" s="189"/>
      <c r="D3" s="189"/>
      <c r="E3" s="189"/>
      <c r="F3" s="189"/>
      <c r="G3" s="189"/>
      <c r="H3" s="189"/>
      <c r="I3" s="125"/>
      <c r="J3" s="125"/>
      <c r="R3" s="132"/>
      <c r="S3" s="132"/>
      <c r="T3" s="132"/>
      <c r="U3" s="132"/>
      <c r="V3" s="132"/>
      <c r="W3" s="132"/>
      <c r="X3" s="132"/>
      <c r="Y3" s="132"/>
      <c r="Z3" s="132"/>
      <c r="AA3" s="132"/>
      <c r="AB3" s="132"/>
      <c r="AC3" s="132"/>
      <c r="AD3" s="131" t="str">
        <f>Project_Number</f>
        <v>259104-00</v>
      </c>
    </row>
    <row r="4" spans="2:30" s="131" customFormat="1" ht="15.75" customHeight="1">
      <c r="B4" s="124" t="str">
        <f>Project!B4</f>
        <v>Notes</v>
      </c>
      <c r="C4" s="189"/>
      <c r="D4" s="189"/>
      <c r="E4" s="189"/>
      <c r="F4" s="189"/>
      <c r="G4" s="189"/>
      <c r="H4" s="189"/>
      <c r="I4" s="125"/>
      <c r="J4" s="125"/>
    </row>
    <row r="5" spans="2:30" ht="15.75" customHeight="1">
      <c r="R5" s="132"/>
      <c r="S5" s="132"/>
      <c r="T5" s="132"/>
      <c r="U5" s="132"/>
      <c r="V5" s="132"/>
      <c r="W5" s="132"/>
      <c r="X5" s="132"/>
      <c r="Y5" s="132"/>
      <c r="Z5" s="132"/>
      <c r="AA5" s="132"/>
      <c r="AB5" s="132"/>
      <c r="AC5" s="132"/>
    </row>
    <row r="6" spans="2:30" ht="18.75">
      <c r="B6" s="190" t="s">
        <v>245</v>
      </c>
      <c r="C6" s="190"/>
      <c r="D6" s="190"/>
      <c r="E6" s="190"/>
      <c r="F6" s="190"/>
      <c r="G6" s="190"/>
      <c r="H6" s="190"/>
      <c r="I6" s="190"/>
      <c r="J6" s="190"/>
      <c r="K6" s="190"/>
      <c r="L6" s="126"/>
      <c r="M6" s="126"/>
      <c r="N6" s="126"/>
      <c r="O6" s="126"/>
      <c r="P6" s="126"/>
      <c r="Q6" s="126"/>
      <c r="R6" s="126"/>
      <c r="S6" s="126"/>
      <c r="T6" s="126"/>
      <c r="U6" s="126"/>
      <c r="V6" s="126"/>
      <c r="W6" s="126"/>
      <c r="X6" s="126"/>
      <c r="Y6" s="126"/>
      <c r="Z6" s="126"/>
      <c r="AA6" s="126"/>
      <c r="AB6" s="126"/>
      <c r="AC6" s="126"/>
      <c r="AD6" s="126" t="s">
        <v>8</v>
      </c>
    </row>
    <row r="7" spans="2:30" s="10" customFormat="1" ht="5.0999999999999996" customHeight="1">
      <c r="B7" s="11"/>
      <c r="C7" s="11"/>
      <c r="D7" s="11"/>
      <c r="E7" s="11"/>
      <c r="F7" s="11"/>
      <c r="G7" s="11"/>
      <c r="H7" s="12"/>
      <c r="I7" s="12"/>
      <c r="J7" s="12"/>
    </row>
    <row r="8" spans="2:30" ht="43.5" customHeight="1">
      <c r="B8" s="17" t="s">
        <v>246</v>
      </c>
      <c r="C8" s="17" t="s">
        <v>247</v>
      </c>
      <c r="D8" s="17" t="s">
        <v>248</v>
      </c>
      <c r="E8" s="17" t="s">
        <v>249</v>
      </c>
      <c r="F8" s="17" t="s">
        <v>250</v>
      </c>
      <c r="G8" s="17" t="s">
        <v>251</v>
      </c>
      <c r="H8" s="17" t="s">
        <v>252</v>
      </c>
      <c r="I8" s="17" t="s">
        <v>253</v>
      </c>
      <c r="J8" s="17" t="s">
        <v>254</v>
      </c>
      <c r="K8" s="17" t="s">
        <v>103</v>
      </c>
      <c r="L8" s="17" t="s">
        <v>106</v>
      </c>
      <c r="M8" s="17" t="s">
        <v>108</v>
      </c>
      <c r="N8" s="17" t="s">
        <v>255</v>
      </c>
      <c r="O8" s="17" t="s">
        <v>256</v>
      </c>
      <c r="P8" s="17" t="s">
        <v>257</v>
      </c>
      <c r="Q8" s="17" t="s">
        <v>258</v>
      </c>
      <c r="R8" s="17" t="s">
        <v>573</v>
      </c>
      <c r="S8" s="17" t="s">
        <v>574</v>
      </c>
      <c r="T8" s="17" t="s">
        <v>575</v>
      </c>
      <c r="U8" s="17" t="s">
        <v>576</v>
      </c>
      <c r="V8" s="17" t="s">
        <v>577</v>
      </c>
      <c r="W8" s="17" t="s">
        <v>578</v>
      </c>
      <c r="X8" s="17" t="s">
        <v>565</v>
      </c>
      <c r="Y8" s="17" t="s">
        <v>579</v>
      </c>
      <c r="Z8" s="17" t="s">
        <v>580</v>
      </c>
      <c r="AA8" s="17" t="s">
        <v>566</v>
      </c>
      <c r="AB8" s="17" t="s">
        <v>581</v>
      </c>
      <c r="AC8" s="17" t="s">
        <v>582</v>
      </c>
    </row>
    <row r="9" spans="2:30" ht="31.5" customHeight="1">
      <c r="B9" s="17"/>
      <c r="C9" s="17" t="s">
        <v>259</v>
      </c>
      <c r="D9" s="17"/>
      <c r="E9" s="17" t="str">
        <f>Temperature</f>
        <v>(°F)</v>
      </c>
      <c r="F9" s="17" t="str">
        <f>Temperature</f>
        <v>(°F)</v>
      </c>
      <c r="G9" s="17" t="str">
        <f>Temperature</f>
        <v>(°F)</v>
      </c>
      <c r="H9" s="17" t="str">
        <f>Temperature</f>
        <v>(°F)</v>
      </c>
      <c r="I9" s="17" t="s">
        <v>260</v>
      </c>
      <c r="J9" s="17" t="s">
        <v>260</v>
      </c>
      <c r="K9" s="17" t="str">
        <f>DHW_Demand</f>
        <v>(gal/person/day)</v>
      </c>
      <c r="L9" s="17" t="str">
        <f>Occupant_Ventilation</f>
        <v>(cfm/person)</v>
      </c>
      <c r="M9" s="17" t="str">
        <f>Area_Ventilation</f>
        <v>(cfm/ft²)</v>
      </c>
      <c r="N9" s="17" t="str">
        <f>Area_Ventilation</f>
        <v>(cfm/ft²)</v>
      </c>
      <c r="O9" s="17" t="str">
        <f>Air_Change</f>
        <v>(ACH)</v>
      </c>
      <c r="P9" s="17" t="s">
        <v>259</v>
      </c>
      <c r="Q9" s="17" t="s">
        <v>261</v>
      </c>
      <c r="R9" s="17"/>
      <c r="S9" s="17"/>
      <c r="T9" s="17"/>
      <c r="U9" s="17"/>
      <c r="V9" s="17"/>
      <c r="W9" s="17"/>
      <c r="X9" s="17"/>
      <c r="Y9" s="17"/>
      <c r="Z9" s="17"/>
      <c r="AA9" s="17"/>
      <c r="AB9" s="17"/>
      <c r="AC9" s="17"/>
    </row>
    <row r="10" spans="2:30" ht="38.25">
      <c r="B10" s="129" t="s">
        <v>469</v>
      </c>
      <c r="C10" s="166" t="s">
        <v>451</v>
      </c>
      <c r="D10" s="166" t="s">
        <v>462</v>
      </c>
      <c r="E10" s="168">
        <v>70</v>
      </c>
      <c r="F10" s="167">
        <v>72</v>
      </c>
      <c r="G10" s="166">
        <v>78</v>
      </c>
      <c r="H10" s="166">
        <v>86</v>
      </c>
      <c r="I10" s="166" t="s">
        <v>293</v>
      </c>
      <c r="J10" s="166" t="s">
        <v>293</v>
      </c>
      <c r="K10" s="166">
        <v>8.9</v>
      </c>
      <c r="L10" s="166">
        <v>21.187999999999999</v>
      </c>
      <c r="M10" s="166">
        <v>0.25</v>
      </c>
      <c r="N10" s="166">
        <v>0</v>
      </c>
      <c r="O10" s="166" t="s">
        <v>293</v>
      </c>
      <c r="P10" s="166" t="s">
        <v>452</v>
      </c>
      <c r="Q10" s="166" t="s">
        <v>293</v>
      </c>
      <c r="R10" s="166" t="s">
        <v>567</v>
      </c>
      <c r="S10" s="166" t="s">
        <v>569</v>
      </c>
      <c r="T10" s="166" t="s">
        <v>567</v>
      </c>
      <c r="U10" s="166" t="s">
        <v>569</v>
      </c>
      <c r="V10" s="166" t="s">
        <v>611</v>
      </c>
      <c r="W10" s="166" t="s">
        <v>602</v>
      </c>
      <c r="X10" s="166">
        <v>6</v>
      </c>
      <c r="Y10" s="166" t="s">
        <v>568</v>
      </c>
      <c r="Z10" s="166" t="s">
        <v>583</v>
      </c>
      <c r="AA10" s="166">
        <v>0.74</v>
      </c>
      <c r="AB10" s="166" t="s">
        <v>568</v>
      </c>
      <c r="AC10" s="166">
        <v>0.8</v>
      </c>
      <c r="AD10" s="124"/>
    </row>
    <row r="11" spans="2:30" ht="38.25">
      <c r="B11" s="129" t="s">
        <v>470</v>
      </c>
      <c r="C11" s="166" t="s">
        <v>451</v>
      </c>
      <c r="D11" s="166" t="s">
        <v>462</v>
      </c>
      <c r="E11" s="168">
        <v>70</v>
      </c>
      <c r="F11" s="167">
        <v>72</v>
      </c>
      <c r="G11" s="166">
        <v>78</v>
      </c>
      <c r="H11" s="166">
        <v>86</v>
      </c>
      <c r="I11" s="166" t="s">
        <v>293</v>
      </c>
      <c r="J11" s="166" t="s">
        <v>293</v>
      </c>
      <c r="K11" s="166">
        <v>8.9</v>
      </c>
      <c r="L11" s="166">
        <v>21.187999999999999</v>
      </c>
      <c r="M11" s="166">
        <v>0.25</v>
      </c>
      <c r="N11" s="166">
        <v>0</v>
      </c>
      <c r="O11" s="166" t="s">
        <v>293</v>
      </c>
      <c r="P11" s="166" t="s">
        <v>452</v>
      </c>
      <c r="Q11" s="166" t="s">
        <v>293</v>
      </c>
      <c r="R11" s="166" t="s">
        <v>567</v>
      </c>
      <c r="S11" s="166" t="s">
        <v>569</v>
      </c>
      <c r="T11" s="166" t="s">
        <v>567</v>
      </c>
      <c r="U11" s="166" t="s">
        <v>569</v>
      </c>
      <c r="V11" s="166" t="s">
        <v>611</v>
      </c>
      <c r="W11" s="166" t="s">
        <v>602</v>
      </c>
      <c r="X11" s="166">
        <v>6</v>
      </c>
      <c r="Y11" s="166" t="s">
        <v>568</v>
      </c>
      <c r="Z11" s="166" t="s">
        <v>583</v>
      </c>
      <c r="AA11" s="168">
        <v>0.74</v>
      </c>
      <c r="AB11" s="166" t="s">
        <v>568</v>
      </c>
      <c r="AC11" s="166">
        <v>0.8</v>
      </c>
      <c r="AD11" s="124"/>
    </row>
    <row r="12" spans="2:30" ht="38.25">
      <c r="B12" s="129" t="s">
        <v>570</v>
      </c>
      <c r="C12" s="166" t="s">
        <v>451</v>
      </c>
      <c r="D12" s="166" t="s">
        <v>462</v>
      </c>
      <c r="E12" s="168">
        <v>70</v>
      </c>
      <c r="F12" s="167">
        <v>72</v>
      </c>
      <c r="G12" s="166">
        <v>78</v>
      </c>
      <c r="H12" s="166">
        <v>86</v>
      </c>
      <c r="I12" s="166" t="s">
        <v>293</v>
      </c>
      <c r="J12" s="166" t="s">
        <v>293</v>
      </c>
      <c r="K12" s="166">
        <v>0</v>
      </c>
      <c r="L12" s="166">
        <v>0</v>
      </c>
      <c r="M12" s="166">
        <v>0.25</v>
      </c>
      <c r="N12" s="166">
        <v>0</v>
      </c>
      <c r="O12" s="166" t="s">
        <v>293</v>
      </c>
      <c r="P12" s="166" t="s">
        <v>452</v>
      </c>
      <c r="Q12" s="166" t="s">
        <v>293</v>
      </c>
      <c r="R12" s="166" t="s">
        <v>567</v>
      </c>
      <c r="S12" s="166" t="s">
        <v>569</v>
      </c>
      <c r="T12" s="166" t="s">
        <v>567</v>
      </c>
      <c r="U12" s="166" t="s">
        <v>569</v>
      </c>
      <c r="V12" s="166" t="s">
        <v>611</v>
      </c>
      <c r="W12" s="166" t="s">
        <v>602</v>
      </c>
      <c r="X12" s="166">
        <v>6</v>
      </c>
      <c r="Y12" s="166" t="s">
        <v>568</v>
      </c>
      <c r="Z12" s="166" t="s">
        <v>583</v>
      </c>
      <c r="AA12" s="168">
        <v>0.74</v>
      </c>
      <c r="AB12" s="166" t="s">
        <v>568</v>
      </c>
      <c r="AC12" s="166">
        <v>0.8</v>
      </c>
      <c r="AD12" s="124"/>
    </row>
    <row r="13" spans="2:30" ht="38.25">
      <c r="B13" s="129" t="s">
        <v>471</v>
      </c>
      <c r="C13" s="166" t="s">
        <v>451</v>
      </c>
      <c r="D13" s="166" t="s">
        <v>462</v>
      </c>
      <c r="E13" s="168">
        <v>70</v>
      </c>
      <c r="F13" s="167">
        <v>72</v>
      </c>
      <c r="G13" s="166">
        <v>78</v>
      </c>
      <c r="H13" s="166">
        <v>86</v>
      </c>
      <c r="I13" s="166" t="s">
        <v>293</v>
      </c>
      <c r="J13" s="166" t="s">
        <v>293</v>
      </c>
      <c r="K13" s="166">
        <v>21.19</v>
      </c>
      <c r="L13" s="166">
        <v>21.187999999999999</v>
      </c>
      <c r="M13" s="166">
        <v>0.93</v>
      </c>
      <c r="N13" s="166">
        <v>0</v>
      </c>
      <c r="O13" s="166" t="s">
        <v>293</v>
      </c>
      <c r="P13" s="166" t="s">
        <v>452</v>
      </c>
      <c r="Q13" s="166" t="s">
        <v>293</v>
      </c>
      <c r="R13" s="166" t="s">
        <v>567</v>
      </c>
      <c r="S13" s="166" t="s">
        <v>569</v>
      </c>
      <c r="T13" s="166" t="s">
        <v>567</v>
      </c>
      <c r="U13" s="166" t="s">
        <v>569</v>
      </c>
      <c r="V13" s="166" t="s">
        <v>611</v>
      </c>
      <c r="W13" s="166" t="s">
        <v>602</v>
      </c>
      <c r="X13" s="166">
        <v>6</v>
      </c>
      <c r="Y13" s="166" t="s">
        <v>568</v>
      </c>
      <c r="Z13" s="166" t="s">
        <v>583</v>
      </c>
      <c r="AA13" s="168">
        <v>0.74</v>
      </c>
      <c r="AB13" s="166" t="s">
        <v>568</v>
      </c>
      <c r="AC13" s="166">
        <v>0.8</v>
      </c>
      <c r="AD13" s="124"/>
    </row>
    <row r="14" spans="2:30" ht="38.25">
      <c r="B14" s="129" t="s">
        <v>472</v>
      </c>
      <c r="C14" s="166" t="s">
        <v>451</v>
      </c>
      <c r="D14" s="166" t="s">
        <v>462</v>
      </c>
      <c r="E14" s="168">
        <v>70</v>
      </c>
      <c r="F14" s="167">
        <v>72</v>
      </c>
      <c r="G14" s="166">
        <v>78</v>
      </c>
      <c r="H14" s="166">
        <v>86</v>
      </c>
      <c r="I14" s="166" t="s">
        <v>293</v>
      </c>
      <c r="J14" s="166" t="s">
        <v>293</v>
      </c>
      <c r="K14" s="166">
        <v>8.9</v>
      </c>
      <c r="L14" s="166">
        <v>21.187999999999999</v>
      </c>
      <c r="M14" s="166">
        <v>0.25</v>
      </c>
      <c r="N14" s="166">
        <v>0</v>
      </c>
      <c r="O14" s="166" t="s">
        <v>293</v>
      </c>
      <c r="P14" s="166" t="s">
        <v>452</v>
      </c>
      <c r="Q14" s="166" t="s">
        <v>293</v>
      </c>
      <c r="R14" s="166" t="s">
        <v>567</v>
      </c>
      <c r="S14" s="166" t="s">
        <v>569</v>
      </c>
      <c r="T14" s="166" t="s">
        <v>567</v>
      </c>
      <c r="U14" s="166" t="s">
        <v>569</v>
      </c>
      <c r="V14" s="166" t="s">
        <v>611</v>
      </c>
      <c r="W14" s="166" t="s">
        <v>602</v>
      </c>
      <c r="X14" s="166">
        <v>6</v>
      </c>
      <c r="Y14" s="166" t="s">
        <v>568</v>
      </c>
      <c r="Z14" s="166" t="s">
        <v>583</v>
      </c>
      <c r="AA14" s="168">
        <v>0.74</v>
      </c>
      <c r="AB14" s="166" t="s">
        <v>568</v>
      </c>
      <c r="AC14" s="166">
        <v>0.8</v>
      </c>
      <c r="AD14" s="124"/>
    </row>
  </sheetData>
  <mergeCells count="2">
    <mergeCell ref="C2:H4"/>
    <mergeCell ref="B6:K6"/>
  </mergeCells>
  <conditionalFormatting sqref="C9:Q9">
    <cfRule type="containsText" dxfId="350" priority="145" operator="containsText" text="Example">
      <formula>NOT(ISERROR(SEARCH("Example",C9)))</formula>
    </cfRule>
  </conditionalFormatting>
  <conditionalFormatting sqref="C10:D10 O10:P10">
    <cfRule type="containsText" dxfId="349" priority="57" operator="containsText" text="Ex:">
      <formula>NOT(ISERROR(SEARCH("Ex:",C10)))</formula>
    </cfRule>
  </conditionalFormatting>
  <conditionalFormatting sqref="N10">
    <cfRule type="containsText" dxfId="348" priority="55" operator="containsText" text="Ex:">
      <formula>NOT(ISERROR(SEARCH("Ex:",N10)))</formula>
    </cfRule>
  </conditionalFormatting>
  <conditionalFormatting sqref="Q10">
    <cfRule type="containsText" dxfId="347" priority="54" operator="containsText" text="Ex:">
      <formula>NOT(ISERROR(SEARCH("Ex:",Q10)))</formula>
    </cfRule>
  </conditionalFormatting>
  <conditionalFormatting sqref="I10:J10">
    <cfRule type="containsText" dxfId="346" priority="56" operator="containsText" text="Ex:">
      <formula>NOT(ISERROR(SEARCH("Ex:",I10)))</formula>
    </cfRule>
  </conditionalFormatting>
  <conditionalFormatting sqref="C11:D11 O11:P11">
    <cfRule type="containsText" dxfId="345" priority="53" operator="containsText" text="Ex:">
      <formula>NOT(ISERROR(SEARCH("Ex:",C11)))</formula>
    </cfRule>
  </conditionalFormatting>
  <conditionalFormatting sqref="N11">
    <cfRule type="containsText" dxfId="344" priority="51" operator="containsText" text="Ex:">
      <formula>NOT(ISERROR(SEARCH("Ex:",N11)))</formula>
    </cfRule>
  </conditionalFormatting>
  <conditionalFormatting sqref="Q11">
    <cfRule type="containsText" dxfId="343" priority="50" operator="containsText" text="Ex:">
      <formula>NOT(ISERROR(SEARCH("Ex:",Q11)))</formula>
    </cfRule>
  </conditionalFormatting>
  <conditionalFormatting sqref="I11:J11">
    <cfRule type="containsText" dxfId="342" priority="52" operator="containsText" text="Ex:">
      <formula>NOT(ISERROR(SEARCH("Ex:",I11)))</formula>
    </cfRule>
  </conditionalFormatting>
  <conditionalFormatting sqref="C13:D13 O13:P13">
    <cfRule type="containsText" dxfId="341" priority="49" operator="containsText" text="Ex:">
      <formula>NOT(ISERROR(SEARCH("Ex:",C13)))</formula>
    </cfRule>
  </conditionalFormatting>
  <conditionalFormatting sqref="N13">
    <cfRule type="containsText" dxfId="340" priority="47" operator="containsText" text="Ex:">
      <formula>NOT(ISERROR(SEARCH("Ex:",N13)))</formula>
    </cfRule>
  </conditionalFormatting>
  <conditionalFormatting sqref="Q13">
    <cfRule type="containsText" dxfId="339" priority="46" operator="containsText" text="Ex:">
      <formula>NOT(ISERROR(SEARCH("Ex:",Q13)))</formula>
    </cfRule>
  </conditionalFormatting>
  <conditionalFormatting sqref="I13:J13">
    <cfRule type="containsText" dxfId="338" priority="48" operator="containsText" text="Ex:">
      <formula>NOT(ISERROR(SEARCH("Ex:",I13)))</formula>
    </cfRule>
  </conditionalFormatting>
  <conditionalFormatting sqref="C14:D14 O14:P14">
    <cfRule type="containsText" dxfId="337" priority="45" operator="containsText" text="Ex:">
      <formula>NOT(ISERROR(SEARCH("Ex:",C14)))</formula>
    </cfRule>
  </conditionalFormatting>
  <conditionalFormatting sqref="N14">
    <cfRule type="containsText" dxfId="336" priority="43" operator="containsText" text="Ex:">
      <formula>NOT(ISERROR(SEARCH("Ex:",N14)))</formula>
    </cfRule>
  </conditionalFormatting>
  <conditionalFormatting sqref="Q14">
    <cfRule type="containsText" dxfId="335" priority="42" operator="containsText" text="Ex:">
      <formula>NOT(ISERROR(SEARCH("Ex:",Q14)))</formula>
    </cfRule>
  </conditionalFormatting>
  <conditionalFormatting sqref="I14:J14">
    <cfRule type="containsText" dxfId="334" priority="44" operator="containsText" text="Ex:">
      <formula>NOT(ISERROR(SEARCH("Ex:",I14)))</formula>
    </cfRule>
  </conditionalFormatting>
  <conditionalFormatting sqref="B10:B11 B13:B14">
    <cfRule type="containsText" dxfId="333" priority="41" operator="containsText" text="Example:">
      <formula>NOT(ISERROR(SEARCH("Example:",B10)))</formula>
    </cfRule>
  </conditionalFormatting>
  <conditionalFormatting sqref="B10:B11 B13:B14">
    <cfRule type="containsText" dxfId="332" priority="40" operator="containsText" text="&quot;Example&quot;">
      <formula>NOT(ISERROR(SEARCH("""Example""",B10)))</formula>
    </cfRule>
  </conditionalFormatting>
  <conditionalFormatting sqref="K13">
    <cfRule type="containsText" dxfId="331" priority="39" operator="containsText" text="Ex:">
      <formula>NOT(ISERROR(SEARCH("Ex:",K13)))</formula>
    </cfRule>
  </conditionalFormatting>
  <conditionalFormatting sqref="K10:K11">
    <cfRule type="containsText" dxfId="330" priority="38" operator="containsText" text="Ex:">
      <formula>NOT(ISERROR(SEARCH("Ex:",K10)))</formula>
    </cfRule>
  </conditionalFormatting>
  <conditionalFormatting sqref="K14">
    <cfRule type="containsText" dxfId="329" priority="37" operator="containsText" text="Ex:">
      <formula>NOT(ISERROR(SEARCH("Ex:",K14)))</formula>
    </cfRule>
  </conditionalFormatting>
  <conditionalFormatting sqref="C12:D12 O12:P12">
    <cfRule type="containsText" dxfId="328" priority="35" operator="containsText" text="Ex:">
      <formula>NOT(ISERROR(SEARCH("Ex:",C12)))</formula>
    </cfRule>
  </conditionalFormatting>
  <conditionalFormatting sqref="N12">
    <cfRule type="containsText" dxfId="327" priority="33" operator="containsText" text="Ex:">
      <formula>NOT(ISERROR(SEARCH("Ex:",N12)))</formula>
    </cfRule>
  </conditionalFormatting>
  <conditionalFormatting sqref="Q12">
    <cfRule type="containsText" dxfId="326" priority="32" operator="containsText" text="Ex:">
      <formula>NOT(ISERROR(SEARCH("Ex:",Q12)))</formula>
    </cfRule>
  </conditionalFormatting>
  <conditionalFormatting sqref="I12:J12">
    <cfRule type="containsText" dxfId="325" priority="34" operator="containsText" text="Ex:">
      <formula>NOT(ISERROR(SEARCH("Ex:",I12)))</formula>
    </cfRule>
  </conditionalFormatting>
  <conditionalFormatting sqref="B12">
    <cfRule type="containsText" dxfId="324" priority="31" operator="containsText" text="Example:">
      <formula>NOT(ISERROR(SEARCH("Example:",B12)))</formula>
    </cfRule>
  </conditionalFormatting>
  <conditionalFormatting sqref="B12">
    <cfRule type="containsText" dxfId="323" priority="30" operator="containsText" text="&quot;Example&quot;">
      <formula>NOT(ISERROR(SEARCH("""Example""",B12)))</formula>
    </cfRule>
  </conditionalFormatting>
  <conditionalFormatting sqref="K12">
    <cfRule type="containsText" dxfId="322" priority="29" operator="containsText" text="Ex:">
      <formula>NOT(ISERROR(SEARCH("Ex:",K12)))</formula>
    </cfRule>
  </conditionalFormatting>
  <conditionalFormatting sqref="L10">
    <cfRule type="containsText" dxfId="321" priority="28" operator="containsText" text="Ex:">
      <formula>NOT(ISERROR(SEARCH("Ex:",L10)))</formula>
    </cfRule>
  </conditionalFormatting>
  <conditionalFormatting sqref="L11">
    <cfRule type="containsText" dxfId="320" priority="27" operator="containsText" text="Ex:">
      <formula>NOT(ISERROR(SEARCH("Ex:",L11)))</formula>
    </cfRule>
  </conditionalFormatting>
  <conditionalFormatting sqref="L13">
    <cfRule type="containsText" dxfId="319" priority="26" operator="containsText" text="Ex:">
      <formula>NOT(ISERROR(SEARCH("Ex:",L13)))</formula>
    </cfRule>
  </conditionalFormatting>
  <conditionalFormatting sqref="L14">
    <cfRule type="containsText" dxfId="318" priority="25" operator="containsText" text="Ex:">
      <formula>NOT(ISERROR(SEARCH("Ex:",L14)))</formula>
    </cfRule>
  </conditionalFormatting>
  <conditionalFormatting sqref="L12">
    <cfRule type="containsText" dxfId="317" priority="24" operator="containsText" text="Ex:">
      <formula>NOT(ISERROR(SEARCH("Ex:",L12)))</formula>
    </cfRule>
  </conditionalFormatting>
  <conditionalFormatting sqref="H10">
    <cfRule type="containsText" dxfId="316" priority="13" operator="containsText" text="Ex:">
      <formula>NOT(ISERROR(SEARCH("Ex:",H10)))</formula>
    </cfRule>
  </conditionalFormatting>
  <conditionalFormatting sqref="G10">
    <cfRule type="containsText" dxfId="315" priority="12" operator="containsText" text="Ex:">
      <formula>NOT(ISERROR(SEARCH("Ex:",G10)))</formula>
    </cfRule>
  </conditionalFormatting>
  <conditionalFormatting sqref="H11:H14">
    <cfRule type="containsText" dxfId="314" priority="11" operator="containsText" text="Ex:">
      <formula>NOT(ISERROR(SEARCH("Ex:",H11)))</formula>
    </cfRule>
  </conditionalFormatting>
  <conditionalFormatting sqref="G11:G14">
    <cfRule type="containsText" dxfId="313" priority="10" operator="containsText" text="Ex:">
      <formula>NOT(ISERROR(SEARCH("Ex:",G11)))</formula>
    </cfRule>
  </conditionalFormatting>
  <conditionalFormatting sqref="M10">
    <cfRule type="containsText" dxfId="312" priority="9" operator="containsText" text="Ex:">
      <formula>NOT(ISERROR(SEARCH("Ex:",M10)))</formula>
    </cfRule>
  </conditionalFormatting>
  <conditionalFormatting sqref="M13">
    <cfRule type="containsText" dxfId="311" priority="8" operator="containsText" text="Ex:">
      <formula>NOT(ISERROR(SEARCH("Ex:",M13)))</formula>
    </cfRule>
  </conditionalFormatting>
  <conditionalFormatting sqref="M11:M12">
    <cfRule type="containsText" dxfId="310" priority="7" operator="containsText" text="Ex:">
      <formula>NOT(ISERROR(SEARCH("Ex:",M11)))</formula>
    </cfRule>
  </conditionalFormatting>
  <conditionalFormatting sqref="M14">
    <cfRule type="containsText" dxfId="309" priority="6" operator="containsText" text="Ex:">
      <formula>NOT(ISERROR(SEARCH("Ex:",M14)))</formula>
    </cfRule>
  </conditionalFormatting>
  <conditionalFormatting sqref="F10">
    <cfRule type="containsText" dxfId="308" priority="5" operator="containsText" text="Ex:">
      <formula>NOT(ISERROR(SEARCH("Ex:",F10)))</formula>
    </cfRule>
  </conditionalFormatting>
  <conditionalFormatting sqref="F11:F14">
    <cfRule type="containsText" dxfId="307" priority="3" operator="containsText" text="Ex:">
      <formula>NOT(ISERROR(SEARCH("Ex:",F11)))</formula>
    </cfRule>
  </conditionalFormatting>
  <conditionalFormatting sqref="E10:E14">
    <cfRule type="containsText" dxfId="306" priority="1" operator="containsText" text="Ex:">
      <formula>NOT(ISERROR(SEARCH("Ex:",E10)))</formula>
    </cfRule>
  </conditionalFormatting>
  <dataValidations count="1">
    <dataValidation type="list" allowBlank="1" showDropDown="1" showInputMessage="1" showErrorMessage="1" sqref="R7">
      <formula1>$A$10:$A$14</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72" operator="containsText" text="Example" id="{F582BB60-609B-4BCF-9A24-C59619165A99}">
            <xm:f>NOT(ISERROR(SEARCH("Example",'1950-1980 Space Conditioning'!R9)))</xm:f>
            <x14:dxf>
              <font>
                <color theme="0" tint="-0.34998626667073579"/>
              </font>
            </x14:dxf>
          </x14:cfRule>
          <xm:sqref>R9:AC9</xm:sqref>
        </x14:conditionalFormatting>
        <x14:conditionalFormatting xmlns:xm="http://schemas.microsoft.com/office/excel/2006/main">
          <x14:cfRule type="containsText" priority="36" operator="containsText" text="Ex:" id="{0640E517-6C74-4F36-81C6-4A037DA5206E}">
            <xm:f>NOT(ISERROR(SEARCH("Ex:",'J:\S-F\Possible Jobs\2018 Possible Jobs\602229-35 Santa Clara Housing Authority\4_Submission - preparation\Final Spreadsheets post Calib\[Con-Assemb_FINAL.xlsx]1950-1980 Space Conditioning'!#REF!)))</xm:f>
            <x14:dxf>
              <font>
                <color theme="0" tint="-0.34998626667073579"/>
              </font>
            </x14:dxf>
          </x14:cfRule>
          <xm:sqref>Y10:AC14</xm:sqref>
        </x14:conditionalFormatting>
        <x14:conditionalFormatting xmlns:xm="http://schemas.microsoft.com/office/excel/2006/main">
          <x14:cfRule type="containsText" priority="19" operator="containsText" text="Ex:" id="{45144FA6-2648-419B-9128-C7660E270338}">
            <xm:f>NOT(ISERROR(SEARCH("Ex:",'J:\Users\rob.best\Documents\Calibration Results\Step 1\[Con-Assemb_1.xlsx]1950-1980 Space Conditioning'!#REF!)))</xm:f>
            <x14:dxf>
              <font>
                <color theme="0" tint="-0.34998626667073579"/>
              </font>
            </x14:dxf>
          </x14:cfRule>
          <xm:sqref>R10:U10 W10</xm:sqref>
        </x14:conditionalFormatting>
        <x14:conditionalFormatting xmlns:xm="http://schemas.microsoft.com/office/excel/2006/main">
          <x14:cfRule type="containsText" priority="18" operator="containsText" text="Ex:" id="{43425B0F-AD72-4C2C-AF72-65FDC7EC51E6}">
            <xm:f>NOT(ISERROR(SEARCH("Ex:",'J:\Users\rob.best\Documents\Calibration Results\Step 1\[Con-Assemb_1.xlsx]1950-1980 Space Conditioning'!#REF!)))</xm:f>
            <x14:dxf>
              <font>
                <color theme="0" tint="-0.34998626667073579"/>
              </font>
            </x14:dxf>
          </x14:cfRule>
          <xm:sqref>R11:U14 W11:W14</xm:sqref>
        </x14:conditionalFormatting>
        <x14:conditionalFormatting xmlns:xm="http://schemas.microsoft.com/office/excel/2006/main">
          <x14:cfRule type="containsText" priority="17" operator="containsText" text="Ex:" id="{7AEE7445-8D25-468A-A9CD-2AC503173899}">
            <xm:f>NOT(ISERROR(SEARCH("Ex:",'J:\Users\rob.best\Documents\Calibration Results\Step 1\[Con-Assemb_1.xlsx]1950-1980 Space Conditioning'!#REF!)))</xm:f>
            <x14:dxf>
              <font>
                <color theme="0" tint="-0.34998626667073579"/>
              </font>
            </x14:dxf>
          </x14:cfRule>
          <xm:sqref>V10</xm:sqref>
        </x14:conditionalFormatting>
        <x14:conditionalFormatting xmlns:xm="http://schemas.microsoft.com/office/excel/2006/main">
          <x14:cfRule type="containsText" priority="16" operator="containsText" text="Ex:" id="{CC9476B7-5BFE-4BE8-B825-8E2AABF544BB}">
            <xm:f>NOT(ISERROR(SEARCH("Ex:",'J:\Users\rob.best\Documents\Calibration Results\Step 1\[Con-Assemb_1.xlsx]1950-1980 Space Conditioning'!#REF!)))</xm:f>
            <x14:dxf>
              <font>
                <color theme="0" tint="-0.34998626667073579"/>
              </font>
            </x14:dxf>
          </x14:cfRule>
          <xm:sqref>V11:V14</xm:sqref>
        </x14:conditionalFormatting>
        <x14:conditionalFormatting xmlns:xm="http://schemas.microsoft.com/office/excel/2006/main">
          <x14:cfRule type="containsText" priority="15" operator="containsText" text="Ex:" id="{2D1C4C1E-4F3C-4476-89A5-EB70ECAD8850}">
            <xm:f>NOT(ISERROR(SEARCH("Ex:",'J:\S-F\Possible Jobs\2018 Possible Jobs\602229-35 Santa Clara Housing Authority\4_Submission - preparation\Final Spreadsheets post Calib\[Con-Assemb_FINAL.xlsx]1950-1980 Space Conditioning'!#REF!)))</xm:f>
            <x14:dxf>
              <font>
                <color theme="0" tint="-0.34998626667073579"/>
              </font>
            </x14:dxf>
          </x14:cfRule>
          <xm:sqref>X10</xm:sqref>
        </x14:conditionalFormatting>
        <x14:conditionalFormatting xmlns:xm="http://schemas.microsoft.com/office/excel/2006/main">
          <x14:cfRule type="containsText" priority="14" operator="containsText" text="Ex:" id="{2C17E30F-461B-46ED-A32E-B0B83DDD21CC}">
            <xm:f>NOT(ISERROR(SEARCH("Ex:",'J:\S-F\Possible Jobs\2018 Possible Jobs\602229-35 Santa Clara Housing Authority\4_Submission - preparation\Final Spreadsheets post Calib\[Con-Assemb_FINAL.xlsx]1950-1980 Space Conditioning'!#REF!)))</xm:f>
            <x14:dxf>
              <font>
                <color theme="0" tint="-0.34998626667073579"/>
              </font>
            </x14:dxf>
          </x14:cfRule>
          <xm:sqref>X11:X14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4"/>
  <sheetViews>
    <sheetView showGridLines="0" zoomScaleNormal="100" workbookViewId="0">
      <selection activeCell="AC11" sqref="AC11:AC14"/>
    </sheetView>
  </sheetViews>
  <sheetFormatPr defaultColWidth="9" defaultRowHeight="15.75"/>
  <cols>
    <col min="1" max="1" width="1.25" style="132" customWidth="1"/>
    <col min="2" max="2" width="28.75" style="132" customWidth="1"/>
    <col min="3" max="3" width="10.625" style="132" customWidth="1"/>
    <col min="4" max="4" width="24.625" style="132" customWidth="1"/>
    <col min="5" max="10" width="10.625" style="132" customWidth="1"/>
    <col min="11" max="11" width="12.625" style="132" customWidth="1"/>
    <col min="12" max="17" width="10.625" style="132" customWidth="1"/>
    <col min="18" max="18" width="15.625" style="162" customWidth="1"/>
    <col min="19" max="29" width="9" style="162"/>
    <col min="30" max="30" width="22.375" style="132" customWidth="1"/>
    <col min="31" max="31" width="5.75" style="132" customWidth="1"/>
    <col min="32" max="16384" width="9" style="132"/>
  </cols>
  <sheetData>
    <row r="1" spans="2:30" ht="7.5" customHeight="1">
      <c r="R1" s="132"/>
      <c r="S1" s="132"/>
      <c r="T1" s="132"/>
      <c r="U1" s="132"/>
      <c r="V1" s="132"/>
      <c r="W1" s="132"/>
      <c r="X1" s="132"/>
      <c r="Y1" s="132"/>
      <c r="Z1" s="132"/>
      <c r="AA1" s="132"/>
      <c r="AB1" s="132"/>
      <c r="AC1" s="132"/>
    </row>
    <row r="2" spans="2:30" ht="15.75" customHeight="1">
      <c r="B2" s="133" t="str">
        <f>Project!B2</f>
        <v>Input</v>
      </c>
      <c r="C2" s="189" t="s">
        <v>244</v>
      </c>
      <c r="D2" s="189"/>
      <c r="E2" s="189"/>
      <c r="F2" s="189"/>
      <c r="G2" s="189"/>
      <c r="H2" s="189"/>
      <c r="I2" s="125"/>
      <c r="J2" s="125"/>
      <c r="R2" s="132"/>
      <c r="S2" s="132"/>
      <c r="T2" s="132"/>
      <c r="U2" s="132"/>
      <c r="V2" s="132"/>
      <c r="W2" s="132"/>
      <c r="X2" s="132"/>
      <c r="Y2" s="132"/>
      <c r="Z2" s="132"/>
      <c r="AA2" s="132"/>
      <c r="AB2" s="132"/>
      <c r="AC2" s="132"/>
      <c r="AD2" s="131" t="str">
        <f>Project_Name</f>
        <v>Carbon Free Boston</v>
      </c>
    </row>
    <row r="3" spans="2:30" ht="15.75" customHeight="1">
      <c r="B3" s="130" t="str">
        <f>Project!B3</f>
        <v>Calculation</v>
      </c>
      <c r="C3" s="189"/>
      <c r="D3" s="189"/>
      <c r="E3" s="189"/>
      <c r="F3" s="189"/>
      <c r="G3" s="189"/>
      <c r="H3" s="189"/>
      <c r="I3" s="125"/>
      <c r="J3" s="125"/>
      <c r="R3" s="132"/>
      <c r="S3" s="132"/>
      <c r="T3" s="132"/>
      <c r="U3" s="132"/>
      <c r="V3" s="132"/>
      <c r="W3" s="132"/>
      <c r="X3" s="132"/>
      <c r="Y3" s="132"/>
      <c r="Z3" s="132"/>
      <c r="AA3" s="132"/>
      <c r="AB3" s="132"/>
      <c r="AC3" s="132"/>
      <c r="AD3" s="131" t="str">
        <f>Project_Number</f>
        <v>259104-00</v>
      </c>
    </row>
    <row r="4" spans="2:30" s="131" customFormat="1" ht="15.75" customHeight="1">
      <c r="B4" s="124" t="str">
        <f>Project!B4</f>
        <v>Notes</v>
      </c>
      <c r="C4" s="189"/>
      <c r="D4" s="189"/>
      <c r="E4" s="189"/>
      <c r="F4" s="189"/>
      <c r="G4" s="189"/>
      <c r="H4" s="189"/>
      <c r="I4" s="125"/>
      <c r="J4" s="125"/>
    </row>
    <row r="5" spans="2:30" ht="15.75" customHeight="1">
      <c r="R5" s="132"/>
      <c r="S5" s="132"/>
      <c r="T5" s="132"/>
      <c r="U5" s="132"/>
      <c r="V5" s="132"/>
      <c r="W5" s="132"/>
      <c r="X5" s="132"/>
      <c r="Y5" s="132"/>
      <c r="Z5" s="132"/>
      <c r="AA5" s="132"/>
      <c r="AB5" s="132"/>
      <c r="AC5" s="132"/>
    </row>
    <row r="6" spans="2:30" ht="18.75">
      <c r="B6" s="190" t="s">
        <v>245</v>
      </c>
      <c r="C6" s="190"/>
      <c r="D6" s="190"/>
      <c r="E6" s="190"/>
      <c r="F6" s="190"/>
      <c r="G6" s="190"/>
      <c r="H6" s="190"/>
      <c r="I6" s="190"/>
      <c r="J6" s="190"/>
      <c r="K6" s="190"/>
      <c r="L6" s="126"/>
      <c r="M6" s="126"/>
      <c r="N6" s="126"/>
      <c r="O6" s="126"/>
      <c r="P6" s="126"/>
      <c r="Q6" s="126"/>
      <c r="R6" s="126"/>
      <c r="S6" s="126"/>
      <c r="T6" s="126"/>
      <c r="U6" s="126"/>
      <c r="V6" s="126"/>
      <c r="W6" s="126"/>
      <c r="X6" s="126"/>
      <c r="Y6" s="126"/>
      <c r="Z6" s="126"/>
      <c r="AA6" s="126"/>
      <c r="AB6" s="126"/>
      <c r="AC6" s="126"/>
      <c r="AD6" s="126" t="s">
        <v>8</v>
      </c>
    </row>
    <row r="7" spans="2:30" s="10" customFormat="1" ht="5.0999999999999996" customHeight="1">
      <c r="B7" s="11"/>
      <c r="C7" s="11"/>
      <c r="D7" s="11"/>
      <c r="E7" s="11"/>
      <c r="F7" s="11"/>
      <c r="G7" s="11"/>
      <c r="H7" s="12"/>
      <c r="I7" s="12"/>
      <c r="J7" s="12"/>
    </row>
    <row r="8" spans="2:30" ht="43.5" customHeight="1">
      <c r="B8" s="17" t="s">
        <v>246</v>
      </c>
      <c r="C8" s="17" t="s">
        <v>247</v>
      </c>
      <c r="D8" s="17" t="s">
        <v>248</v>
      </c>
      <c r="E8" s="17" t="s">
        <v>249</v>
      </c>
      <c r="F8" s="17" t="s">
        <v>250</v>
      </c>
      <c r="G8" s="17" t="s">
        <v>251</v>
      </c>
      <c r="H8" s="17" t="s">
        <v>252</v>
      </c>
      <c r="I8" s="17" t="s">
        <v>253</v>
      </c>
      <c r="J8" s="17" t="s">
        <v>254</v>
      </c>
      <c r="K8" s="17" t="s">
        <v>103</v>
      </c>
      <c r="L8" s="17" t="s">
        <v>106</v>
      </c>
      <c r="M8" s="17" t="s">
        <v>108</v>
      </c>
      <c r="N8" s="17" t="s">
        <v>255</v>
      </c>
      <c r="O8" s="17" t="s">
        <v>256</v>
      </c>
      <c r="P8" s="17" t="s">
        <v>257</v>
      </c>
      <c r="Q8" s="17" t="s">
        <v>258</v>
      </c>
      <c r="R8" s="17" t="s">
        <v>573</v>
      </c>
      <c r="S8" s="17" t="s">
        <v>574</v>
      </c>
      <c r="T8" s="17" t="s">
        <v>575</v>
      </c>
      <c r="U8" s="17" t="s">
        <v>576</v>
      </c>
      <c r="V8" s="17" t="s">
        <v>577</v>
      </c>
      <c r="W8" s="17" t="s">
        <v>578</v>
      </c>
      <c r="X8" s="17" t="s">
        <v>565</v>
      </c>
      <c r="Y8" s="17" t="s">
        <v>579</v>
      </c>
      <c r="Z8" s="17" t="s">
        <v>580</v>
      </c>
      <c r="AA8" s="17" t="s">
        <v>566</v>
      </c>
      <c r="AB8" s="17" t="s">
        <v>581</v>
      </c>
      <c r="AC8" s="17" t="s">
        <v>582</v>
      </c>
    </row>
    <row r="9" spans="2:30" ht="31.5" customHeight="1">
      <c r="B9" s="17"/>
      <c r="C9" s="17" t="s">
        <v>259</v>
      </c>
      <c r="D9" s="17"/>
      <c r="E9" s="17" t="str">
        <f>Temperature</f>
        <v>(°F)</v>
      </c>
      <c r="F9" s="17" t="str">
        <f>Temperature</f>
        <v>(°F)</v>
      </c>
      <c r="G9" s="17" t="str">
        <f>Temperature</f>
        <v>(°F)</v>
      </c>
      <c r="H9" s="17" t="str">
        <f>Temperature</f>
        <v>(°F)</v>
      </c>
      <c r="I9" s="17" t="s">
        <v>260</v>
      </c>
      <c r="J9" s="17" t="s">
        <v>260</v>
      </c>
      <c r="K9" s="17" t="str">
        <f>DHW_Demand</f>
        <v>(gal/person/day)</v>
      </c>
      <c r="L9" s="17" t="str">
        <f>Occupant_Ventilation</f>
        <v>(cfm/person)</v>
      </c>
      <c r="M9" s="17" t="str">
        <f>Area_Ventilation</f>
        <v>(cfm/ft²)</v>
      </c>
      <c r="N9" s="17" t="str">
        <f>Area_Ventilation</f>
        <v>(cfm/ft²)</v>
      </c>
      <c r="O9" s="17" t="str">
        <f>Air_Change</f>
        <v>(ACH)</v>
      </c>
      <c r="P9" s="17" t="s">
        <v>259</v>
      </c>
      <c r="Q9" s="17" t="s">
        <v>261</v>
      </c>
      <c r="R9" s="17"/>
      <c r="S9" s="17"/>
      <c r="T9" s="17"/>
      <c r="U9" s="17"/>
      <c r="V9" s="17"/>
      <c r="W9" s="17"/>
      <c r="X9" s="17"/>
      <c r="Y9" s="17"/>
      <c r="Z9" s="17"/>
      <c r="AA9" s="17"/>
      <c r="AB9" s="17"/>
      <c r="AC9" s="17"/>
    </row>
    <row r="10" spans="2:30" ht="38.25">
      <c r="B10" s="129" t="s">
        <v>469</v>
      </c>
      <c r="C10" s="166" t="s">
        <v>451</v>
      </c>
      <c r="D10" s="166" t="s">
        <v>462</v>
      </c>
      <c r="E10" s="167">
        <v>70</v>
      </c>
      <c r="F10" s="167">
        <v>72</v>
      </c>
      <c r="G10" s="166">
        <v>78</v>
      </c>
      <c r="H10" s="166">
        <v>86</v>
      </c>
      <c r="I10" s="166" t="s">
        <v>293</v>
      </c>
      <c r="J10" s="166" t="s">
        <v>293</v>
      </c>
      <c r="K10" s="166">
        <v>8.9</v>
      </c>
      <c r="L10" s="166">
        <v>21.187999999999999</v>
      </c>
      <c r="M10" s="166">
        <v>0.25</v>
      </c>
      <c r="N10" s="166">
        <v>0</v>
      </c>
      <c r="O10" s="166" t="s">
        <v>293</v>
      </c>
      <c r="P10" s="166" t="s">
        <v>452</v>
      </c>
      <c r="Q10" s="166" t="s">
        <v>293</v>
      </c>
      <c r="R10" s="166" t="s">
        <v>567</v>
      </c>
      <c r="S10" s="166" t="s">
        <v>569</v>
      </c>
      <c r="T10" s="166" t="s">
        <v>567</v>
      </c>
      <c r="U10" s="166" t="s">
        <v>569</v>
      </c>
      <c r="V10" s="166" t="s">
        <v>611</v>
      </c>
      <c r="W10" s="166" t="s">
        <v>602</v>
      </c>
      <c r="X10" s="166">
        <v>6</v>
      </c>
      <c r="Y10" s="166" t="s">
        <v>568</v>
      </c>
      <c r="Z10" s="166" t="s">
        <v>583</v>
      </c>
      <c r="AA10" s="166">
        <v>0.78</v>
      </c>
      <c r="AB10" s="166" t="s">
        <v>568</v>
      </c>
      <c r="AC10" s="166">
        <v>0.8</v>
      </c>
      <c r="AD10" s="124" t="s">
        <v>481</v>
      </c>
    </row>
    <row r="11" spans="2:30" ht="38.25">
      <c r="B11" s="129" t="s">
        <v>470</v>
      </c>
      <c r="C11" s="166" t="s">
        <v>451</v>
      </c>
      <c r="D11" s="166" t="s">
        <v>462</v>
      </c>
      <c r="E11" s="168">
        <v>70</v>
      </c>
      <c r="F11" s="167">
        <v>72</v>
      </c>
      <c r="G11" s="166">
        <v>78</v>
      </c>
      <c r="H11" s="166">
        <v>86</v>
      </c>
      <c r="I11" s="166" t="s">
        <v>293</v>
      </c>
      <c r="J11" s="166" t="s">
        <v>293</v>
      </c>
      <c r="K11" s="166">
        <v>8.9</v>
      </c>
      <c r="L11" s="166">
        <v>21.187999999999999</v>
      </c>
      <c r="M11" s="166">
        <v>0.25</v>
      </c>
      <c r="N11" s="166">
        <v>0</v>
      </c>
      <c r="O11" s="166" t="s">
        <v>293</v>
      </c>
      <c r="P11" s="166" t="s">
        <v>452</v>
      </c>
      <c r="Q11" s="166" t="s">
        <v>293</v>
      </c>
      <c r="R11" s="166" t="s">
        <v>567</v>
      </c>
      <c r="S11" s="166" t="s">
        <v>569</v>
      </c>
      <c r="T11" s="166" t="s">
        <v>567</v>
      </c>
      <c r="U11" s="166" t="s">
        <v>569</v>
      </c>
      <c r="V11" s="166" t="s">
        <v>611</v>
      </c>
      <c r="W11" s="166" t="s">
        <v>602</v>
      </c>
      <c r="X11" s="166">
        <v>6</v>
      </c>
      <c r="Y11" s="166" t="s">
        <v>568</v>
      </c>
      <c r="Z11" s="166" t="s">
        <v>583</v>
      </c>
      <c r="AA11" s="168">
        <v>0.78</v>
      </c>
      <c r="AB11" s="166" t="s">
        <v>568</v>
      </c>
      <c r="AC11" s="168">
        <v>0.8</v>
      </c>
      <c r="AD11" s="124" t="s">
        <v>481</v>
      </c>
    </row>
    <row r="12" spans="2:30" ht="38.25">
      <c r="B12" s="129" t="s">
        <v>570</v>
      </c>
      <c r="C12" s="166" t="s">
        <v>451</v>
      </c>
      <c r="D12" s="166" t="s">
        <v>462</v>
      </c>
      <c r="E12" s="168">
        <v>70</v>
      </c>
      <c r="F12" s="167">
        <v>72</v>
      </c>
      <c r="G12" s="166">
        <v>78</v>
      </c>
      <c r="H12" s="166">
        <v>86</v>
      </c>
      <c r="I12" s="166" t="s">
        <v>293</v>
      </c>
      <c r="J12" s="166" t="s">
        <v>293</v>
      </c>
      <c r="K12" s="166">
        <v>0</v>
      </c>
      <c r="L12" s="166">
        <v>0</v>
      </c>
      <c r="M12" s="166">
        <v>0.25</v>
      </c>
      <c r="N12" s="166">
        <v>0</v>
      </c>
      <c r="O12" s="166" t="s">
        <v>293</v>
      </c>
      <c r="P12" s="166" t="s">
        <v>452</v>
      </c>
      <c r="Q12" s="166" t="s">
        <v>293</v>
      </c>
      <c r="R12" s="166" t="s">
        <v>567</v>
      </c>
      <c r="S12" s="166" t="s">
        <v>569</v>
      </c>
      <c r="T12" s="166" t="s">
        <v>567</v>
      </c>
      <c r="U12" s="166" t="s">
        <v>569</v>
      </c>
      <c r="V12" s="166" t="s">
        <v>611</v>
      </c>
      <c r="W12" s="166" t="s">
        <v>602</v>
      </c>
      <c r="X12" s="166">
        <v>6</v>
      </c>
      <c r="Y12" s="166" t="s">
        <v>568</v>
      </c>
      <c r="Z12" s="166" t="s">
        <v>583</v>
      </c>
      <c r="AA12" s="168">
        <v>0.78</v>
      </c>
      <c r="AB12" s="166" t="s">
        <v>568</v>
      </c>
      <c r="AC12" s="168">
        <v>0.8</v>
      </c>
      <c r="AD12" s="124" t="s">
        <v>481</v>
      </c>
    </row>
    <row r="13" spans="2:30" ht="38.25">
      <c r="B13" s="129" t="s">
        <v>471</v>
      </c>
      <c r="C13" s="166" t="s">
        <v>451</v>
      </c>
      <c r="D13" s="166" t="s">
        <v>462</v>
      </c>
      <c r="E13" s="168">
        <v>70</v>
      </c>
      <c r="F13" s="167">
        <v>72</v>
      </c>
      <c r="G13" s="166">
        <v>78</v>
      </c>
      <c r="H13" s="166">
        <v>86</v>
      </c>
      <c r="I13" s="166" t="s">
        <v>293</v>
      </c>
      <c r="J13" s="166" t="s">
        <v>293</v>
      </c>
      <c r="K13" s="166">
        <v>21.19</v>
      </c>
      <c r="L13" s="166">
        <v>21.187999999999999</v>
      </c>
      <c r="M13" s="166">
        <v>0.93</v>
      </c>
      <c r="N13" s="166">
        <v>0</v>
      </c>
      <c r="O13" s="166" t="s">
        <v>293</v>
      </c>
      <c r="P13" s="166" t="s">
        <v>452</v>
      </c>
      <c r="Q13" s="166" t="s">
        <v>293</v>
      </c>
      <c r="R13" s="166" t="s">
        <v>567</v>
      </c>
      <c r="S13" s="166" t="s">
        <v>569</v>
      </c>
      <c r="T13" s="166" t="s">
        <v>567</v>
      </c>
      <c r="U13" s="166" t="s">
        <v>569</v>
      </c>
      <c r="V13" s="166" t="s">
        <v>611</v>
      </c>
      <c r="W13" s="166" t="s">
        <v>602</v>
      </c>
      <c r="X13" s="166">
        <v>6</v>
      </c>
      <c r="Y13" s="166" t="s">
        <v>568</v>
      </c>
      <c r="Z13" s="166" t="s">
        <v>583</v>
      </c>
      <c r="AA13" s="168">
        <v>0.78</v>
      </c>
      <c r="AB13" s="166" t="s">
        <v>568</v>
      </c>
      <c r="AC13" s="168">
        <v>0.8</v>
      </c>
      <c r="AD13" s="124" t="s">
        <v>481</v>
      </c>
    </row>
    <row r="14" spans="2:30" ht="38.25">
      <c r="B14" s="129" t="s">
        <v>472</v>
      </c>
      <c r="C14" s="166" t="s">
        <v>451</v>
      </c>
      <c r="D14" s="166" t="s">
        <v>462</v>
      </c>
      <c r="E14" s="168">
        <v>70</v>
      </c>
      <c r="F14" s="167">
        <v>72</v>
      </c>
      <c r="G14" s="166">
        <v>78</v>
      </c>
      <c r="H14" s="166">
        <v>86</v>
      </c>
      <c r="I14" s="166" t="s">
        <v>293</v>
      </c>
      <c r="J14" s="166" t="s">
        <v>293</v>
      </c>
      <c r="K14" s="166">
        <v>8.9</v>
      </c>
      <c r="L14" s="166">
        <v>21.187999999999999</v>
      </c>
      <c r="M14" s="166">
        <v>0.25</v>
      </c>
      <c r="N14" s="166">
        <v>0</v>
      </c>
      <c r="O14" s="166" t="s">
        <v>293</v>
      </c>
      <c r="P14" s="166" t="s">
        <v>452</v>
      </c>
      <c r="Q14" s="166" t="s">
        <v>293</v>
      </c>
      <c r="R14" s="166" t="s">
        <v>567</v>
      </c>
      <c r="S14" s="166" t="s">
        <v>569</v>
      </c>
      <c r="T14" s="166" t="s">
        <v>567</v>
      </c>
      <c r="U14" s="166" t="s">
        <v>569</v>
      </c>
      <c r="V14" s="166" t="s">
        <v>611</v>
      </c>
      <c r="W14" s="166" t="s">
        <v>602</v>
      </c>
      <c r="X14" s="166">
        <v>6</v>
      </c>
      <c r="Y14" s="166" t="s">
        <v>568</v>
      </c>
      <c r="Z14" s="166" t="s">
        <v>583</v>
      </c>
      <c r="AA14" s="168">
        <v>0.78</v>
      </c>
      <c r="AB14" s="166" t="s">
        <v>568</v>
      </c>
      <c r="AC14" s="168">
        <v>0.8</v>
      </c>
      <c r="AD14" s="124" t="s">
        <v>481</v>
      </c>
    </row>
  </sheetData>
  <mergeCells count="2">
    <mergeCell ref="C2:H4"/>
    <mergeCell ref="B6:K6"/>
  </mergeCells>
  <conditionalFormatting sqref="C9:H9 K9:Q9">
    <cfRule type="containsText" dxfId="297" priority="132" operator="containsText" text="Example">
      <formula>NOT(ISERROR(SEARCH("Example",C9)))</formula>
    </cfRule>
  </conditionalFormatting>
  <conditionalFormatting sqref="C10:D10 L10:M10 O10:P10">
    <cfRule type="containsText" dxfId="296" priority="50" operator="containsText" text="Ex:">
      <formula>NOT(ISERROR(SEARCH("Ex:",C10)))</formula>
    </cfRule>
  </conditionalFormatting>
  <conditionalFormatting sqref="N10">
    <cfRule type="containsText" dxfId="295" priority="48" operator="containsText" text="Ex:">
      <formula>NOT(ISERROR(SEARCH("Ex:",N10)))</formula>
    </cfRule>
  </conditionalFormatting>
  <conditionalFormatting sqref="Q10">
    <cfRule type="containsText" dxfId="294" priority="47" operator="containsText" text="Ex:">
      <formula>NOT(ISERROR(SEARCH("Ex:",Q10)))</formula>
    </cfRule>
  </conditionalFormatting>
  <conditionalFormatting sqref="C11:D11 L11 O11:P11">
    <cfRule type="containsText" dxfId="293" priority="46" operator="containsText" text="Ex:">
      <formula>NOT(ISERROR(SEARCH("Ex:",C11)))</formula>
    </cfRule>
  </conditionalFormatting>
  <conditionalFormatting sqref="N11">
    <cfRule type="containsText" dxfId="292" priority="45" operator="containsText" text="Ex:">
      <formula>NOT(ISERROR(SEARCH("Ex:",N11)))</formula>
    </cfRule>
  </conditionalFormatting>
  <conditionalFormatting sqref="Q11">
    <cfRule type="containsText" dxfId="291" priority="44" operator="containsText" text="Ex:">
      <formula>NOT(ISERROR(SEARCH("Ex:",Q11)))</formula>
    </cfRule>
  </conditionalFormatting>
  <conditionalFormatting sqref="C13:D13 L13:M13 O13:P13">
    <cfRule type="containsText" dxfId="290" priority="43" operator="containsText" text="Ex:">
      <formula>NOT(ISERROR(SEARCH("Ex:",C13)))</formula>
    </cfRule>
  </conditionalFormatting>
  <conditionalFormatting sqref="N13">
    <cfRule type="containsText" dxfId="289" priority="42" operator="containsText" text="Ex:">
      <formula>NOT(ISERROR(SEARCH("Ex:",N13)))</formula>
    </cfRule>
  </conditionalFormatting>
  <conditionalFormatting sqref="Q13">
    <cfRule type="containsText" dxfId="288" priority="41" operator="containsText" text="Ex:">
      <formula>NOT(ISERROR(SEARCH("Ex:",Q13)))</formula>
    </cfRule>
  </conditionalFormatting>
  <conditionalFormatting sqref="C14:D14 L14 O14:P14">
    <cfRule type="containsText" dxfId="287" priority="40" operator="containsText" text="Ex:">
      <formula>NOT(ISERROR(SEARCH("Ex:",C14)))</formula>
    </cfRule>
  </conditionalFormatting>
  <conditionalFormatting sqref="N14">
    <cfRule type="containsText" dxfId="286" priority="39" operator="containsText" text="Ex:">
      <formula>NOT(ISERROR(SEARCH("Ex:",N14)))</formula>
    </cfRule>
  </conditionalFormatting>
  <conditionalFormatting sqref="Q14">
    <cfRule type="containsText" dxfId="285" priority="38" operator="containsText" text="Ex:">
      <formula>NOT(ISERROR(SEARCH("Ex:",Q14)))</formula>
    </cfRule>
  </conditionalFormatting>
  <conditionalFormatting sqref="B10:B11 B13:B14">
    <cfRule type="containsText" dxfId="284" priority="37" operator="containsText" text="Example:">
      <formula>NOT(ISERROR(SEARCH("Example:",B10)))</formula>
    </cfRule>
  </conditionalFormatting>
  <conditionalFormatting sqref="B10:B11 B13:B14">
    <cfRule type="containsText" dxfId="283" priority="36" operator="containsText" text="&quot;Example&quot;">
      <formula>NOT(ISERROR(SEARCH("""Example""",B10)))</formula>
    </cfRule>
  </conditionalFormatting>
  <conditionalFormatting sqref="K13">
    <cfRule type="containsText" dxfId="282" priority="35" operator="containsText" text="Ex:">
      <formula>NOT(ISERROR(SEARCH("Ex:",K13)))</formula>
    </cfRule>
  </conditionalFormatting>
  <conditionalFormatting sqref="K10:K11">
    <cfRule type="containsText" dxfId="281" priority="34" operator="containsText" text="Ex:">
      <formula>NOT(ISERROR(SEARCH("Ex:",K10)))</formula>
    </cfRule>
  </conditionalFormatting>
  <conditionalFormatting sqref="K14">
    <cfRule type="containsText" dxfId="280" priority="33" operator="containsText" text="Ex:">
      <formula>NOT(ISERROR(SEARCH("Ex:",K14)))</formula>
    </cfRule>
  </conditionalFormatting>
  <conditionalFormatting sqref="C12:D12 L12 O12:P12">
    <cfRule type="containsText" dxfId="279" priority="30" operator="containsText" text="Ex:">
      <formula>NOT(ISERROR(SEARCH("Ex:",C12)))</formula>
    </cfRule>
  </conditionalFormatting>
  <conditionalFormatting sqref="N12">
    <cfRule type="containsText" dxfId="278" priority="29" operator="containsText" text="Ex:">
      <formula>NOT(ISERROR(SEARCH("Ex:",N12)))</formula>
    </cfRule>
  </conditionalFormatting>
  <conditionalFormatting sqref="Q12">
    <cfRule type="containsText" dxfId="277" priority="28" operator="containsText" text="Ex:">
      <formula>NOT(ISERROR(SEARCH("Ex:",Q12)))</formula>
    </cfRule>
  </conditionalFormatting>
  <conditionalFormatting sqref="B12">
    <cfRule type="containsText" dxfId="276" priority="27" operator="containsText" text="Example:">
      <formula>NOT(ISERROR(SEARCH("Example:",B12)))</formula>
    </cfRule>
  </conditionalFormatting>
  <conditionalFormatting sqref="B12">
    <cfRule type="containsText" dxfId="275" priority="26" operator="containsText" text="&quot;Example&quot;">
      <formula>NOT(ISERROR(SEARCH("""Example""",B12)))</formula>
    </cfRule>
  </conditionalFormatting>
  <conditionalFormatting sqref="K12">
    <cfRule type="containsText" dxfId="274" priority="25" operator="containsText" text="Ex:">
      <formula>NOT(ISERROR(SEARCH("Ex:",K12)))</formula>
    </cfRule>
  </conditionalFormatting>
  <conditionalFormatting sqref="H10">
    <cfRule type="containsText" dxfId="273" priority="16" operator="containsText" text="Ex:">
      <formula>NOT(ISERROR(SEARCH("Ex:",H10)))</formula>
    </cfRule>
  </conditionalFormatting>
  <conditionalFormatting sqref="G10">
    <cfRule type="containsText" dxfId="272" priority="15" operator="containsText" text="Ex:">
      <formula>NOT(ISERROR(SEARCH("Ex:",G10)))</formula>
    </cfRule>
  </conditionalFormatting>
  <conditionalFormatting sqref="H11:H14">
    <cfRule type="containsText" dxfId="271" priority="14" operator="containsText" text="Ex:">
      <formula>NOT(ISERROR(SEARCH("Ex:",H11)))</formula>
    </cfRule>
  </conditionalFormatting>
  <conditionalFormatting sqref="G11:G14">
    <cfRule type="containsText" dxfId="270" priority="13" operator="containsText" text="Ex:">
      <formula>NOT(ISERROR(SEARCH("Ex:",G11)))</formula>
    </cfRule>
  </conditionalFormatting>
  <conditionalFormatting sqref="M11:M12">
    <cfRule type="containsText" dxfId="269" priority="12" operator="containsText" text="Ex:">
      <formula>NOT(ISERROR(SEARCH("Ex:",M11)))</formula>
    </cfRule>
  </conditionalFormatting>
  <conditionalFormatting sqref="M14">
    <cfRule type="containsText" dxfId="268" priority="11" operator="containsText" text="Ex:">
      <formula>NOT(ISERROR(SEARCH("Ex:",M14)))</formula>
    </cfRule>
  </conditionalFormatting>
  <conditionalFormatting sqref="F10">
    <cfRule type="containsText" dxfId="267" priority="7" operator="containsText" text="Ex:">
      <formula>NOT(ISERROR(SEARCH("Ex:",F10)))</formula>
    </cfRule>
  </conditionalFormatting>
  <conditionalFormatting sqref="E10">
    <cfRule type="containsText" dxfId="266" priority="6" operator="containsText" text="Ex:">
      <formula>NOT(ISERROR(SEARCH("Ex:",E10)))</formula>
    </cfRule>
  </conditionalFormatting>
  <conditionalFormatting sqref="F11:F14">
    <cfRule type="containsText" dxfId="265" priority="5" operator="containsText" text="Ex:">
      <formula>NOT(ISERROR(SEARCH("Ex:",F11)))</formula>
    </cfRule>
  </conditionalFormatting>
  <conditionalFormatting sqref="E11:E14">
    <cfRule type="containsText" dxfId="264" priority="3" operator="containsText" text="Ex:">
      <formula>NOT(ISERROR(SEARCH("Ex:",E11)))</formula>
    </cfRule>
  </conditionalFormatting>
  <dataValidations count="1">
    <dataValidation type="list" allowBlank="1" showDropDown="1" showInputMessage="1" showErrorMessage="1" sqref="R7">
      <formula1>$A$10:$A$14</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30"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62" operator="containsText" text="Example" id="{98A15A4F-257F-4298-BD4B-229248AA8361}">
            <xm:f>NOT(ISERROR(SEARCH("Example",'1950-1980 Space Conditioning'!R9)))</xm:f>
            <x14:dxf>
              <font>
                <color theme="0" tint="-0.34998626667073579"/>
              </font>
            </x14:dxf>
          </x14:cfRule>
          <xm:sqref>R9:AC9</xm:sqref>
        </x14:conditionalFormatting>
        <x14:conditionalFormatting xmlns:xm="http://schemas.microsoft.com/office/excel/2006/main">
          <x14:cfRule type="containsText" priority="49" operator="containsText" text="Ex:" id="{A37F9228-EE9E-4364-9315-DAF1E17B0E3D}">
            <xm:f>NOT(ISERROR(SEARCH("Ex:",'J:\S-F\Possible Jobs\2018 Possible Jobs\602229-35 Santa Clara Housing Authority\4_Submission - preparation\Final Spreadsheets post Calib\[Con-Assemb_FINAL.xlsx]1980-2000 Space Conditioning'!#REF!)))</xm:f>
            <x14:dxf>
              <font>
                <color theme="0" tint="-0.34998626667073579"/>
              </font>
            </x14:dxf>
          </x14:cfRule>
          <xm:sqref>I10:J11</xm:sqref>
        </x14:conditionalFormatting>
        <x14:conditionalFormatting xmlns:xm="http://schemas.microsoft.com/office/excel/2006/main">
          <x14:cfRule type="containsText" priority="32" operator="containsText" text="Ex:" id="{889ABE4C-9BD3-48F3-979E-CE037CA0ED07}">
            <xm:f>NOT(ISERROR(SEARCH("Ex:",'J:\S-F\Possible Jobs\2018 Possible Jobs\602229-35 Santa Clara Housing Authority\4_Submission - preparation\Final Spreadsheets post Calib\[Con-Assemb_FINAL.xlsx]1950-1980 Space Conditioning'!#REF!)))</xm:f>
            <x14:dxf>
              <font>
                <color theme="0" tint="-0.34998626667073579"/>
              </font>
            </x14:dxf>
          </x14:cfRule>
          <xm:sqref>X10:AC10</xm:sqref>
        </x14:conditionalFormatting>
        <x14:conditionalFormatting xmlns:xm="http://schemas.microsoft.com/office/excel/2006/main">
          <x14:cfRule type="containsText" priority="51" operator="containsText" text="Ex:" id="{0296B7DF-B237-4845-B132-7ABADB48C341}">
            <xm:f>NOT(ISERROR(SEARCH("Ex:",'J:\S-F\Possible Jobs\2018 Possible Jobs\602229-35 Santa Clara Housing Authority\4_Submission - preparation\Final Spreadsheets post Calib\[Con-Assemb_FINAL.xlsx]1980-2000 Space Conditioning'!#REF!)))</xm:f>
            <x14:dxf>
              <font>
                <color theme="0" tint="-0.34998626667073579"/>
              </font>
            </x14:dxf>
          </x14:cfRule>
          <xm:sqref>I13:J14</xm:sqref>
        </x14:conditionalFormatting>
        <x14:conditionalFormatting xmlns:xm="http://schemas.microsoft.com/office/excel/2006/main">
          <x14:cfRule type="containsText" priority="31" operator="containsText" text="Ex:" id="{174C8224-A80E-40A7-983B-CB215F1F0A7E}">
            <xm:f>NOT(ISERROR(SEARCH("Ex:",'J:\S-F\Possible Jobs\2018 Possible Jobs\602229-35 Santa Clara Housing Authority\4_Submission - preparation\Final Spreadsheets post Calib\[Con-Assemb_FINAL.xlsx]1980-2000 Space Conditioning'!#REF!)))</xm:f>
            <x14:dxf>
              <font>
                <color theme="0" tint="-0.34998626667073579"/>
              </font>
            </x14:dxf>
          </x14:cfRule>
          <xm:sqref>I12:J12</xm:sqref>
        </x14:conditionalFormatting>
        <x14:conditionalFormatting xmlns:xm="http://schemas.microsoft.com/office/excel/2006/main">
          <x14:cfRule type="containsText" priority="24" operator="containsText" text="Ex:" id="{9A0A7CF7-8AC0-4DA2-AD22-EABE6F0D1E87}">
            <xm:f>NOT(ISERROR(SEARCH("Ex:",'J:\S-F\Possible Jobs\2018 Possible Jobs\602229-35 Santa Clara Housing Authority\4_Submission - preparation\Final Spreadsheets post Calib\[Con-Assemb_FINAL.xlsx]1950-1980 Space Conditioning'!#REF!)))</xm:f>
            <x14:dxf>
              <font>
                <color theme="0" tint="-0.34998626667073579"/>
              </font>
            </x14:dxf>
          </x14:cfRule>
          <xm:sqref>Y11:Z14 AB11:AB14</xm:sqref>
        </x14:conditionalFormatting>
        <x14:conditionalFormatting xmlns:xm="http://schemas.microsoft.com/office/excel/2006/main">
          <x14:cfRule type="containsText" priority="21" operator="containsText" text="Ex:" id="{48F91F47-0FE3-4F10-8CFC-8CB02529D5FA}">
            <xm:f>NOT(ISERROR(SEARCH("Ex:",'J:\Users\rob.best\Documents\Calibration Results\Step 1\[Con-Assemb_1.xlsx]1950-1980 Space Conditioning'!#REF!)))</xm:f>
            <x14:dxf>
              <font>
                <color theme="0" tint="-0.34998626667073579"/>
              </font>
            </x14:dxf>
          </x14:cfRule>
          <xm:sqref>R10:U10 W10</xm:sqref>
        </x14:conditionalFormatting>
        <x14:conditionalFormatting xmlns:xm="http://schemas.microsoft.com/office/excel/2006/main">
          <x14:cfRule type="containsText" priority="20" operator="containsText" text="Ex:" id="{688B96F4-3A5C-4B03-B5F2-2B6C9C90A713}">
            <xm:f>NOT(ISERROR(SEARCH("Ex:",'J:\Users\rob.best\Documents\Calibration Results\Step 1\[Con-Assemb_1.xlsx]1950-1980 Space Conditioning'!#REF!)))</xm:f>
            <x14:dxf>
              <font>
                <color theme="0" tint="-0.34998626667073579"/>
              </font>
            </x14:dxf>
          </x14:cfRule>
          <xm:sqref>R11:U14 W11:W14</xm:sqref>
        </x14:conditionalFormatting>
        <x14:conditionalFormatting xmlns:xm="http://schemas.microsoft.com/office/excel/2006/main">
          <x14:cfRule type="containsText" priority="19" operator="containsText" text="Ex:" id="{7940159E-8972-43E8-8463-854A2928FE6E}">
            <xm:f>NOT(ISERROR(SEARCH("Ex:",'J:\Users\rob.best\Documents\Calibration Results\Step 1\[Con-Assemb_1.xlsx]1950-1980 Space Conditioning'!#REF!)))</xm:f>
            <x14:dxf>
              <font>
                <color theme="0" tint="-0.34998626667073579"/>
              </font>
            </x14:dxf>
          </x14:cfRule>
          <xm:sqref>V10</xm:sqref>
        </x14:conditionalFormatting>
        <x14:conditionalFormatting xmlns:xm="http://schemas.microsoft.com/office/excel/2006/main">
          <x14:cfRule type="containsText" priority="18" operator="containsText" text="Ex:" id="{4D2BD866-8A48-45C6-90C2-429027614F2C}">
            <xm:f>NOT(ISERROR(SEARCH("Ex:",'J:\Users\rob.best\Documents\Calibration Results\Step 1\[Con-Assemb_1.xlsx]1950-1980 Space Conditioning'!#REF!)))</xm:f>
            <x14:dxf>
              <font>
                <color theme="0" tint="-0.34998626667073579"/>
              </font>
            </x14:dxf>
          </x14:cfRule>
          <xm:sqref>V11:V14</xm:sqref>
        </x14:conditionalFormatting>
        <x14:conditionalFormatting xmlns:xm="http://schemas.microsoft.com/office/excel/2006/main">
          <x14:cfRule type="containsText" priority="17" operator="containsText" text="Ex:" id="{2CF5DCC3-551D-453E-9355-7B5BD8513B16}">
            <xm:f>NOT(ISERROR(SEARCH("Ex:",'J:\S-F\Possible Jobs\2018 Possible Jobs\602229-35 Santa Clara Housing Authority\4_Submission - preparation\Final Spreadsheets post Calib\[Con-Assemb_FINAL.xlsx]1950-1980 Space Conditioning'!#REF!)))</xm:f>
            <x14:dxf>
              <font>
                <color theme="0" tint="-0.34998626667073579"/>
              </font>
            </x14:dxf>
          </x14:cfRule>
          <xm:sqref>X11:X14</xm:sqref>
        </x14:conditionalFormatting>
        <x14:conditionalFormatting xmlns:xm="http://schemas.microsoft.com/office/excel/2006/main">
          <x14:cfRule type="containsText" priority="2" operator="containsText" text="Ex:" id="{09E71C13-CD29-4CD1-B965-B67EFB5EFA9D}">
            <xm:f>NOT(ISERROR(SEARCH("Ex:",'J:\S-F\Possible Jobs\2018 Possible Jobs\602229-35 Santa Clara Housing Authority\4_Submission - preparation\Final Spreadsheets post Calib\[Con-Assemb_FINAL.xlsx]1950-1980 Space Conditioning'!#REF!)))</xm:f>
            <x14:dxf>
              <font>
                <color theme="0" tint="-0.34998626667073579"/>
              </font>
            </x14:dxf>
          </x14:cfRule>
          <xm:sqref>AA11:AA14</xm:sqref>
        </x14:conditionalFormatting>
        <x14:conditionalFormatting xmlns:xm="http://schemas.microsoft.com/office/excel/2006/main">
          <x14:cfRule type="containsText" priority="1" operator="containsText" text="Ex:" id="{D6518513-49EE-4BD5-8E2D-8E33D6E4D508}">
            <xm:f>NOT(ISERROR(SEARCH("Ex:",'J:\S-F\Possible Jobs\2018 Possible Jobs\602229-35 Santa Clara Housing Authority\4_Submission - preparation\Final Spreadsheets post Calib\[Con-Assemb_FINAL.xlsx]1950-1980 Space Conditioning'!#REF!)))</xm:f>
            <x14:dxf>
              <font>
                <color theme="0" tint="-0.34998626667073579"/>
              </font>
            </x14:dxf>
          </x14:cfRule>
          <xm:sqref>AC11:AC14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21"/>
    </sheetView>
  </sheetViews>
  <sheetFormatPr defaultColWidth="9" defaultRowHeight="15.75"/>
  <cols>
    <col min="1" max="1" width="1.25" style="132" customWidth="1"/>
    <col min="2" max="2" width="28.75" style="132" customWidth="1"/>
    <col min="3" max="3" width="11.875" style="132" customWidth="1"/>
    <col min="4" max="4" width="14.375" style="13" customWidth="1"/>
    <col min="5" max="13" width="4.5" style="132" customWidth="1"/>
    <col min="14" max="28" width="5.5" style="132" customWidth="1"/>
    <col min="29" max="29" width="20.375" style="132" customWidth="1"/>
    <col min="30" max="30" width="1.25" style="132" customWidth="1"/>
    <col min="31" max="16384" width="9" style="132"/>
  </cols>
  <sheetData>
    <row r="1" spans="2:30" ht="7.5" customHeight="1"/>
    <row r="2" spans="2:30" ht="15.75" customHeight="1">
      <c r="B2" s="133" t="str">
        <f>Project!B2</f>
        <v>Input</v>
      </c>
      <c r="C2" s="189" t="s">
        <v>262</v>
      </c>
      <c r="D2" s="189"/>
      <c r="E2" s="189"/>
      <c r="F2" s="189"/>
      <c r="G2" s="189"/>
      <c r="H2" s="189"/>
      <c r="I2" s="189"/>
      <c r="J2" s="189"/>
      <c r="AC2" s="214" t="str">
        <f>Project_Name</f>
        <v>Carbon Free Boston</v>
      </c>
      <c r="AD2" s="214"/>
    </row>
    <row r="3" spans="2:30" ht="15.75" customHeight="1">
      <c r="B3" s="130" t="str">
        <f>Project!B3</f>
        <v>Calculation</v>
      </c>
      <c r="C3" s="189"/>
      <c r="D3" s="189"/>
      <c r="E3" s="189"/>
      <c r="F3" s="189"/>
      <c r="G3" s="189"/>
      <c r="H3" s="189"/>
      <c r="I3" s="189"/>
      <c r="J3" s="189"/>
      <c r="AC3" s="214" t="str">
        <f>Project_Number</f>
        <v>259104-00</v>
      </c>
      <c r="AD3" s="214"/>
    </row>
    <row r="4" spans="2:30">
      <c r="B4" s="124" t="str">
        <f>Project!B4</f>
        <v>Notes</v>
      </c>
      <c r="C4" s="189"/>
      <c r="D4" s="189"/>
      <c r="E4" s="189"/>
      <c r="F4" s="189"/>
      <c r="G4" s="189"/>
      <c r="H4" s="189"/>
      <c r="I4" s="189"/>
      <c r="J4" s="189"/>
    </row>
    <row r="5" spans="2:30" ht="27">
      <c r="D5" s="18"/>
      <c r="E5" s="18"/>
      <c r="F5" s="18"/>
      <c r="G5" s="18"/>
      <c r="H5" s="18"/>
      <c r="I5" s="18"/>
      <c r="J5" s="18"/>
      <c r="K5" s="18"/>
      <c r="L5" s="18"/>
      <c r="M5" s="18"/>
      <c r="N5" s="18"/>
      <c r="P5" s="18"/>
      <c r="Q5" s="18"/>
      <c r="R5" s="18"/>
      <c r="S5" s="18"/>
      <c r="T5" s="18"/>
      <c r="U5" s="18"/>
      <c r="V5" s="18"/>
      <c r="W5" s="18"/>
      <c r="X5" s="18"/>
      <c r="Y5" s="18"/>
      <c r="Z5" s="18"/>
      <c r="AA5" s="18"/>
      <c r="AB5" s="18"/>
    </row>
    <row r="7" spans="2:30" ht="18.75">
      <c r="B7" s="190" t="s">
        <v>214</v>
      </c>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26" t="s">
        <v>8</v>
      </c>
      <c r="AD7" s="126"/>
    </row>
    <row r="8" spans="2:30" s="10" customFormat="1" ht="5.0999999999999996" customHeight="1">
      <c r="B8" s="11"/>
      <c r="C8" s="11"/>
      <c r="D8" s="11"/>
      <c r="E8" s="11"/>
      <c r="F8" s="11"/>
      <c r="G8" s="12"/>
    </row>
    <row r="9" spans="2:30">
      <c r="B9" s="131"/>
      <c r="C9" s="17" t="s">
        <v>226</v>
      </c>
      <c r="D9" s="17" t="s">
        <v>263</v>
      </c>
      <c r="E9" s="17" t="s">
        <v>264</v>
      </c>
      <c r="F9" s="17" t="s">
        <v>265</v>
      </c>
      <c r="G9" s="17" t="s">
        <v>266</v>
      </c>
      <c r="H9" s="17" t="s">
        <v>267</v>
      </c>
      <c r="I9" s="17" t="s">
        <v>268</v>
      </c>
      <c r="J9" s="17" t="s">
        <v>269</v>
      </c>
      <c r="K9" s="17" t="s">
        <v>270</v>
      </c>
      <c r="L9" s="17" t="s">
        <v>271</v>
      </c>
      <c r="M9" s="17" t="s">
        <v>272</v>
      </c>
      <c r="N9" s="17" t="s">
        <v>273</v>
      </c>
      <c r="O9" s="17" t="s">
        <v>274</v>
      </c>
      <c r="P9" s="17" t="s">
        <v>275</v>
      </c>
      <c r="Q9" s="17" t="s">
        <v>276</v>
      </c>
      <c r="R9" s="17" t="s">
        <v>277</v>
      </c>
      <c r="S9" s="17" t="s">
        <v>278</v>
      </c>
      <c r="T9" s="17" t="s">
        <v>279</v>
      </c>
      <c r="U9" s="17" t="s">
        <v>280</v>
      </c>
      <c r="V9" s="17" t="s">
        <v>281</v>
      </c>
      <c r="W9" s="17" t="s">
        <v>282</v>
      </c>
      <c r="X9" s="17" t="s">
        <v>283</v>
      </c>
      <c r="Y9" s="17" t="s">
        <v>284</v>
      </c>
      <c r="Z9" s="17" t="s">
        <v>285</v>
      </c>
      <c r="AA9" s="17" t="s">
        <v>286</v>
      </c>
      <c r="AB9" s="151">
        <v>0</v>
      </c>
    </row>
    <row r="10" spans="2:30">
      <c r="B10" s="215" t="str">
        <f>$B$7&amp;" - "&amp;C10</f>
        <v>Occupancy - Audience Seating Area</v>
      </c>
      <c r="C10" s="216" t="s">
        <v>469</v>
      </c>
      <c r="D10" s="16" t="s">
        <v>287</v>
      </c>
      <c r="E10" s="100">
        <v>0.1</v>
      </c>
      <c r="F10" s="100">
        <v>0.1</v>
      </c>
      <c r="G10" s="100">
        <v>0.1</v>
      </c>
      <c r="H10" s="100">
        <v>0.1</v>
      </c>
      <c r="I10" s="100">
        <v>0.1</v>
      </c>
      <c r="J10" s="100">
        <v>0.1</v>
      </c>
      <c r="K10" s="100">
        <v>0.1</v>
      </c>
      <c r="L10" s="100">
        <v>0.1</v>
      </c>
      <c r="M10" s="100">
        <v>0.2</v>
      </c>
      <c r="N10" s="100">
        <v>0.2</v>
      </c>
      <c r="O10" s="100">
        <v>0.2</v>
      </c>
      <c r="P10" s="100">
        <v>0.8</v>
      </c>
      <c r="Q10" s="100">
        <v>0.8</v>
      </c>
      <c r="R10" s="100">
        <v>0.8</v>
      </c>
      <c r="S10" s="100">
        <v>0.8</v>
      </c>
      <c r="T10" s="100">
        <v>0.8</v>
      </c>
      <c r="U10" s="100">
        <v>0.8</v>
      </c>
      <c r="V10" s="100">
        <v>0.8</v>
      </c>
      <c r="W10" s="100">
        <v>0.2</v>
      </c>
      <c r="X10" s="100">
        <v>0.2</v>
      </c>
      <c r="Y10" s="100">
        <v>0.2</v>
      </c>
      <c r="Z10" s="100">
        <v>0.2</v>
      </c>
      <c r="AA10" s="100">
        <v>0.1</v>
      </c>
      <c r="AB10" s="100">
        <v>0.1</v>
      </c>
      <c r="AC10" s="217" t="s">
        <v>482</v>
      </c>
    </row>
    <row r="11" spans="2:30">
      <c r="B11" s="215"/>
      <c r="C11" s="216"/>
      <c r="D11" s="16" t="s">
        <v>288</v>
      </c>
      <c r="E11" s="100">
        <v>0.1</v>
      </c>
      <c r="F11" s="100">
        <v>0.1</v>
      </c>
      <c r="G11" s="100">
        <v>0.1</v>
      </c>
      <c r="H11" s="100">
        <v>0.1</v>
      </c>
      <c r="I11" s="100">
        <v>0.1</v>
      </c>
      <c r="J11" s="100">
        <v>0.1</v>
      </c>
      <c r="K11" s="100">
        <v>0.1</v>
      </c>
      <c r="L11" s="100">
        <v>0.1</v>
      </c>
      <c r="M11" s="100">
        <v>0.2</v>
      </c>
      <c r="N11" s="100">
        <v>0.2</v>
      </c>
      <c r="O11" s="100">
        <v>0.2</v>
      </c>
      <c r="P11" s="100">
        <v>0.6</v>
      </c>
      <c r="Q11" s="100">
        <v>0.6</v>
      </c>
      <c r="R11" s="100">
        <v>0.6</v>
      </c>
      <c r="S11" s="100">
        <v>0.6</v>
      </c>
      <c r="T11" s="100">
        <v>0.6</v>
      </c>
      <c r="U11" s="100">
        <v>0.6</v>
      </c>
      <c r="V11" s="100">
        <v>0.6</v>
      </c>
      <c r="W11" s="100">
        <v>0.6</v>
      </c>
      <c r="X11" s="100">
        <v>0.6</v>
      </c>
      <c r="Y11" s="100">
        <v>0.6</v>
      </c>
      <c r="Z11" s="100">
        <v>0.8</v>
      </c>
      <c r="AA11" s="100">
        <v>0.1</v>
      </c>
      <c r="AB11" s="100">
        <v>0.1</v>
      </c>
      <c r="AC11" s="218"/>
    </row>
    <row r="12" spans="2:30">
      <c r="B12" s="215"/>
      <c r="C12" s="216"/>
      <c r="D12" s="16" t="s">
        <v>289</v>
      </c>
      <c r="E12" s="100">
        <v>0.1</v>
      </c>
      <c r="F12" s="100">
        <v>0.1</v>
      </c>
      <c r="G12" s="100">
        <v>0.1</v>
      </c>
      <c r="H12" s="100">
        <v>0.1</v>
      </c>
      <c r="I12" s="100">
        <v>0.1</v>
      </c>
      <c r="J12" s="100">
        <v>0.1</v>
      </c>
      <c r="K12" s="100">
        <v>0.1</v>
      </c>
      <c r="L12" s="100">
        <v>0.1</v>
      </c>
      <c r="M12" s="100">
        <v>0.1</v>
      </c>
      <c r="N12" s="100">
        <v>0.1</v>
      </c>
      <c r="O12" s="100">
        <v>0.1</v>
      </c>
      <c r="P12" s="100">
        <v>0.1</v>
      </c>
      <c r="Q12" s="100">
        <v>0.1</v>
      </c>
      <c r="R12" s="100">
        <v>0.7</v>
      </c>
      <c r="S12" s="100">
        <v>0.7</v>
      </c>
      <c r="T12" s="100">
        <v>0.7</v>
      </c>
      <c r="U12" s="100">
        <v>0.7</v>
      </c>
      <c r="V12" s="100">
        <v>0.7</v>
      </c>
      <c r="W12" s="100">
        <v>0.7</v>
      </c>
      <c r="X12" s="100">
        <v>0.7</v>
      </c>
      <c r="Y12" s="100">
        <v>0.7</v>
      </c>
      <c r="Z12" s="100">
        <v>0.7</v>
      </c>
      <c r="AA12" s="100">
        <v>0.2</v>
      </c>
      <c r="AB12" s="100">
        <v>0.1</v>
      </c>
      <c r="AC12" s="219"/>
    </row>
    <row r="13" spans="2:30">
      <c r="B13" s="215" t="str">
        <f>$B$7&amp;" - "&amp;C13</f>
        <v>Occupancy - Cafeteria Space</v>
      </c>
      <c r="C13" s="216" t="s">
        <v>471</v>
      </c>
      <c r="D13" s="16" t="s">
        <v>287</v>
      </c>
      <c r="E13" s="100">
        <v>0.1</v>
      </c>
      <c r="F13" s="100">
        <v>0.1</v>
      </c>
      <c r="G13" s="100">
        <v>0.1</v>
      </c>
      <c r="H13" s="100">
        <v>0.1</v>
      </c>
      <c r="I13" s="100">
        <v>0.1</v>
      </c>
      <c r="J13" s="100">
        <v>0.1</v>
      </c>
      <c r="K13" s="100">
        <v>0.1</v>
      </c>
      <c r="L13" s="100">
        <v>0.4</v>
      </c>
      <c r="M13" s="100">
        <v>0.4</v>
      </c>
      <c r="N13" s="100">
        <v>0.4</v>
      </c>
      <c r="O13" s="100">
        <v>0.2</v>
      </c>
      <c r="P13" s="100">
        <v>0.5</v>
      </c>
      <c r="Q13" s="100">
        <v>0.8</v>
      </c>
      <c r="R13" s="100">
        <v>0.7</v>
      </c>
      <c r="S13" s="100">
        <v>0.4</v>
      </c>
      <c r="T13" s="100">
        <v>0.2</v>
      </c>
      <c r="U13" s="100">
        <v>0.25</v>
      </c>
      <c r="V13" s="100">
        <v>0.5</v>
      </c>
      <c r="W13" s="100">
        <v>0.8</v>
      </c>
      <c r="X13" s="100">
        <v>0.8</v>
      </c>
      <c r="Y13" s="100">
        <v>0.8</v>
      </c>
      <c r="Z13" s="100">
        <v>0.5</v>
      </c>
      <c r="AA13" s="100">
        <v>0.35</v>
      </c>
      <c r="AB13" s="100">
        <v>0.2</v>
      </c>
      <c r="AC13" s="217" t="s">
        <v>483</v>
      </c>
    </row>
    <row r="14" spans="2:30">
      <c r="B14" s="215"/>
      <c r="C14" s="216"/>
      <c r="D14" s="16" t="s">
        <v>288</v>
      </c>
      <c r="E14" s="100">
        <v>0.1</v>
      </c>
      <c r="F14" s="100">
        <v>0.1</v>
      </c>
      <c r="G14" s="100">
        <v>0.1</v>
      </c>
      <c r="H14" s="100">
        <v>0.1</v>
      </c>
      <c r="I14" s="100">
        <v>0.1</v>
      </c>
      <c r="J14" s="100">
        <v>0.1</v>
      </c>
      <c r="K14" s="100">
        <v>0.1</v>
      </c>
      <c r="L14" s="100">
        <v>0.5</v>
      </c>
      <c r="M14" s="100">
        <v>0.5</v>
      </c>
      <c r="N14" s="100">
        <v>0.4</v>
      </c>
      <c r="O14" s="100">
        <v>0.2</v>
      </c>
      <c r="P14" s="100">
        <v>0.45</v>
      </c>
      <c r="Q14" s="100">
        <v>0.5</v>
      </c>
      <c r="R14" s="100">
        <v>0.5</v>
      </c>
      <c r="S14" s="100">
        <v>0.35</v>
      </c>
      <c r="T14" s="100">
        <v>0.3</v>
      </c>
      <c r="U14" s="100">
        <v>0.3</v>
      </c>
      <c r="V14" s="100">
        <v>0.3</v>
      </c>
      <c r="W14" s="100">
        <v>0.7</v>
      </c>
      <c r="X14" s="100">
        <v>0.9</v>
      </c>
      <c r="Y14" s="100">
        <v>0.7</v>
      </c>
      <c r="Z14" s="100">
        <v>0.65</v>
      </c>
      <c r="AA14" s="100">
        <v>0.55000000000000004</v>
      </c>
      <c r="AB14" s="100">
        <v>0.35</v>
      </c>
      <c r="AC14" s="218"/>
    </row>
    <row r="15" spans="2:30">
      <c r="B15" s="215"/>
      <c r="C15" s="216"/>
      <c r="D15" s="16" t="s">
        <v>289</v>
      </c>
      <c r="E15" s="100">
        <v>0.1</v>
      </c>
      <c r="F15" s="100">
        <v>0.1</v>
      </c>
      <c r="G15" s="100">
        <v>0.1</v>
      </c>
      <c r="H15" s="100">
        <v>0.1</v>
      </c>
      <c r="I15" s="100">
        <v>0.1</v>
      </c>
      <c r="J15" s="100">
        <v>0.1</v>
      </c>
      <c r="K15" s="100">
        <v>0.1</v>
      </c>
      <c r="L15" s="100">
        <v>0.5</v>
      </c>
      <c r="M15" s="100">
        <v>0.5</v>
      </c>
      <c r="N15" s="100">
        <v>0.2</v>
      </c>
      <c r="O15" s="100">
        <v>0.2</v>
      </c>
      <c r="P15" s="100">
        <v>0.3</v>
      </c>
      <c r="Q15" s="100">
        <v>0.5</v>
      </c>
      <c r="R15" s="100">
        <v>0.5</v>
      </c>
      <c r="S15" s="100">
        <v>0.3</v>
      </c>
      <c r="T15" s="100">
        <v>0.2</v>
      </c>
      <c r="U15" s="100">
        <v>0.25</v>
      </c>
      <c r="V15" s="100">
        <v>0.35</v>
      </c>
      <c r="W15" s="100">
        <v>0.55000000000000004</v>
      </c>
      <c r="X15" s="100">
        <v>0.65</v>
      </c>
      <c r="Y15" s="100">
        <v>0.7</v>
      </c>
      <c r="Z15" s="100">
        <v>0.35</v>
      </c>
      <c r="AA15" s="100">
        <v>0.2</v>
      </c>
      <c r="AB15" s="100">
        <v>0.2</v>
      </c>
      <c r="AC15" s="219"/>
    </row>
    <row r="16" spans="2:30">
      <c r="B16" s="215" t="str">
        <f>$B$7&amp;" - "&amp;C16</f>
        <v>Occupancy - Atrium</v>
      </c>
      <c r="C16" s="216" t="s">
        <v>470</v>
      </c>
      <c r="D16" s="16" t="s">
        <v>287</v>
      </c>
      <c r="E16" s="100">
        <v>0.1</v>
      </c>
      <c r="F16" s="100">
        <v>0.1</v>
      </c>
      <c r="G16" s="100">
        <v>0.1</v>
      </c>
      <c r="H16" s="100">
        <v>0.1</v>
      </c>
      <c r="I16" s="100">
        <v>0.1</v>
      </c>
      <c r="J16" s="100">
        <v>0.1</v>
      </c>
      <c r="K16" s="100">
        <v>0.1</v>
      </c>
      <c r="L16" s="100">
        <v>0.1</v>
      </c>
      <c r="M16" s="100">
        <v>0.2</v>
      </c>
      <c r="N16" s="100">
        <v>0.2</v>
      </c>
      <c r="O16" s="100">
        <v>0.2</v>
      </c>
      <c r="P16" s="100">
        <v>0.8</v>
      </c>
      <c r="Q16" s="100">
        <v>0.8</v>
      </c>
      <c r="R16" s="100">
        <v>0.8</v>
      </c>
      <c r="S16" s="100">
        <v>0.8</v>
      </c>
      <c r="T16" s="100">
        <v>0.8</v>
      </c>
      <c r="U16" s="100">
        <v>0.8</v>
      </c>
      <c r="V16" s="100">
        <v>0.8</v>
      </c>
      <c r="W16" s="100">
        <v>0.2</v>
      </c>
      <c r="X16" s="100">
        <v>0.2</v>
      </c>
      <c r="Y16" s="100">
        <v>0.2</v>
      </c>
      <c r="Z16" s="100">
        <v>0.2</v>
      </c>
      <c r="AA16" s="100">
        <v>0.1</v>
      </c>
      <c r="AB16" s="100">
        <v>0.1</v>
      </c>
      <c r="AC16" s="217" t="s">
        <v>482</v>
      </c>
    </row>
    <row r="17" spans="2:29">
      <c r="B17" s="215"/>
      <c r="C17" s="216"/>
      <c r="D17" s="16" t="s">
        <v>288</v>
      </c>
      <c r="E17" s="100">
        <v>0.1</v>
      </c>
      <c r="F17" s="100">
        <v>0.1</v>
      </c>
      <c r="G17" s="100">
        <v>0.1</v>
      </c>
      <c r="H17" s="100">
        <v>0.1</v>
      </c>
      <c r="I17" s="100">
        <v>0.1</v>
      </c>
      <c r="J17" s="100">
        <v>0.1</v>
      </c>
      <c r="K17" s="100">
        <v>0.1</v>
      </c>
      <c r="L17" s="100">
        <v>0.1</v>
      </c>
      <c r="M17" s="100">
        <v>0.2</v>
      </c>
      <c r="N17" s="100">
        <v>0.2</v>
      </c>
      <c r="O17" s="100">
        <v>0.2</v>
      </c>
      <c r="P17" s="100">
        <v>0.6</v>
      </c>
      <c r="Q17" s="100">
        <v>0.6</v>
      </c>
      <c r="R17" s="100">
        <v>0.6</v>
      </c>
      <c r="S17" s="100">
        <v>0.6</v>
      </c>
      <c r="T17" s="100">
        <v>0.6</v>
      </c>
      <c r="U17" s="100">
        <v>0.6</v>
      </c>
      <c r="V17" s="100">
        <v>0.6</v>
      </c>
      <c r="W17" s="100">
        <v>0.6</v>
      </c>
      <c r="X17" s="100">
        <v>0.6</v>
      </c>
      <c r="Y17" s="100">
        <v>0.6</v>
      </c>
      <c r="Z17" s="100">
        <v>0.8</v>
      </c>
      <c r="AA17" s="100">
        <v>0.1</v>
      </c>
      <c r="AB17" s="100">
        <v>0.1</v>
      </c>
      <c r="AC17" s="218"/>
    </row>
    <row r="18" spans="2:29">
      <c r="B18" s="215"/>
      <c r="C18" s="216"/>
      <c r="D18" s="16" t="s">
        <v>289</v>
      </c>
      <c r="E18" s="100">
        <v>0.1</v>
      </c>
      <c r="F18" s="100">
        <v>0.1</v>
      </c>
      <c r="G18" s="100">
        <v>0.1</v>
      </c>
      <c r="H18" s="100">
        <v>0.1</v>
      </c>
      <c r="I18" s="100">
        <v>0.1</v>
      </c>
      <c r="J18" s="100">
        <v>0.1</v>
      </c>
      <c r="K18" s="100">
        <v>0.1</v>
      </c>
      <c r="L18" s="100">
        <v>0.1</v>
      </c>
      <c r="M18" s="100">
        <v>0.1</v>
      </c>
      <c r="N18" s="100">
        <v>0.1</v>
      </c>
      <c r="O18" s="100">
        <v>0.1</v>
      </c>
      <c r="P18" s="100">
        <v>0.1</v>
      </c>
      <c r="Q18" s="100">
        <v>0.1</v>
      </c>
      <c r="R18" s="100">
        <v>0.7</v>
      </c>
      <c r="S18" s="100">
        <v>0.7</v>
      </c>
      <c r="T18" s="100">
        <v>0.7</v>
      </c>
      <c r="U18" s="100">
        <v>0.7</v>
      </c>
      <c r="V18" s="100">
        <v>0.7</v>
      </c>
      <c r="W18" s="100">
        <v>0.7</v>
      </c>
      <c r="X18" s="100">
        <v>0.7</v>
      </c>
      <c r="Y18" s="100">
        <v>0.7</v>
      </c>
      <c r="Z18" s="100">
        <v>0.7</v>
      </c>
      <c r="AA18" s="100">
        <v>0.2</v>
      </c>
      <c r="AB18" s="100">
        <v>0.1</v>
      </c>
      <c r="AC18" s="219"/>
    </row>
    <row r="19" spans="2:29">
      <c r="B19" s="215" t="str">
        <f>$B$7&amp;" - "&amp;C19</f>
        <v>Occupancy - Conference/Meeting/Multipurpose</v>
      </c>
      <c r="C19" s="216" t="s">
        <v>472</v>
      </c>
      <c r="D19" s="16" t="s">
        <v>287</v>
      </c>
      <c r="E19" s="100">
        <v>0.1</v>
      </c>
      <c r="F19" s="100">
        <v>0.1</v>
      </c>
      <c r="G19" s="100">
        <v>0.1</v>
      </c>
      <c r="H19" s="100">
        <v>0.1</v>
      </c>
      <c r="I19" s="100">
        <v>0.1</v>
      </c>
      <c r="J19" s="100">
        <v>0.1</v>
      </c>
      <c r="K19" s="100">
        <v>0.1</v>
      </c>
      <c r="L19" s="100">
        <v>0.1</v>
      </c>
      <c r="M19" s="100">
        <v>0.2</v>
      </c>
      <c r="N19" s="100">
        <v>0.2</v>
      </c>
      <c r="O19" s="100">
        <v>0.2</v>
      </c>
      <c r="P19" s="100">
        <v>0.8</v>
      </c>
      <c r="Q19" s="100">
        <v>0.8</v>
      </c>
      <c r="R19" s="100">
        <v>0.8</v>
      </c>
      <c r="S19" s="100">
        <v>0.8</v>
      </c>
      <c r="T19" s="100">
        <v>0.8</v>
      </c>
      <c r="U19" s="100">
        <v>0.8</v>
      </c>
      <c r="V19" s="100">
        <v>0.8</v>
      </c>
      <c r="W19" s="100">
        <v>0.2</v>
      </c>
      <c r="X19" s="100">
        <v>0.2</v>
      </c>
      <c r="Y19" s="100">
        <v>0.2</v>
      </c>
      <c r="Z19" s="100">
        <v>0.2</v>
      </c>
      <c r="AA19" s="100">
        <v>0.1</v>
      </c>
      <c r="AB19" s="100">
        <v>0.1</v>
      </c>
      <c r="AC19" s="217" t="s">
        <v>482</v>
      </c>
    </row>
    <row r="20" spans="2:29">
      <c r="B20" s="215"/>
      <c r="C20" s="216"/>
      <c r="D20" s="16" t="s">
        <v>288</v>
      </c>
      <c r="E20" s="100">
        <v>0.1</v>
      </c>
      <c r="F20" s="100">
        <v>0.1</v>
      </c>
      <c r="G20" s="100">
        <v>0.1</v>
      </c>
      <c r="H20" s="100">
        <v>0.1</v>
      </c>
      <c r="I20" s="100">
        <v>0.1</v>
      </c>
      <c r="J20" s="100">
        <v>0.1</v>
      </c>
      <c r="K20" s="100">
        <v>0.1</v>
      </c>
      <c r="L20" s="100">
        <v>0.1</v>
      </c>
      <c r="M20" s="100">
        <v>0.2</v>
      </c>
      <c r="N20" s="100">
        <v>0.2</v>
      </c>
      <c r="O20" s="100">
        <v>0.2</v>
      </c>
      <c r="P20" s="100">
        <v>0.6</v>
      </c>
      <c r="Q20" s="100">
        <v>0.6</v>
      </c>
      <c r="R20" s="100">
        <v>0.6</v>
      </c>
      <c r="S20" s="100">
        <v>0.6</v>
      </c>
      <c r="T20" s="100">
        <v>0.6</v>
      </c>
      <c r="U20" s="100">
        <v>0.6</v>
      </c>
      <c r="V20" s="100">
        <v>0.6</v>
      </c>
      <c r="W20" s="100">
        <v>0.6</v>
      </c>
      <c r="X20" s="100">
        <v>0.6</v>
      </c>
      <c r="Y20" s="100">
        <v>0.6</v>
      </c>
      <c r="Z20" s="100">
        <v>0.8</v>
      </c>
      <c r="AA20" s="100">
        <v>0.1</v>
      </c>
      <c r="AB20" s="100">
        <v>0.1</v>
      </c>
      <c r="AC20" s="218"/>
    </row>
    <row r="21" spans="2:29">
      <c r="B21" s="215"/>
      <c r="C21" s="216"/>
      <c r="D21" s="16" t="s">
        <v>289</v>
      </c>
      <c r="E21" s="100">
        <v>0.1</v>
      </c>
      <c r="F21" s="100">
        <v>0.1</v>
      </c>
      <c r="G21" s="100">
        <v>0.1</v>
      </c>
      <c r="H21" s="100">
        <v>0.1</v>
      </c>
      <c r="I21" s="100">
        <v>0.1</v>
      </c>
      <c r="J21" s="100">
        <v>0.1</v>
      </c>
      <c r="K21" s="100">
        <v>0.1</v>
      </c>
      <c r="L21" s="100">
        <v>0.1</v>
      </c>
      <c r="M21" s="100">
        <v>0.1</v>
      </c>
      <c r="N21" s="100">
        <v>0.1</v>
      </c>
      <c r="O21" s="100">
        <v>0.1</v>
      </c>
      <c r="P21" s="100">
        <v>0.1</v>
      </c>
      <c r="Q21" s="100">
        <v>0.1</v>
      </c>
      <c r="R21" s="100">
        <v>0.7</v>
      </c>
      <c r="S21" s="100">
        <v>0.7</v>
      </c>
      <c r="T21" s="100">
        <v>0.7</v>
      </c>
      <c r="U21" s="100">
        <v>0.7</v>
      </c>
      <c r="V21" s="100">
        <v>0.7</v>
      </c>
      <c r="W21" s="100">
        <v>0.7</v>
      </c>
      <c r="X21" s="100">
        <v>0.7</v>
      </c>
      <c r="Y21" s="100">
        <v>0.7</v>
      </c>
      <c r="Z21" s="100">
        <v>0.7</v>
      </c>
      <c r="AA21" s="100">
        <v>0.2</v>
      </c>
      <c r="AB21" s="100">
        <v>0.1</v>
      </c>
      <c r="AC21" s="219"/>
    </row>
    <row r="22" spans="2:29">
      <c r="B22" s="215" t="str">
        <f>$B$7&amp;" - "&amp;C22</f>
        <v xml:space="preserve">Occupancy - </v>
      </c>
      <c r="C22" s="216"/>
      <c r="D22" s="16" t="s">
        <v>287</v>
      </c>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217"/>
    </row>
    <row r="23" spans="2:29">
      <c r="B23" s="215"/>
      <c r="C23" s="216"/>
      <c r="D23" s="16" t="s">
        <v>288</v>
      </c>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218"/>
    </row>
    <row r="24" spans="2:29">
      <c r="B24" s="215"/>
      <c r="C24" s="216"/>
      <c r="D24" s="16" t="s">
        <v>289</v>
      </c>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219"/>
    </row>
    <row r="25" spans="2:29">
      <c r="D25" s="132"/>
    </row>
    <row r="26" spans="2:29">
      <c r="D26" s="132"/>
    </row>
    <row r="27" spans="2:29">
      <c r="D27" s="132"/>
    </row>
    <row r="28" spans="2:29">
      <c r="D28" s="132"/>
    </row>
    <row r="29" spans="2:29">
      <c r="D29" s="132"/>
    </row>
    <row r="30" spans="2:29">
      <c r="D30" s="132"/>
    </row>
    <row r="31" spans="2:29">
      <c r="D31" s="132"/>
    </row>
    <row r="32" spans="2:29">
      <c r="D32" s="132"/>
    </row>
    <row r="33" spans="2:30">
      <c r="D33" s="132"/>
    </row>
    <row r="34" spans="2:30">
      <c r="D34" s="132"/>
    </row>
    <row r="35" spans="2:30">
      <c r="D35" s="132"/>
    </row>
    <row r="36" spans="2:30">
      <c r="D36" s="132"/>
    </row>
    <row r="37" spans="2:30">
      <c r="D37" s="132"/>
    </row>
    <row r="38" spans="2:30">
      <c r="D38" s="132"/>
    </row>
    <row r="39" spans="2:30">
      <c r="D39" s="132"/>
    </row>
    <row r="40" spans="2:30">
      <c r="D40" s="132"/>
    </row>
    <row r="42" spans="2:30" ht="18.75">
      <c r="B42" s="190" t="s">
        <v>290</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26" t="s">
        <v>8</v>
      </c>
      <c r="AD42" s="126"/>
    </row>
    <row r="43" spans="2:30" s="10" customFormat="1" ht="5.0999999999999996" customHeight="1">
      <c r="B43" s="11"/>
      <c r="C43" s="11"/>
      <c r="D43" s="11"/>
      <c r="E43" s="11"/>
      <c r="F43" s="11"/>
      <c r="G43" s="12"/>
    </row>
    <row r="44" spans="2:30">
      <c r="B44" s="131"/>
      <c r="C44" s="17" t="s">
        <v>226</v>
      </c>
      <c r="D44" s="17" t="s">
        <v>263</v>
      </c>
      <c r="E44" s="17" t="s">
        <v>264</v>
      </c>
      <c r="F44" s="17" t="s">
        <v>265</v>
      </c>
      <c r="G44" s="17" t="s">
        <v>266</v>
      </c>
      <c r="H44" s="17" t="s">
        <v>267</v>
      </c>
      <c r="I44" s="17" t="s">
        <v>268</v>
      </c>
      <c r="J44" s="17" t="s">
        <v>269</v>
      </c>
      <c r="K44" s="17" t="s">
        <v>270</v>
      </c>
      <c r="L44" s="17" t="s">
        <v>271</v>
      </c>
      <c r="M44" s="17" t="s">
        <v>272</v>
      </c>
      <c r="N44" s="17" t="s">
        <v>273</v>
      </c>
      <c r="O44" s="17" t="s">
        <v>274</v>
      </c>
      <c r="P44" s="17" t="s">
        <v>275</v>
      </c>
      <c r="Q44" s="17" t="s">
        <v>276</v>
      </c>
      <c r="R44" s="17" t="s">
        <v>277</v>
      </c>
      <c r="S44" s="17" t="s">
        <v>278</v>
      </c>
      <c r="T44" s="17" t="s">
        <v>279</v>
      </c>
      <c r="U44" s="17" t="s">
        <v>280</v>
      </c>
      <c r="V44" s="17" t="s">
        <v>281</v>
      </c>
      <c r="W44" s="17" t="s">
        <v>282</v>
      </c>
      <c r="X44" s="17" t="s">
        <v>283</v>
      </c>
      <c r="Y44" s="17" t="s">
        <v>284</v>
      </c>
      <c r="Z44" s="17" t="s">
        <v>285</v>
      </c>
      <c r="AA44" s="17" t="s">
        <v>286</v>
      </c>
      <c r="AB44" s="151">
        <v>0</v>
      </c>
    </row>
    <row r="45" spans="2:30" ht="15.75" customHeight="1">
      <c r="B45" s="215" t="str">
        <f>$B$42&amp;" - "&amp;C45</f>
        <v>Lighting - Audience Seating Area</v>
      </c>
      <c r="C45" s="216" t="s">
        <v>469</v>
      </c>
      <c r="D45" s="16" t="s">
        <v>287</v>
      </c>
      <c r="E45" s="100">
        <v>0.05</v>
      </c>
      <c r="F45" s="100">
        <v>0.05</v>
      </c>
      <c r="G45" s="100">
        <v>0.05</v>
      </c>
      <c r="H45" s="100">
        <v>0.05</v>
      </c>
      <c r="I45" s="100">
        <v>0.05</v>
      </c>
      <c r="J45" s="100">
        <v>0.05</v>
      </c>
      <c r="K45" s="100">
        <v>0.35</v>
      </c>
      <c r="L45" s="100">
        <v>0.35</v>
      </c>
      <c r="M45" s="100">
        <v>0.35</v>
      </c>
      <c r="N45" s="100">
        <v>0.65</v>
      </c>
      <c r="O45" s="100">
        <v>0.65</v>
      </c>
      <c r="P45" s="100">
        <v>0.65</v>
      </c>
      <c r="Q45" s="100">
        <v>0.65</v>
      </c>
      <c r="R45" s="100">
        <v>0.65</v>
      </c>
      <c r="S45" s="100">
        <v>0.65</v>
      </c>
      <c r="T45" s="100">
        <v>0.65</v>
      </c>
      <c r="U45" s="100">
        <v>0.65</v>
      </c>
      <c r="V45" s="100">
        <v>0.65</v>
      </c>
      <c r="W45" s="100">
        <v>0.65</v>
      </c>
      <c r="X45" s="100">
        <v>0.65</v>
      </c>
      <c r="Y45" s="100">
        <v>0.65</v>
      </c>
      <c r="Z45" s="100">
        <v>0.65</v>
      </c>
      <c r="AA45" s="100">
        <v>0.25</v>
      </c>
      <c r="AB45" s="100">
        <v>0.05</v>
      </c>
      <c r="AC45" s="217" t="s">
        <v>482</v>
      </c>
    </row>
    <row r="46" spans="2:30">
      <c r="B46" s="215"/>
      <c r="C46" s="216"/>
      <c r="D46" s="16" t="s">
        <v>288</v>
      </c>
      <c r="E46" s="100">
        <v>0.05</v>
      </c>
      <c r="F46" s="100">
        <v>0.05</v>
      </c>
      <c r="G46" s="100">
        <v>0.05</v>
      </c>
      <c r="H46" s="100">
        <v>0.05</v>
      </c>
      <c r="I46" s="100">
        <v>0.05</v>
      </c>
      <c r="J46" s="100">
        <v>0.05</v>
      </c>
      <c r="K46" s="100">
        <v>0.05</v>
      </c>
      <c r="L46" s="100">
        <v>0.3</v>
      </c>
      <c r="M46" s="100">
        <v>0.3</v>
      </c>
      <c r="N46" s="100">
        <v>0.4</v>
      </c>
      <c r="O46" s="100">
        <v>0.4</v>
      </c>
      <c r="P46" s="100">
        <v>0.4</v>
      </c>
      <c r="Q46" s="100">
        <v>0.4</v>
      </c>
      <c r="R46" s="100">
        <v>0.4</v>
      </c>
      <c r="S46" s="100">
        <v>0.4</v>
      </c>
      <c r="T46" s="100">
        <v>0.4</v>
      </c>
      <c r="U46" s="100">
        <v>0.4</v>
      </c>
      <c r="V46" s="100">
        <v>0.4</v>
      </c>
      <c r="W46" s="100">
        <v>0.4</v>
      </c>
      <c r="X46" s="100">
        <v>0.4</v>
      </c>
      <c r="Y46" s="100">
        <v>0.4</v>
      </c>
      <c r="Z46" s="100">
        <v>0.4</v>
      </c>
      <c r="AA46" s="100">
        <v>0.4</v>
      </c>
      <c r="AB46" s="100">
        <v>0.05</v>
      </c>
      <c r="AC46" s="218"/>
    </row>
    <row r="47" spans="2:30">
      <c r="B47" s="215"/>
      <c r="C47" s="216"/>
      <c r="D47" s="16" t="s">
        <v>289</v>
      </c>
      <c r="E47" s="100">
        <v>0.05</v>
      </c>
      <c r="F47" s="100">
        <v>0.05</v>
      </c>
      <c r="G47" s="100">
        <v>0.05</v>
      </c>
      <c r="H47" s="100">
        <v>0.05</v>
      </c>
      <c r="I47" s="100">
        <v>0.05</v>
      </c>
      <c r="J47" s="100">
        <v>0.05</v>
      </c>
      <c r="K47" s="100">
        <v>0.05</v>
      </c>
      <c r="L47" s="100">
        <v>0.3</v>
      </c>
      <c r="M47" s="100">
        <v>0.3</v>
      </c>
      <c r="N47" s="100">
        <v>0.3</v>
      </c>
      <c r="O47" s="100">
        <v>0.3</v>
      </c>
      <c r="P47" s="100">
        <v>0.3</v>
      </c>
      <c r="Q47" s="100">
        <v>0.55000000000000004</v>
      </c>
      <c r="R47" s="100">
        <v>0.55000000000000004</v>
      </c>
      <c r="S47" s="100">
        <v>0.55000000000000004</v>
      </c>
      <c r="T47" s="100">
        <v>0.55000000000000004</v>
      </c>
      <c r="U47" s="100">
        <v>0.55000000000000004</v>
      </c>
      <c r="V47" s="100">
        <v>0.55000000000000004</v>
      </c>
      <c r="W47" s="100">
        <v>0.55000000000000004</v>
      </c>
      <c r="X47" s="100">
        <v>0.55000000000000004</v>
      </c>
      <c r="Y47" s="100">
        <v>0.55000000000000004</v>
      </c>
      <c r="Z47" s="100">
        <v>0.55000000000000004</v>
      </c>
      <c r="AA47" s="100">
        <v>0.05</v>
      </c>
      <c r="AB47" s="100">
        <v>0.05</v>
      </c>
      <c r="AC47" s="219"/>
    </row>
    <row r="48" spans="2:30">
      <c r="B48" s="215" t="str">
        <f>$B$42&amp;" - "&amp;C48</f>
        <v>Lighting - Cafeteria Space</v>
      </c>
      <c r="C48" s="216" t="s">
        <v>471</v>
      </c>
      <c r="D48" s="16" t="s">
        <v>287</v>
      </c>
      <c r="E48" s="100">
        <v>0.15</v>
      </c>
      <c r="F48" s="100">
        <v>0.15</v>
      </c>
      <c r="G48" s="100">
        <v>0.15</v>
      </c>
      <c r="H48" s="100">
        <v>0.15</v>
      </c>
      <c r="I48" s="100">
        <v>0.15</v>
      </c>
      <c r="J48" s="100">
        <v>0.2</v>
      </c>
      <c r="K48" s="100">
        <v>0.4</v>
      </c>
      <c r="L48" s="100">
        <v>0.4</v>
      </c>
      <c r="M48" s="100">
        <v>0.6</v>
      </c>
      <c r="N48" s="100">
        <v>0.6</v>
      </c>
      <c r="O48" s="100">
        <v>0.9</v>
      </c>
      <c r="P48" s="100">
        <v>0.9</v>
      </c>
      <c r="Q48" s="100">
        <v>0.9</v>
      </c>
      <c r="R48" s="100">
        <v>0.9</v>
      </c>
      <c r="S48" s="100">
        <v>0.9</v>
      </c>
      <c r="T48" s="100">
        <v>0.9</v>
      </c>
      <c r="U48" s="100">
        <v>0.9</v>
      </c>
      <c r="V48" s="100">
        <v>0.9</v>
      </c>
      <c r="W48" s="100">
        <v>0.9</v>
      </c>
      <c r="X48" s="100">
        <v>0.9</v>
      </c>
      <c r="Y48" s="100">
        <v>0.9</v>
      </c>
      <c r="Z48" s="100">
        <v>0.9</v>
      </c>
      <c r="AA48" s="100">
        <v>0.5</v>
      </c>
      <c r="AB48" s="100">
        <v>0.3</v>
      </c>
      <c r="AC48" s="217" t="s">
        <v>483</v>
      </c>
    </row>
    <row r="49" spans="2:29">
      <c r="B49" s="215"/>
      <c r="C49" s="216"/>
      <c r="D49" s="16" t="s">
        <v>288</v>
      </c>
      <c r="E49" s="100">
        <v>0.2</v>
      </c>
      <c r="F49" s="100">
        <v>0.15</v>
      </c>
      <c r="G49" s="100">
        <v>0.15</v>
      </c>
      <c r="H49" s="100">
        <v>0.15</v>
      </c>
      <c r="I49" s="100">
        <v>0.15</v>
      </c>
      <c r="J49" s="100">
        <v>0.15</v>
      </c>
      <c r="K49" s="100">
        <v>0.3</v>
      </c>
      <c r="L49" s="100">
        <v>0.3</v>
      </c>
      <c r="M49" s="100">
        <v>0.6</v>
      </c>
      <c r="N49" s="100">
        <v>0.6</v>
      </c>
      <c r="O49" s="100">
        <v>0.8</v>
      </c>
      <c r="P49" s="100">
        <v>0.8</v>
      </c>
      <c r="Q49" s="100">
        <v>0.8</v>
      </c>
      <c r="R49" s="100">
        <v>0.8</v>
      </c>
      <c r="S49" s="100">
        <v>0.8</v>
      </c>
      <c r="T49" s="100">
        <v>0.8</v>
      </c>
      <c r="U49" s="100">
        <v>0.8</v>
      </c>
      <c r="V49" s="100">
        <v>0.9</v>
      </c>
      <c r="W49" s="100">
        <v>0.9</v>
      </c>
      <c r="X49" s="100">
        <v>0.9</v>
      </c>
      <c r="Y49" s="100">
        <v>0.9</v>
      </c>
      <c r="Z49" s="100">
        <v>0.9</v>
      </c>
      <c r="AA49" s="100">
        <v>0.5</v>
      </c>
      <c r="AB49" s="100">
        <v>0.3</v>
      </c>
      <c r="AC49" s="218"/>
    </row>
    <row r="50" spans="2:29">
      <c r="B50" s="215"/>
      <c r="C50" s="216"/>
      <c r="D50" s="16" t="s">
        <v>289</v>
      </c>
      <c r="E50" s="100">
        <v>0.2</v>
      </c>
      <c r="F50" s="100">
        <v>0.15</v>
      </c>
      <c r="G50" s="100">
        <v>0.15</v>
      </c>
      <c r="H50" s="100">
        <v>0.15</v>
      </c>
      <c r="I50" s="100">
        <v>0.15</v>
      </c>
      <c r="J50" s="100">
        <v>0.15</v>
      </c>
      <c r="K50" s="100">
        <v>0.3</v>
      </c>
      <c r="L50" s="100">
        <v>0.3</v>
      </c>
      <c r="M50" s="100">
        <v>0.5</v>
      </c>
      <c r="N50" s="100">
        <v>0.5</v>
      </c>
      <c r="O50" s="100">
        <v>0.7</v>
      </c>
      <c r="P50" s="100">
        <v>0.7</v>
      </c>
      <c r="Q50" s="100">
        <v>0.7</v>
      </c>
      <c r="R50" s="100">
        <v>0.7</v>
      </c>
      <c r="S50" s="100">
        <v>0.7</v>
      </c>
      <c r="T50" s="100">
        <v>0.7</v>
      </c>
      <c r="U50" s="100">
        <v>0.6</v>
      </c>
      <c r="V50" s="100">
        <v>0.6</v>
      </c>
      <c r="W50" s="100">
        <v>0.6</v>
      </c>
      <c r="X50" s="100">
        <v>0.6</v>
      </c>
      <c r="Y50" s="100">
        <v>0.6</v>
      </c>
      <c r="Z50" s="100">
        <v>0.6</v>
      </c>
      <c r="AA50" s="100">
        <v>0.5</v>
      </c>
      <c r="AB50" s="100">
        <v>0.3</v>
      </c>
      <c r="AC50" s="219"/>
    </row>
    <row r="51" spans="2:29">
      <c r="B51" s="215" t="str">
        <f>$B$42&amp;" - "&amp;C51</f>
        <v>Lighting - Atrium</v>
      </c>
      <c r="C51" s="216" t="s">
        <v>470</v>
      </c>
      <c r="D51" s="16" t="s">
        <v>287</v>
      </c>
      <c r="E51" s="100">
        <v>0.05</v>
      </c>
      <c r="F51" s="100">
        <v>0.05</v>
      </c>
      <c r="G51" s="100">
        <v>0.05</v>
      </c>
      <c r="H51" s="100">
        <v>0.05</v>
      </c>
      <c r="I51" s="100">
        <v>0.05</v>
      </c>
      <c r="J51" s="100">
        <v>0.05</v>
      </c>
      <c r="K51" s="100">
        <v>0.35</v>
      </c>
      <c r="L51" s="100">
        <v>0.35</v>
      </c>
      <c r="M51" s="100">
        <v>0.35</v>
      </c>
      <c r="N51" s="100">
        <v>0.65</v>
      </c>
      <c r="O51" s="100">
        <v>0.65</v>
      </c>
      <c r="P51" s="100">
        <v>0.65</v>
      </c>
      <c r="Q51" s="100">
        <v>0.65</v>
      </c>
      <c r="R51" s="100">
        <v>0.65</v>
      </c>
      <c r="S51" s="100">
        <v>0.65</v>
      </c>
      <c r="T51" s="100">
        <v>0.65</v>
      </c>
      <c r="U51" s="100">
        <v>0.65</v>
      </c>
      <c r="V51" s="100">
        <v>0.65</v>
      </c>
      <c r="W51" s="100">
        <v>0.65</v>
      </c>
      <c r="X51" s="100">
        <v>0.65</v>
      </c>
      <c r="Y51" s="100">
        <v>0.65</v>
      </c>
      <c r="Z51" s="100">
        <v>0.65</v>
      </c>
      <c r="AA51" s="100">
        <v>0.25</v>
      </c>
      <c r="AB51" s="100">
        <v>0.05</v>
      </c>
      <c r="AC51" s="217" t="s">
        <v>482</v>
      </c>
    </row>
    <row r="52" spans="2:29">
      <c r="B52" s="215"/>
      <c r="C52" s="216"/>
      <c r="D52" s="16" t="s">
        <v>288</v>
      </c>
      <c r="E52" s="100">
        <v>0.05</v>
      </c>
      <c r="F52" s="100">
        <v>0.05</v>
      </c>
      <c r="G52" s="100">
        <v>0.05</v>
      </c>
      <c r="H52" s="100">
        <v>0.05</v>
      </c>
      <c r="I52" s="100">
        <v>0.05</v>
      </c>
      <c r="J52" s="100">
        <v>0.05</v>
      </c>
      <c r="K52" s="100">
        <v>0.05</v>
      </c>
      <c r="L52" s="100">
        <v>0.3</v>
      </c>
      <c r="M52" s="100">
        <v>0.3</v>
      </c>
      <c r="N52" s="100">
        <v>0.4</v>
      </c>
      <c r="O52" s="100">
        <v>0.4</v>
      </c>
      <c r="P52" s="100">
        <v>0.4</v>
      </c>
      <c r="Q52" s="100">
        <v>0.4</v>
      </c>
      <c r="R52" s="100">
        <v>0.4</v>
      </c>
      <c r="S52" s="100">
        <v>0.4</v>
      </c>
      <c r="T52" s="100">
        <v>0.4</v>
      </c>
      <c r="U52" s="100">
        <v>0.4</v>
      </c>
      <c r="V52" s="100">
        <v>0.4</v>
      </c>
      <c r="W52" s="100">
        <v>0.4</v>
      </c>
      <c r="X52" s="100">
        <v>0.4</v>
      </c>
      <c r="Y52" s="100">
        <v>0.4</v>
      </c>
      <c r="Z52" s="100">
        <v>0.4</v>
      </c>
      <c r="AA52" s="100">
        <v>0.4</v>
      </c>
      <c r="AB52" s="100">
        <v>0.05</v>
      </c>
      <c r="AC52" s="218"/>
    </row>
    <row r="53" spans="2:29">
      <c r="B53" s="215"/>
      <c r="C53" s="216"/>
      <c r="D53" s="16" t="s">
        <v>289</v>
      </c>
      <c r="E53" s="100">
        <v>0.05</v>
      </c>
      <c r="F53" s="100">
        <v>0.05</v>
      </c>
      <c r="G53" s="100">
        <v>0.05</v>
      </c>
      <c r="H53" s="100">
        <v>0.05</v>
      </c>
      <c r="I53" s="100">
        <v>0.05</v>
      </c>
      <c r="J53" s="100">
        <v>0.05</v>
      </c>
      <c r="K53" s="100">
        <v>0.05</v>
      </c>
      <c r="L53" s="100">
        <v>0.3</v>
      </c>
      <c r="M53" s="100">
        <v>0.3</v>
      </c>
      <c r="N53" s="100">
        <v>0.3</v>
      </c>
      <c r="O53" s="100">
        <v>0.3</v>
      </c>
      <c r="P53" s="100">
        <v>0.3</v>
      </c>
      <c r="Q53" s="100">
        <v>0.55000000000000004</v>
      </c>
      <c r="R53" s="100">
        <v>0.55000000000000004</v>
      </c>
      <c r="S53" s="100">
        <v>0.55000000000000004</v>
      </c>
      <c r="T53" s="100">
        <v>0.55000000000000004</v>
      </c>
      <c r="U53" s="100">
        <v>0.55000000000000004</v>
      </c>
      <c r="V53" s="100">
        <v>0.55000000000000004</v>
      </c>
      <c r="W53" s="100">
        <v>0.55000000000000004</v>
      </c>
      <c r="X53" s="100">
        <v>0.55000000000000004</v>
      </c>
      <c r="Y53" s="100">
        <v>0.55000000000000004</v>
      </c>
      <c r="Z53" s="100">
        <v>0.55000000000000004</v>
      </c>
      <c r="AA53" s="100">
        <v>0.05</v>
      </c>
      <c r="AB53" s="100">
        <v>0.05</v>
      </c>
      <c r="AC53" s="219"/>
    </row>
    <row r="54" spans="2:29">
      <c r="B54" s="215" t="str">
        <f>$B$42&amp;" - "&amp;C54</f>
        <v>Lighting - Conference/Meeting/Multipurpose</v>
      </c>
      <c r="C54" s="216" t="s">
        <v>472</v>
      </c>
      <c r="D54" s="16" t="s">
        <v>287</v>
      </c>
      <c r="E54" s="100">
        <v>0.05</v>
      </c>
      <c r="F54" s="100">
        <v>0.05</v>
      </c>
      <c r="G54" s="100">
        <v>0.05</v>
      </c>
      <c r="H54" s="100">
        <v>0.05</v>
      </c>
      <c r="I54" s="100">
        <v>0.05</v>
      </c>
      <c r="J54" s="100">
        <v>0.05</v>
      </c>
      <c r="K54" s="100">
        <v>0.35</v>
      </c>
      <c r="L54" s="100">
        <v>0.35</v>
      </c>
      <c r="M54" s="100">
        <v>0.35</v>
      </c>
      <c r="N54" s="100">
        <v>0.65</v>
      </c>
      <c r="O54" s="100">
        <v>0.65</v>
      </c>
      <c r="P54" s="100">
        <v>0.65</v>
      </c>
      <c r="Q54" s="100">
        <v>0.65</v>
      </c>
      <c r="R54" s="100">
        <v>0.65</v>
      </c>
      <c r="S54" s="100">
        <v>0.65</v>
      </c>
      <c r="T54" s="100">
        <v>0.65</v>
      </c>
      <c r="U54" s="100">
        <v>0.65</v>
      </c>
      <c r="V54" s="100">
        <v>0.65</v>
      </c>
      <c r="W54" s="100">
        <v>0.65</v>
      </c>
      <c r="X54" s="100">
        <v>0.65</v>
      </c>
      <c r="Y54" s="100">
        <v>0.65</v>
      </c>
      <c r="Z54" s="100">
        <v>0.65</v>
      </c>
      <c r="AA54" s="100">
        <v>0.25</v>
      </c>
      <c r="AB54" s="100">
        <v>0.05</v>
      </c>
      <c r="AC54" s="217" t="s">
        <v>482</v>
      </c>
    </row>
    <row r="55" spans="2:29">
      <c r="B55" s="215"/>
      <c r="C55" s="216"/>
      <c r="D55" s="16" t="s">
        <v>288</v>
      </c>
      <c r="E55" s="100">
        <v>0.05</v>
      </c>
      <c r="F55" s="100">
        <v>0.05</v>
      </c>
      <c r="G55" s="100">
        <v>0.05</v>
      </c>
      <c r="H55" s="100">
        <v>0.05</v>
      </c>
      <c r="I55" s="100">
        <v>0.05</v>
      </c>
      <c r="J55" s="100">
        <v>0.05</v>
      </c>
      <c r="K55" s="100">
        <v>0.05</v>
      </c>
      <c r="L55" s="100">
        <v>0.3</v>
      </c>
      <c r="M55" s="100">
        <v>0.3</v>
      </c>
      <c r="N55" s="100">
        <v>0.4</v>
      </c>
      <c r="O55" s="100">
        <v>0.4</v>
      </c>
      <c r="P55" s="100">
        <v>0.4</v>
      </c>
      <c r="Q55" s="100">
        <v>0.4</v>
      </c>
      <c r="R55" s="100">
        <v>0.4</v>
      </c>
      <c r="S55" s="100">
        <v>0.4</v>
      </c>
      <c r="T55" s="100">
        <v>0.4</v>
      </c>
      <c r="U55" s="100">
        <v>0.4</v>
      </c>
      <c r="V55" s="100">
        <v>0.4</v>
      </c>
      <c r="W55" s="100">
        <v>0.4</v>
      </c>
      <c r="X55" s="100">
        <v>0.4</v>
      </c>
      <c r="Y55" s="100">
        <v>0.4</v>
      </c>
      <c r="Z55" s="100">
        <v>0.4</v>
      </c>
      <c r="AA55" s="100">
        <v>0.4</v>
      </c>
      <c r="AB55" s="100">
        <v>0.05</v>
      </c>
      <c r="AC55" s="218"/>
    </row>
    <row r="56" spans="2:29">
      <c r="B56" s="215"/>
      <c r="C56" s="216"/>
      <c r="D56" s="16" t="s">
        <v>289</v>
      </c>
      <c r="E56" s="100">
        <v>0.05</v>
      </c>
      <c r="F56" s="100">
        <v>0.05</v>
      </c>
      <c r="G56" s="100">
        <v>0.05</v>
      </c>
      <c r="H56" s="100">
        <v>0.05</v>
      </c>
      <c r="I56" s="100">
        <v>0.05</v>
      </c>
      <c r="J56" s="100">
        <v>0.05</v>
      </c>
      <c r="K56" s="100">
        <v>0.05</v>
      </c>
      <c r="L56" s="100">
        <v>0.3</v>
      </c>
      <c r="M56" s="100">
        <v>0.3</v>
      </c>
      <c r="N56" s="100">
        <v>0.3</v>
      </c>
      <c r="O56" s="100">
        <v>0.3</v>
      </c>
      <c r="P56" s="100">
        <v>0.3</v>
      </c>
      <c r="Q56" s="100">
        <v>0.55000000000000004</v>
      </c>
      <c r="R56" s="100">
        <v>0.55000000000000004</v>
      </c>
      <c r="S56" s="100">
        <v>0.55000000000000004</v>
      </c>
      <c r="T56" s="100">
        <v>0.55000000000000004</v>
      </c>
      <c r="U56" s="100">
        <v>0.55000000000000004</v>
      </c>
      <c r="V56" s="100">
        <v>0.55000000000000004</v>
      </c>
      <c r="W56" s="100">
        <v>0.55000000000000004</v>
      </c>
      <c r="X56" s="100">
        <v>0.55000000000000004</v>
      </c>
      <c r="Y56" s="100">
        <v>0.55000000000000004</v>
      </c>
      <c r="Z56" s="100">
        <v>0.55000000000000004</v>
      </c>
      <c r="AA56" s="100">
        <v>0.05</v>
      </c>
      <c r="AB56" s="100">
        <v>0.05</v>
      </c>
      <c r="AC56" s="219"/>
    </row>
    <row r="57" spans="2:29">
      <c r="B57" s="215" t="str">
        <f>$B$42&amp;" - "&amp;C57</f>
        <v xml:space="preserve">Lighting - </v>
      </c>
      <c r="C57" s="216"/>
      <c r="D57" s="16" t="s">
        <v>287</v>
      </c>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217"/>
    </row>
    <row r="58" spans="2:29">
      <c r="B58" s="215"/>
      <c r="C58" s="216"/>
      <c r="D58" s="16" t="s">
        <v>288</v>
      </c>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218"/>
    </row>
    <row r="59" spans="2:29">
      <c r="B59" s="215"/>
      <c r="C59" s="216"/>
      <c r="D59" s="16" t="s">
        <v>289</v>
      </c>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219"/>
    </row>
    <row r="60" spans="2:29">
      <c r="D60" s="132"/>
    </row>
    <row r="61" spans="2:29">
      <c r="D61" s="132"/>
    </row>
    <row r="62" spans="2:29">
      <c r="D62" s="132"/>
    </row>
    <row r="63" spans="2:29">
      <c r="D63" s="132"/>
    </row>
    <row r="64" spans="2:29">
      <c r="D64" s="132"/>
    </row>
    <row r="65" spans="2:30">
      <c r="D65" s="132"/>
    </row>
    <row r="66" spans="2:30">
      <c r="D66" s="132"/>
    </row>
    <row r="67" spans="2:30">
      <c r="D67" s="132"/>
    </row>
    <row r="68" spans="2:30">
      <c r="D68" s="132"/>
    </row>
    <row r="69" spans="2:30">
      <c r="D69" s="132"/>
    </row>
    <row r="70" spans="2:30">
      <c r="D70" s="132"/>
    </row>
    <row r="71" spans="2:30">
      <c r="D71" s="132"/>
    </row>
    <row r="72" spans="2:30">
      <c r="D72" s="132"/>
    </row>
    <row r="73" spans="2:30">
      <c r="D73" s="132"/>
    </row>
    <row r="74" spans="2:30">
      <c r="D74" s="132"/>
    </row>
    <row r="75" spans="2:30">
      <c r="D75" s="132"/>
    </row>
    <row r="76" spans="2:30">
      <c r="D76" s="132"/>
    </row>
    <row r="77" spans="2:30" ht="18.75">
      <c r="B77" s="190" t="s">
        <v>291</v>
      </c>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26" t="s">
        <v>8</v>
      </c>
      <c r="AD77" s="126"/>
    </row>
    <row r="78" spans="2:30" s="10" customFormat="1" ht="5.0999999999999996" customHeight="1">
      <c r="B78" s="11"/>
      <c r="C78" s="11"/>
      <c r="D78" s="11"/>
      <c r="E78" s="11"/>
      <c r="F78" s="11"/>
      <c r="G78" s="12"/>
    </row>
    <row r="79" spans="2:30">
      <c r="B79" s="131"/>
      <c r="C79" s="17" t="s">
        <v>226</v>
      </c>
      <c r="D79" s="17" t="s">
        <v>263</v>
      </c>
      <c r="E79" s="17" t="s">
        <v>264</v>
      </c>
      <c r="F79" s="17" t="s">
        <v>265</v>
      </c>
      <c r="G79" s="17" t="s">
        <v>266</v>
      </c>
      <c r="H79" s="17" t="s">
        <v>267</v>
      </c>
      <c r="I79" s="17" t="s">
        <v>268</v>
      </c>
      <c r="J79" s="17" t="s">
        <v>269</v>
      </c>
      <c r="K79" s="17" t="s">
        <v>270</v>
      </c>
      <c r="L79" s="17" t="s">
        <v>271</v>
      </c>
      <c r="M79" s="17" t="s">
        <v>272</v>
      </c>
      <c r="N79" s="17" t="s">
        <v>273</v>
      </c>
      <c r="O79" s="17" t="s">
        <v>274</v>
      </c>
      <c r="P79" s="17" t="s">
        <v>275</v>
      </c>
      <c r="Q79" s="17" t="s">
        <v>276</v>
      </c>
      <c r="R79" s="17" t="s">
        <v>277</v>
      </c>
      <c r="S79" s="17" t="s">
        <v>278</v>
      </c>
      <c r="T79" s="17" t="s">
        <v>279</v>
      </c>
      <c r="U79" s="17" t="s">
        <v>280</v>
      </c>
      <c r="V79" s="17" t="s">
        <v>281</v>
      </c>
      <c r="W79" s="17" t="s">
        <v>282</v>
      </c>
      <c r="X79" s="17" t="s">
        <v>283</v>
      </c>
      <c r="Y79" s="17" t="s">
        <v>284</v>
      </c>
      <c r="Z79" s="17" t="s">
        <v>285</v>
      </c>
      <c r="AA79" s="17" t="s">
        <v>286</v>
      </c>
      <c r="AB79" s="151">
        <v>0</v>
      </c>
    </row>
    <row r="80" spans="2:30" ht="15.75" customHeight="1">
      <c r="B80" s="215" t="str">
        <f>$B$77&amp;" - "&amp;C80</f>
        <v>Receptacles - Audience Seating Area</v>
      </c>
      <c r="C80" s="216" t="s">
        <v>469</v>
      </c>
      <c r="D80" s="16" t="s">
        <v>287</v>
      </c>
      <c r="E80" s="100">
        <v>0.05</v>
      </c>
      <c r="F80" s="100">
        <v>0.05</v>
      </c>
      <c r="G80" s="100">
        <v>0.05</v>
      </c>
      <c r="H80" s="100">
        <v>0.05</v>
      </c>
      <c r="I80" s="100">
        <v>0.05</v>
      </c>
      <c r="J80" s="100">
        <v>0.05</v>
      </c>
      <c r="K80" s="100">
        <v>0.4</v>
      </c>
      <c r="L80" s="100">
        <v>0.4</v>
      </c>
      <c r="M80" s="100">
        <v>0.4</v>
      </c>
      <c r="N80" s="100">
        <v>0.75</v>
      </c>
      <c r="O80" s="100">
        <v>0.75</v>
      </c>
      <c r="P80" s="100">
        <v>0.75</v>
      </c>
      <c r="Q80" s="100">
        <v>0.75</v>
      </c>
      <c r="R80" s="100">
        <v>0.75</v>
      </c>
      <c r="S80" s="100">
        <v>0.75</v>
      </c>
      <c r="T80" s="100">
        <v>0.75</v>
      </c>
      <c r="U80" s="100">
        <v>0.75</v>
      </c>
      <c r="V80" s="100">
        <v>0.75</v>
      </c>
      <c r="W80" s="100">
        <v>0.75</v>
      </c>
      <c r="X80" s="100">
        <v>0.75</v>
      </c>
      <c r="Y80" s="100">
        <v>0.75</v>
      </c>
      <c r="Z80" s="100">
        <v>0.75</v>
      </c>
      <c r="AA80" s="100">
        <v>0.25</v>
      </c>
      <c r="AB80" s="100">
        <v>0.05</v>
      </c>
      <c r="AC80" s="217" t="s">
        <v>482</v>
      </c>
    </row>
    <row r="81" spans="2:29">
      <c r="B81" s="215"/>
      <c r="C81" s="216"/>
      <c r="D81" s="16" t="s">
        <v>288</v>
      </c>
      <c r="E81" s="100">
        <v>0.05</v>
      </c>
      <c r="F81" s="100">
        <v>0.05</v>
      </c>
      <c r="G81" s="100">
        <v>0.05</v>
      </c>
      <c r="H81" s="100">
        <v>0.05</v>
      </c>
      <c r="I81" s="100">
        <v>0.05</v>
      </c>
      <c r="J81" s="100">
        <v>0.05</v>
      </c>
      <c r="K81" s="100">
        <v>0.05</v>
      </c>
      <c r="L81" s="100">
        <v>0.3</v>
      </c>
      <c r="M81" s="100">
        <v>0.3</v>
      </c>
      <c r="N81" s="100">
        <v>0.5</v>
      </c>
      <c r="O81" s="100">
        <v>0.5</v>
      </c>
      <c r="P81" s="100">
        <v>0.5</v>
      </c>
      <c r="Q81" s="100">
        <v>0.5</v>
      </c>
      <c r="R81" s="100">
        <v>0.5</v>
      </c>
      <c r="S81" s="100">
        <v>0.5</v>
      </c>
      <c r="T81" s="100">
        <v>0.5</v>
      </c>
      <c r="U81" s="100">
        <v>0.5</v>
      </c>
      <c r="V81" s="100">
        <v>0.5</v>
      </c>
      <c r="W81" s="100">
        <v>0.5</v>
      </c>
      <c r="X81" s="100">
        <v>0.5</v>
      </c>
      <c r="Y81" s="100">
        <v>0.5</v>
      </c>
      <c r="Z81" s="100">
        <v>0.5</v>
      </c>
      <c r="AA81" s="100">
        <v>0.5</v>
      </c>
      <c r="AB81" s="100">
        <v>0.05</v>
      </c>
      <c r="AC81" s="218"/>
    </row>
    <row r="82" spans="2:29">
      <c r="B82" s="215"/>
      <c r="C82" s="216"/>
      <c r="D82" s="16" t="s">
        <v>289</v>
      </c>
      <c r="E82" s="100">
        <v>0.05</v>
      </c>
      <c r="F82" s="100">
        <v>0.05</v>
      </c>
      <c r="G82" s="100">
        <v>0.05</v>
      </c>
      <c r="H82" s="100">
        <v>0.05</v>
      </c>
      <c r="I82" s="100">
        <v>0.05</v>
      </c>
      <c r="J82" s="100">
        <v>0.05</v>
      </c>
      <c r="K82" s="100">
        <v>0.05</v>
      </c>
      <c r="L82" s="100">
        <v>0.3</v>
      </c>
      <c r="M82" s="100">
        <v>0.3</v>
      </c>
      <c r="N82" s="100">
        <v>0.3</v>
      </c>
      <c r="O82" s="100">
        <v>0.3</v>
      </c>
      <c r="P82" s="100">
        <v>0.3</v>
      </c>
      <c r="Q82" s="100">
        <v>0.65</v>
      </c>
      <c r="R82" s="100">
        <v>0.65</v>
      </c>
      <c r="S82" s="100">
        <v>0.65</v>
      </c>
      <c r="T82" s="100">
        <v>0.65</v>
      </c>
      <c r="U82" s="100">
        <v>0.65</v>
      </c>
      <c r="V82" s="100">
        <v>0.65</v>
      </c>
      <c r="W82" s="100">
        <v>0.65</v>
      </c>
      <c r="X82" s="100">
        <v>0.65</v>
      </c>
      <c r="Y82" s="100">
        <v>0.65</v>
      </c>
      <c r="Z82" s="100">
        <v>0.65</v>
      </c>
      <c r="AA82" s="100">
        <v>0.05</v>
      </c>
      <c r="AB82" s="100">
        <v>0.05</v>
      </c>
      <c r="AC82" s="219"/>
    </row>
    <row r="83" spans="2:29" ht="15.75" customHeight="1">
      <c r="B83" s="215" t="str">
        <f>$B$77&amp;" - "&amp;C83</f>
        <v>Receptacles - Cafeteria Space</v>
      </c>
      <c r="C83" s="216" t="s">
        <v>471</v>
      </c>
      <c r="D83" s="16" t="s">
        <v>287</v>
      </c>
      <c r="E83" s="100">
        <v>0.03</v>
      </c>
      <c r="F83" s="100">
        <v>0.02</v>
      </c>
      <c r="G83" s="100">
        <v>0.03</v>
      </c>
      <c r="H83" s="100">
        <v>0.02</v>
      </c>
      <c r="I83" s="100">
        <v>0.05</v>
      </c>
      <c r="J83" s="100">
        <v>0.12</v>
      </c>
      <c r="K83" s="100">
        <v>0.13</v>
      </c>
      <c r="L83" s="100">
        <v>0.15</v>
      </c>
      <c r="M83" s="100">
        <v>0.18</v>
      </c>
      <c r="N83" s="100">
        <v>0.21</v>
      </c>
      <c r="O83" s="100">
        <v>0.26</v>
      </c>
      <c r="P83" s="100">
        <v>0.28999999999999998</v>
      </c>
      <c r="Q83" s="100">
        <v>0.27</v>
      </c>
      <c r="R83" s="100">
        <v>0.25</v>
      </c>
      <c r="S83" s="100">
        <v>0.23</v>
      </c>
      <c r="T83" s="100">
        <v>0.23</v>
      </c>
      <c r="U83" s="100">
        <v>0.26</v>
      </c>
      <c r="V83" s="100">
        <v>0.26</v>
      </c>
      <c r="W83" s="100">
        <v>0.24</v>
      </c>
      <c r="X83" s="100">
        <v>0.22</v>
      </c>
      <c r="Y83" s="100">
        <v>0.2</v>
      </c>
      <c r="Z83" s="100">
        <v>0.18</v>
      </c>
      <c r="AA83" s="100">
        <v>0.09</v>
      </c>
      <c r="AB83" s="100">
        <v>0.03</v>
      </c>
      <c r="AC83" s="217" t="s">
        <v>483</v>
      </c>
    </row>
    <row r="84" spans="2:29">
      <c r="B84" s="215"/>
      <c r="C84" s="216"/>
      <c r="D84" s="16" t="s">
        <v>288</v>
      </c>
      <c r="E84" s="100">
        <v>0.03</v>
      </c>
      <c r="F84" s="100">
        <v>0.02</v>
      </c>
      <c r="G84" s="100">
        <v>0.03</v>
      </c>
      <c r="H84" s="100">
        <v>0.02</v>
      </c>
      <c r="I84" s="100">
        <v>0.05</v>
      </c>
      <c r="J84" s="100">
        <v>0.12</v>
      </c>
      <c r="K84" s="100">
        <v>0.13</v>
      </c>
      <c r="L84" s="100">
        <v>0.15</v>
      </c>
      <c r="M84" s="100">
        <v>0.18</v>
      </c>
      <c r="N84" s="100">
        <v>0.21</v>
      </c>
      <c r="O84" s="100">
        <v>0.26</v>
      </c>
      <c r="P84" s="100">
        <v>0.28999999999999998</v>
      </c>
      <c r="Q84" s="100">
        <v>0.27</v>
      </c>
      <c r="R84" s="100">
        <v>0.25</v>
      </c>
      <c r="S84" s="100">
        <v>0.23</v>
      </c>
      <c r="T84" s="100">
        <v>0.23</v>
      </c>
      <c r="U84" s="100">
        <v>0.26</v>
      </c>
      <c r="V84" s="100">
        <v>0.26</v>
      </c>
      <c r="W84" s="100">
        <v>0.24</v>
      </c>
      <c r="X84" s="100">
        <v>0.22</v>
      </c>
      <c r="Y84" s="100">
        <v>0.2</v>
      </c>
      <c r="Z84" s="100">
        <v>0.18</v>
      </c>
      <c r="AA84" s="100">
        <v>0.09</v>
      </c>
      <c r="AB84" s="100">
        <v>0.03</v>
      </c>
      <c r="AC84" s="218"/>
    </row>
    <row r="85" spans="2:29">
      <c r="B85" s="215"/>
      <c r="C85" s="216"/>
      <c r="D85" s="16" t="s">
        <v>289</v>
      </c>
      <c r="E85" s="100">
        <v>0.03</v>
      </c>
      <c r="F85" s="100">
        <v>0.02</v>
      </c>
      <c r="G85" s="100">
        <v>0.03</v>
      </c>
      <c r="H85" s="100">
        <v>0.02</v>
      </c>
      <c r="I85" s="100">
        <v>0.05</v>
      </c>
      <c r="J85" s="100">
        <v>0.12</v>
      </c>
      <c r="K85" s="100">
        <v>0.13</v>
      </c>
      <c r="L85" s="100">
        <v>0.15</v>
      </c>
      <c r="M85" s="100">
        <v>0.18</v>
      </c>
      <c r="N85" s="100">
        <v>0.21</v>
      </c>
      <c r="O85" s="100">
        <v>0.26</v>
      </c>
      <c r="P85" s="100">
        <v>0.28999999999999998</v>
      </c>
      <c r="Q85" s="100">
        <v>0.27</v>
      </c>
      <c r="R85" s="100">
        <v>0.25</v>
      </c>
      <c r="S85" s="100">
        <v>0.23</v>
      </c>
      <c r="T85" s="100">
        <v>0.23</v>
      </c>
      <c r="U85" s="100">
        <v>0.26</v>
      </c>
      <c r="V85" s="100">
        <v>0.26</v>
      </c>
      <c r="W85" s="100">
        <v>0.24</v>
      </c>
      <c r="X85" s="100">
        <v>0.22</v>
      </c>
      <c r="Y85" s="100">
        <v>0.2</v>
      </c>
      <c r="Z85" s="100">
        <v>0.18</v>
      </c>
      <c r="AA85" s="100">
        <v>0.09</v>
      </c>
      <c r="AB85" s="100">
        <v>0.03</v>
      </c>
      <c r="AC85" s="219"/>
    </row>
    <row r="86" spans="2:29" ht="15.75" customHeight="1">
      <c r="B86" s="215" t="str">
        <f>$B$77&amp;" - "&amp;C86</f>
        <v>Receptacles - Atrium</v>
      </c>
      <c r="C86" s="216" t="s">
        <v>470</v>
      </c>
      <c r="D86" s="16" t="s">
        <v>287</v>
      </c>
      <c r="E86" s="100">
        <v>0.05</v>
      </c>
      <c r="F86" s="100">
        <v>0.05</v>
      </c>
      <c r="G86" s="100">
        <v>0.05</v>
      </c>
      <c r="H86" s="100">
        <v>0.05</v>
      </c>
      <c r="I86" s="100">
        <v>0.05</v>
      </c>
      <c r="J86" s="100">
        <v>0.05</v>
      </c>
      <c r="K86" s="100">
        <v>0.4</v>
      </c>
      <c r="L86" s="100">
        <v>0.4</v>
      </c>
      <c r="M86" s="100">
        <v>0.4</v>
      </c>
      <c r="N86" s="100">
        <v>0.75</v>
      </c>
      <c r="O86" s="100">
        <v>0.75</v>
      </c>
      <c r="P86" s="100">
        <v>0.75</v>
      </c>
      <c r="Q86" s="100">
        <v>0.75</v>
      </c>
      <c r="R86" s="100">
        <v>0.75</v>
      </c>
      <c r="S86" s="100">
        <v>0.75</v>
      </c>
      <c r="T86" s="100">
        <v>0.75</v>
      </c>
      <c r="U86" s="100">
        <v>0.75</v>
      </c>
      <c r="V86" s="100">
        <v>0.75</v>
      </c>
      <c r="W86" s="100">
        <v>0.75</v>
      </c>
      <c r="X86" s="100">
        <v>0.75</v>
      </c>
      <c r="Y86" s="100">
        <v>0.75</v>
      </c>
      <c r="Z86" s="100">
        <v>0.75</v>
      </c>
      <c r="AA86" s="100">
        <v>0.25</v>
      </c>
      <c r="AB86" s="100">
        <v>0.05</v>
      </c>
      <c r="AC86" s="217" t="s">
        <v>483</v>
      </c>
    </row>
    <row r="87" spans="2:29">
      <c r="B87" s="215"/>
      <c r="C87" s="216"/>
      <c r="D87" s="16" t="s">
        <v>288</v>
      </c>
      <c r="E87" s="100">
        <v>0.05</v>
      </c>
      <c r="F87" s="100">
        <v>0.05</v>
      </c>
      <c r="G87" s="100">
        <v>0.05</v>
      </c>
      <c r="H87" s="100">
        <v>0.05</v>
      </c>
      <c r="I87" s="100">
        <v>0.05</v>
      </c>
      <c r="J87" s="100">
        <v>0.05</v>
      </c>
      <c r="K87" s="100">
        <v>0.05</v>
      </c>
      <c r="L87" s="100">
        <v>0.3</v>
      </c>
      <c r="M87" s="100">
        <v>0.3</v>
      </c>
      <c r="N87" s="100">
        <v>0.5</v>
      </c>
      <c r="O87" s="100">
        <v>0.5</v>
      </c>
      <c r="P87" s="100">
        <v>0.5</v>
      </c>
      <c r="Q87" s="100">
        <v>0.5</v>
      </c>
      <c r="R87" s="100">
        <v>0.5</v>
      </c>
      <c r="S87" s="100">
        <v>0.5</v>
      </c>
      <c r="T87" s="100">
        <v>0.5</v>
      </c>
      <c r="U87" s="100">
        <v>0.5</v>
      </c>
      <c r="V87" s="100">
        <v>0.5</v>
      </c>
      <c r="W87" s="100">
        <v>0.5</v>
      </c>
      <c r="X87" s="100">
        <v>0.5</v>
      </c>
      <c r="Y87" s="100">
        <v>0.5</v>
      </c>
      <c r="Z87" s="100">
        <v>0.5</v>
      </c>
      <c r="AA87" s="100">
        <v>0.5</v>
      </c>
      <c r="AB87" s="100">
        <v>0.05</v>
      </c>
      <c r="AC87" s="218"/>
    </row>
    <row r="88" spans="2:29">
      <c r="B88" s="215"/>
      <c r="C88" s="216"/>
      <c r="D88" s="16" t="s">
        <v>289</v>
      </c>
      <c r="E88" s="100">
        <v>0.05</v>
      </c>
      <c r="F88" s="100">
        <v>0.05</v>
      </c>
      <c r="G88" s="100">
        <v>0.05</v>
      </c>
      <c r="H88" s="100">
        <v>0.05</v>
      </c>
      <c r="I88" s="100">
        <v>0.05</v>
      </c>
      <c r="J88" s="100">
        <v>0.05</v>
      </c>
      <c r="K88" s="100">
        <v>0.05</v>
      </c>
      <c r="L88" s="100">
        <v>0.3</v>
      </c>
      <c r="M88" s="100">
        <v>0.3</v>
      </c>
      <c r="N88" s="100">
        <v>0.3</v>
      </c>
      <c r="O88" s="100">
        <v>0.3</v>
      </c>
      <c r="P88" s="100">
        <v>0.3</v>
      </c>
      <c r="Q88" s="100">
        <v>0.65</v>
      </c>
      <c r="R88" s="100">
        <v>0.65</v>
      </c>
      <c r="S88" s="100">
        <v>0.65</v>
      </c>
      <c r="T88" s="100">
        <v>0.65</v>
      </c>
      <c r="U88" s="100">
        <v>0.65</v>
      </c>
      <c r="V88" s="100">
        <v>0.65</v>
      </c>
      <c r="W88" s="100">
        <v>0.65</v>
      </c>
      <c r="X88" s="100">
        <v>0.65</v>
      </c>
      <c r="Y88" s="100">
        <v>0.65</v>
      </c>
      <c r="Z88" s="100">
        <v>0.65</v>
      </c>
      <c r="AA88" s="100">
        <v>0.05</v>
      </c>
      <c r="AB88" s="100">
        <v>0.05</v>
      </c>
      <c r="AC88" s="219"/>
    </row>
    <row r="89" spans="2:29" ht="15.75" customHeight="1">
      <c r="B89" s="215" t="str">
        <f>$B$77&amp;" - "&amp;C89</f>
        <v>Receptacles - Conference/Meeting/Multipurpose</v>
      </c>
      <c r="C89" s="216" t="s">
        <v>472</v>
      </c>
      <c r="D89" s="16" t="s">
        <v>287</v>
      </c>
      <c r="E89" s="100">
        <v>0.05</v>
      </c>
      <c r="F89" s="100">
        <v>0.05</v>
      </c>
      <c r="G89" s="100">
        <v>0.05</v>
      </c>
      <c r="H89" s="100">
        <v>0.05</v>
      </c>
      <c r="I89" s="100">
        <v>0.05</v>
      </c>
      <c r="J89" s="100">
        <v>0.05</v>
      </c>
      <c r="K89" s="100">
        <v>0.4</v>
      </c>
      <c r="L89" s="100">
        <v>0.4</v>
      </c>
      <c r="M89" s="100">
        <v>0.4</v>
      </c>
      <c r="N89" s="100">
        <v>0.75</v>
      </c>
      <c r="O89" s="100">
        <v>0.75</v>
      </c>
      <c r="P89" s="100">
        <v>0.75</v>
      </c>
      <c r="Q89" s="100">
        <v>0.75</v>
      </c>
      <c r="R89" s="100">
        <v>0.75</v>
      </c>
      <c r="S89" s="100">
        <v>0.75</v>
      </c>
      <c r="T89" s="100">
        <v>0.75</v>
      </c>
      <c r="U89" s="100">
        <v>0.75</v>
      </c>
      <c r="V89" s="100">
        <v>0.75</v>
      </c>
      <c r="W89" s="100">
        <v>0.75</v>
      </c>
      <c r="X89" s="100">
        <v>0.75</v>
      </c>
      <c r="Y89" s="100">
        <v>0.75</v>
      </c>
      <c r="Z89" s="100">
        <v>0.75</v>
      </c>
      <c r="AA89" s="100">
        <v>0.25</v>
      </c>
      <c r="AB89" s="100">
        <v>0.05</v>
      </c>
      <c r="AC89" s="217" t="s">
        <v>482</v>
      </c>
    </row>
    <row r="90" spans="2:29">
      <c r="B90" s="215"/>
      <c r="C90" s="216"/>
      <c r="D90" s="16" t="s">
        <v>288</v>
      </c>
      <c r="E90" s="100">
        <v>0.05</v>
      </c>
      <c r="F90" s="100">
        <v>0.05</v>
      </c>
      <c r="G90" s="100">
        <v>0.05</v>
      </c>
      <c r="H90" s="100">
        <v>0.05</v>
      </c>
      <c r="I90" s="100">
        <v>0.05</v>
      </c>
      <c r="J90" s="100">
        <v>0.05</v>
      </c>
      <c r="K90" s="100">
        <v>0.05</v>
      </c>
      <c r="L90" s="100">
        <v>0.3</v>
      </c>
      <c r="M90" s="100">
        <v>0.3</v>
      </c>
      <c r="N90" s="100">
        <v>0.5</v>
      </c>
      <c r="O90" s="100">
        <v>0.5</v>
      </c>
      <c r="P90" s="100">
        <v>0.5</v>
      </c>
      <c r="Q90" s="100">
        <v>0.5</v>
      </c>
      <c r="R90" s="100">
        <v>0.5</v>
      </c>
      <c r="S90" s="100">
        <v>0.5</v>
      </c>
      <c r="T90" s="100">
        <v>0.5</v>
      </c>
      <c r="U90" s="100">
        <v>0.5</v>
      </c>
      <c r="V90" s="100">
        <v>0.5</v>
      </c>
      <c r="W90" s="100">
        <v>0.5</v>
      </c>
      <c r="X90" s="100">
        <v>0.5</v>
      </c>
      <c r="Y90" s="100">
        <v>0.5</v>
      </c>
      <c r="Z90" s="100">
        <v>0.5</v>
      </c>
      <c r="AA90" s="100">
        <v>0.5</v>
      </c>
      <c r="AB90" s="100">
        <v>0.05</v>
      </c>
      <c r="AC90" s="218"/>
    </row>
    <row r="91" spans="2:29">
      <c r="B91" s="215"/>
      <c r="C91" s="216"/>
      <c r="D91" s="16" t="s">
        <v>289</v>
      </c>
      <c r="E91" s="100">
        <v>0.05</v>
      </c>
      <c r="F91" s="100">
        <v>0.05</v>
      </c>
      <c r="G91" s="100">
        <v>0.05</v>
      </c>
      <c r="H91" s="100">
        <v>0.05</v>
      </c>
      <c r="I91" s="100">
        <v>0.05</v>
      </c>
      <c r="J91" s="100">
        <v>0.05</v>
      </c>
      <c r="K91" s="100">
        <v>0.05</v>
      </c>
      <c r="L91" s="100">
        <v>0.3</v>
      </c>
      <c r="M91" s="100">
        <v>0.3</v>
      </c>
      <c r="N91" s="100">
        <v>0.3</v>
      </c>
      <c r="O91" s="100">
        <v>0.3</v>
      </c>
      <c r="P91" s="100">
        <v>0.3</v>
      </c>
      <c r="Q91" s="100">
        <v>0.65</v>
      </c>
      <c r="R91" s="100">
        <v>0.65</v>
      </c>
      <c r="S91" s="100">
        <v>0.65</v>
      </c>
      <c r="T91" s="100">
        <v>0.65</v>
      </c>
      <c r="U91" s="100">
        <v>0.65</v>
      </c>
      <c r="V91" s="100">
        <v>0.65</v>
      </c>
      <c r="W91" s="100">
        <v>0.65</v>
      </c>
      <c r="X91" s="100">
        <v>0.65</v>
      </c>
      <c r="Y91" s="100">
        <v>0.65</v>
      </c>
      <c r="Z91" s="100">
        <v>0.65</v>
      </c>
      <c r="AA91" s="100">
        <v>0.05</v>
      </c>
      <c r="AB91" s="100">
        <v>0.05</v>
      </c>
      <c r="AC91" s="219"/>
    </row>
    <row r="92" spans="2:29">
      <c r="B92" s="215" t="str">
        <f>$B$77&amp;" - "&amp;C92</f>
        <v xml:space="preserve">Receptacles - </v>
      </c>
      <c r="C92" s="220"/>
      <c r="D92" s="16" t="s">
        <v>287</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217" t="s">
        <v>482</v>
      </c>
    </row>
    <row r="93" spans="2:29">
      <c r="B93" s="215"/>
      <c r="C93" s="221"/>
      <c r="D93" s="16" t="s">
        <v>288</v>
      </c>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218"/>
    </row>
    <row r="94" spans="2:29">
      <c r="B94" s="215"/>
      <c r="C94" s="222"/>
      <c r="D94" s="16" t="s">
        <v>289</v>
      </c>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219"/>
    </row>
    <row r="95" spans="2:29">
      <c r="B95" s="215" t="str">
        <f>$B$77&amp;" - "&amp;C95</f>
        <v xml:space="preserve">Receptacles - </v>
      </c>
      <c r="C95" s="216"/>
      <c r="D95" s="16" t="s">
        <v>287</v>
      </c>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217"/>
    </row>
    <row r="96" spans="2:29">
      <c r="B96" s="215"/>
      <c r="C96" s="216"/>
      <c r="D96" s="16" t="s">
        <v>288</v>
      </c>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218"/>
    </row>
    <row r="97" spans="2:29">
      <c r="B97" s="215"/>
      <c r="C97" s="216"/>
      <c r="D97" s="16" t="s">
        <v>289</v>
      </c>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219"/>
    </row>
    <row r="115" spans="2:30" ht="18.75">
      <c r="B115" s="190" t="s">
        <v>292</v>
      </c>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26" t="s">
        <v>8</v>
      </c>
      <c r="AD115" s="126"/>
    </row>
    <row r="116" spans="2:30" s="10" customFormat="1" ht="5.0999999999999996" customHeight="1">
      <c r="B116" s="11"/>
      <c r="C116" s="11"/>
      <c r="D116" s="11"/>
      <c r="E116" s="11"/>
      <c r="F116" s="11"/>
      <c r="G116" s="12"/>
    </row>
    <row r="117" spans="2:30">
      <c r="B117" s="131"/>
      <c r="C117" s="17" t="s">
        <v>226</v>
      </c>
      <c r="D117" s="17" t="s">
        <v>263</v>
      </c>
      <c r="E117" s="17" t="s">
        <v>264</v>
      </c>
      <c r="F117" s="17" t="s">
        <v>265</v>
      </c>
      <c r="G117" s="17" t="s">
        <v>266</v>
      </c>
      <c r="H117" s="17" t="s">
        <v>267</v>
      </c>
      <c r="I117" s="17" t="s">
        <v>268</v>
      </c>
      <c r="J117" s="17" t="s">
        <v>269</v>
      </c>
      <c r="K117" s="17" t="s">
        <v>270</v>
      </c>
      <c r="L117" s="17" t="s">
        <v>271</v>
      </c>
      <c r="M117" s="17" t="s">
        <v>272</v>
      </c>
      <c r="N117" s="17" t="s">
        <v>273</v>
      </c>
      <c r="O117" s="17" t="s">
        <v>274</v>
      </c>
      <c r="P117" s="17" t="s">
        <v>275</v>
      </c>
      <c r="Q117" s="17" t="s">
        <v>276</v>
      </c>
      <c r="R117" s="17" t="s">
        <v>277</v>
      </c>
      <c r="S117" s="17" t="s">
        <v>278</v>
      </c>
      <c r="T117" s="17" t="s">
        <v>279</v>
      </c>
      <c r="U117" s="17" t="s">
        <v>280</v>
      </c>
      <c r="V117" s="17" t="s">
        <v>281</v>
      </c>
      <c r="W117" s="17" t="s">
        <v>282</v>
      </c>
      <c r="X117" s="17" t="s">
        <v>283</v>
      </c>
      <c r="Y117" s="17" t="s">
        <v>284</v>
      </c>
      <c r="Z117" s="17" t="s">
        <v>285</v>
      </c>
      <c r="AA117" s="17" t="s">
        <v>286</v>
      </c>
      <c r="AB117" s="151">
        <v>0</v>
      </c>
    </row>
    <row r="118" spans="2:30" ht="15.75" customHeight="1">
      <c r="B118" s="215" t="str">
        <f>$B$115&amp;" - "&amp;C118</f>
        <v>Domestic Hot Water - Audience Seating Area</v>
      </c>
      <c r="C118" s="216" t="s">
        <v>469</v>
      </c>
      <c r="D118" s="16" t="s">
        <v>287</v>
      </c>
      <c r="E118" s="100">
        <v>0</v>
      </c>
      <c r="F118" s="100">
        <v>0</v>
      </c>
      <c r="G118" s="100">
        <v>0</v>
      </c>
      <c r="H118" s="100">
        <v>0</v>
      </c>
      <c r="I118" s="100">
        <v>0</v>
      </c>
      <c r="J118" s="100">
        <v>0</v>
      </c>
      <c r="K118" s="100">
        <v>0</v>
      </c>
      <c r="L118" s="100">
        <v>0</v>
      </c>
      <c r="M118" s="100">
        <v>0</v>
      </c>
      <c r="N118" s="100">
        <v>0.05</v>
      </c>
      <c r="O118" s="100">
        <v>0.05</v>
      </c>
      <c r="P118" s="100">
        <v>0.35</v>
      </c>
      <c r="Q118" s="100">
        <v>0.05</v>
      </c>
      <c r="R118" s="100">
        <v>0.05</v>
      </c>
      <c r="S118" s="100">
        <v>0.05</v>
      </c>
      <c r="T118" s="100">
        <v>0.05</v>
      </c>
      <c r="U118" s="100">
        <v>0.05</v>
      </c>
      <c r="V118" s="100">
        <v>0</v>
      </c>
      <c r="W118" s="100">
        <v>0</v>
      </c>
      <c r="X118" s="100">
        <v>0</v>
      </c>
      <c r="Y118" s="100">
        <v>0</v>
      </c>
      <c r="Z118" s="100">
        <v>0</v>
      </c>
      <c r="AA118" s="100">
        <v>0</v>
      </c>
      <c r="AB118" s="100">
        <v>0</v>
      </c>
      <c r="AC118" s="217" t="s">
        <v>482</v>
      </c>
    </row>
    <row r="119" spans="2:30">
      <c r="B119" s="215"/>
      <c r="C119" s="216"/>
      <c r="D119" s="16" t="s">
        <v>288</v>
      </c>
      <c r="E119" s="100">
        <v>0</v>
      </c>
      <c r="F119" s="100">
        <v>0</v>
      </c>
      <c r="G119" s="100">
        <v>0</v>
      </c>
      <c r="H119" s="100">
        <v>0</v>
      </c>
      <c r="I119" s="100">
        <v>0</v>
      </c>
      <c r="J119" s="100">
        <v>0</v>
      </c>
      <c r="K119" s="100">
        <v>0</v>
      </c>
      <c r="L119" s="100">
        <v>0</v>
      </c>
      <c r="M119" s="100">
        <v>0</v>
      </c>
      <c r="N119" s="100">
        <v>0.05</v>
      </c>
      <c r="O119" s="100">
        <v>0.05</v>
      </c>
      <c r="P119" s="100">
        <v>0.2</v>
      </c>
      <c r="Q119" s="100">
        <v>0</v>
      </c>
      <c r="R119" s="100">
        <v>0</v>
      </c>
      <c r="S119" s="100">
        <v>0</v>
      </c>
      <c r="T119" s="100">
        <v>0</v>
      </c>
      <c r="U119" s="100">
        <v>0</v>
      </c>
      <c r="V119" s="100">
        <v>0</v>
      </c>
      <c r="W119" s="100">
        <v>0</v>
      </c>
      <c r="X119" s="100">
        <v>0.65</v>
      </c>
      <c r="Y119" s="100">
        <v>0.3</v>
      </c>
      <c r="Z119" s="100">
        <v>0</v>
      </c>
      <c r="AA119" s="100">
        <v>0</v>
      </c>
      <c r="AB119" s="100">
        <v>0</v>
      </c>
      <c r="AC119" s="218"/>
    </row>
    <row r="120" spans="2:30">
      <c r="B120" s="215"/>
      <c r="C120" s="216"/>
      <c r="D120" s="16" t="s">
        <v>289</v>
      </c>
      <c r="E120" s="100">
        <v>0</v>
      </c>
      <c r="F120" s="100">
        <v>0</v>
      </c>
      <c r="G120" s="100">
        <v>0</v>
      </c>
      <c r="H120" s="100">
        <v>0</v>
      </c>
      <c r="I120" s="100">
        <v>0</v>
      </c>
      <c r="J120" s="100">
        <v>0</v>
      </c>
      <c r="K120" s="100">
        <v>0</v>
      </c>
      <c r="L120" s="100">
        <v>0</v>
      </c>
      <c r="M120" s="100">
        <v>0</v>
      </c>
      <c r="N120" s="100">
        <v>0.05</v>
      </c>
      <c r="O120" s="100">
        <v>0.05</v>
      </c>
      <c r="P120" s="100">
        <v>0.1</v>
      </c>
      <c r="Q120" s="100">
        <v>0</v>
      </c>
      <c r="R120" s="100">
        <v>0</v>
      </c>
      <c r="S120" s="100">
        <v>0</v>
      </c>
      <c r="T120" s="100">
        <v>0</v>
      </c>
      <c r="U120" s="100">
        <v>0</v>
      </c>
      <c r="V120" s="100">
        <v>0</v>
      </c>
      <c r="W120" s="100">
        <v>0</v>
      </c>
      <c r="X120" s="100">
        <v>0.65</v>
      </c>
      <c r="Y120" s="100">
        <v>0.3</v>
      </c>
      <c r="Z120" s="100">
        <v>0</v>
      </c>
      <c r="AA120" s="100">
        <v>0</v>
      </c>
      <c r="AB120" s="100">
        <v>0</v>
      </c>
      <c r="AC120" s="219"/>
    </row>
    <row r="121" spans="2:30">
      <c r="B121" s="215" t="str">
        <f>$B$115&amp;" - "&amp;C121</f>
        <v>Domestic Hot Water - Cafeteria Space</v>
      </c>
      <c r="C121" s="216" t="s">
        <v>471</v>
      </c>
      <c r="D121" s="16" t="s">
        <v>287</v>
      </c>
      <c r="E121" s="100">
        <v>0.2</v>
      </c>
      <c r="F121" s="100">
        <v>0.15</v>
      </c>
      <c r="G121" s="100">
        <v>0.15</v>
      </c>
      <c r="H121" s="100">
        <v>0</v>
      </c>
      <c r="I121" s="100">
        <v>0</v>
      </c>
      <c r="J121" s="100">
        <v>0</v>
      </c>
      <c r="K121" s="100">
        <v>0</v>
      </c>
      <c r="L121" s="100">
        <v>0.6</v>
      </c>
      <c r="M121" s="100">
        <v>0.55000000000000004</v>
      </c>
      <c r="N121" s="100">
        <v>0.45</v>
      </c>
      <c r="O121" s="100">
        <v>0.4</v>
      </c>
      <c r="P121" s="100">
        <v>0.45</v>
      </c>
      <c r="Q121" s="100">
        <v>0.4</v>
      </c>
      <c r="R121" s="100">
        <v>0.35</v>
      </c>
      <c r="S121" s="100">
        <v>0.3</v>
      </c>
      <c r="T121" s="100">
        <v>0.3</v>
      </c>
      <c r="U121" s="100">
        <v>0.3</v>
      </c>
      <c r="V121" s="100">
        <v>0.4</v>
      </c>
      <c r="W121" s="100">
        <v>0.55000000000000004</v>
      </c>
      <c r="X121" s="100">
        <v>0.6</v>
      </c>
      <c r="Y121" s="100">
        <v>0.5</v>
      </c>
      <c r="Z121" s="100">
        <v>0.55000000000000004</v>
      </c>
      <c r="AA121" s="100">
        <v>0.45</v>
      </c>
      <c r="AB121" s="100">
        <v>0.25</v>
      </c>
      <c r="AC121" s="217" t="s">
        <v>483</v>
      </c>
    </row>
    <row r="122" spans="2:30">
      <c r="B122" s="215"/>
      <c r="C122" s="216"/>
      <c r="D122" s="16" t="s">
        <v>288</v>
      </c>
      <c r="E122" s="100">
        <v>0.2</v>
      </c>
      <c r="F122" s="100">
        <v>0.15</v>
      </c>
      <c r="G122" s="100">
        <v>0.15</v>
      </c>
      <c r="H122" s="100">
        <v>0</v>
      </c>
      <c r="I122" s="100">
        <v>0</v>
      </c>
      <c r="J122" s="100">
        <v>0</v>
      </c>
      <c r="K122" s="100">
        <v>0</v>
      </c>
      <c r="L122" s="100">
        <v>0</v>
      </c>
      <c r="M122" s="100">
        <v>0</v>
      </c>
      <c r="N122" s="100">
        <v>0.5</v>
      </c>
      <c r="O122" s="100">
        <v>0.45</v>
      </c>
      <c r="P122" s="100">
        <v>0.5</v>
      </c>
      <c r="Q122" s="100">
        <v>0.5</v>
      </c>
      <c r="R122" s="100">
        <v>0.45</v>
      </c>
      <c r="S122" s="100">
        <v>0.4</v>
      </c>
      <c r="T122" s="100">
        <v>0.4</v>
      </c>
      <c r="U122" s="100">
        <v>0.35</v>
      </c>
      <c r="V122" s="100">
        <v>0.4</v>
      </c>
      <c r="W122" s="100">
        <v>0.55000000000000004</v>
      </c>
      <c r="X122" s="100">
        <v>0.55000000000000004</v>
      </c>
      <c r="Y122" s="100">
        <v>0.5</v>
      </c>
      <c r="Z122" s="100">
        <v>0.55000000000000004</v>
      </c>
      <c r="AA122" s="100">
        <v>0.4</v>
      </c>
      <c r="AB122" s="100">
        <v>0.3</v>
      </c>
      <c r="AC122" s="218"/>
    </row>
    <row r="123" spans="2:30">
      <c r="B123" s="215"/>
      <c r="C123" s="216"/>
      <c r="D123" s="16" t="s">
        <v>289</v>
      </c>
      <c r="E123" s="100">
        <v>0.25</v>
      </c>
      <c r="F123" s="100">
        <v>0.2</v>
      </c>
      <c r="G123" s="100">
        <v>0.2</v>
      </c>
      <c r="H123" s="100">
        <v>0</v>
      </c>
      <c r="I123" s="100">
        <v>0</v>
      </c>
      <c r="J123" s="100">
        <v>0</v>
      </c>
      <c r="K123" s="100">
        <v>0</v>
      </c>
      <c r="L123" s="100">
        <v>0</v>
      </c>
      <c r="M123" s="100">
        <v>0</v>
      </c>
      <c r="N123" s="100">
        <v>0</v>
      </c>
      <c r="O123" s="100">
        <v>0.5</v>
      </c>
      <c r="P123" s="100">
        <v>0.5</v>
      </c>
      <c r="Q123" s="100">
        <v>0.4</v>
      </c>
      <c r="R123" s="100">
        <v>0.4</v>
      </c>
      <c r="S123" s="100">
        <v>0.3</v>
      </c>
      <c r="T123" s="100">
        <v>0.3</v>
      </c>
      <c r="U123" s="100">
        <v>0.3</v>
      </c>
      <c r="V123" s="100">
        <v>0.4</v>
      </c>
      <c r="W123" s="100">
        <v>0.5</v>
      </c>
      <c r="X123" s="100">
        <v>0.5</v>
      </c>
      <c r="Y123" s="100">
        <v>0.4</v>
      </c>
      <c r="Z123" s="100">
        <v>0.5</v>
      </c>
      <c r="AA123" s="100">
        <v>0.4</v>
      </c>
      <c r="AB123" s="100">
        <v>0.2</v>
      </c>
      <c r="AC123" s="219"/>
    </row>
    <row r="124" spans="2:30">
      <c r="B124" s="215" t="str">
        <f>$B$115&amp;" - "&amp;C124</f>
        <v>Domestic Hot Water - Atrium</v>
      </c>
      <c r="C124" s="216" t="s">
        <v>470</v>
      </c>
      <c r="D124" s="16" t="s">
        <v>287</v>
      </c>
      <c r="E124" s="100">
        <v>0</v>
      </c>
      <c r="F124" s="100">
        <v>0</v>
      </c>
      <c r="G124" s="100">
        <v>0</v>
      </c>
      <c r="H124" s="100">
        <v>0</v>
      </c>
      <c r="I124" s="100">
        <v>0</v>
      </c>
      <c r="J124" s="100">
        <v>0</v>
      </c>
      <c r="K124" s="100">
        <v>0</v>
      </c>
      <c r="L124" s="100">
        <v>0</v>
      </c>
      <c r="M124" s="100">
        <v>0</v>
      </c>
      <c r="N124" s="100">
        <v>0.05</v>
      </c>
      <c r="O124" s="100">
        <v>0.05</v>
      </c>
      <c r="P124" s="100">
        <v>0.35</v>
      </c>
      <c r="Q124" s="100">
        <v>0.05</v>
      </c>
      <c r="R124" s="100">
        <v>0.05</v>
      </c>
      <c r="S124" s="100">
        <v>0.05</v>
      </c>
      <c r="T124" s="100">
        <v>0.05</v>
      </c>
      <c r="U124" s="100">
        <v>0.05</v>
      </c>
      <c r="V124" s="100">
        <v>0</v>
      </c>
      <c r="W124" s="100">
        <v>0</v>
      </c>
      <c r="X124" s="100">
        <v>0</v>
      </c>
      <c r="Y124" s="100">
        <v>0</v>
      </c>
      <c r="Z124" s="100">
        <v>0</v>
      </c>
      <c r="AA124" s="100">
        <v>0</v>
      </c>
      <c r="AB124" s="100">
        <v>0</v>
      </c>
      <c r="AC124" s="217" t="s">
        <v>482</v>
      </c>
    </row>
    <row r="125" spans="2:30">
      <c r="B125" s="215"/>
      <c r="C125" s="216"/>
      <c r="D125" s="16" t="s">
        <v>288</v>
      </c>
      <c r="E125" s="100">
        <v>0</v>
      </c>
      <c r="F125" s="100">
        <v>0</v>
      </c>
      <c r="G125" s="100">
        <v>0</v>
      </c>
      <c r="H125" s="100">
        <v>0</v>
      </c>
      <c r="I125" s="100">
        <v>0</v>
      </c>
      <c r="J125" s="100">
        <v>0</v>
      </c>
      <c r="K125" s="100">
        <v>0</v>
      </c>
      <c r="L125" s="100">
        <v>0</v>
      </c>
      <c r="M125" s="100">
        <v>0</v>
      </c>
      <c r="N125" s="100">
        <v>0.05</v>
      </c>
      <c r="O125" s="100">
        <v>0.05</v>
      </c>
      <c r="P125" s="100">
        <v>0.2</v>
      </c>
      <c r="Q125" s="100">
        <v>0</v>
      </c>
      <c r="R125" s="100">
        <v>0</v>
      </c>
      <c r="S125" s="100">
        <v>0</v>
      </c>
      <c r="T125" s="100">
        <v>0</v>
      </c>
      <c r="U125" s="100">
        <v>0</v>
      </c>
      <c r="V125" s="100">
        <v>0</v>
      </c>
      <c r="W125" s="100">
        <v>0</v>
      </c>
      <c r="X125" s="100">
        <v>0.65</v>
      </c>
      <c r="Y125" s="100">
        <v>0.3</v>
      </c>
      <c r="Z125" s="100">
        <v>0</v>
      </c>
      <c r="AA125" s="100">
        <v>0</v>
      </c>
      <c r="AB125" s="100">
        <v>0</v>
      </c>
      <c r="AC125" s="218"/>
    </row>
    <row r="126" spans="2:30">
      <c r="B126" s="215"/>
      <c r="C126" s="216"/>
      <c r="D126" s="16" t="s">
        <v>289</v>
      </c>
      <c r="E126" s="100">
        <v>0</v>
      </c>
      <c r="F126" s="100">
        <v>0</v>
      </c>
      <c r="G126" s="100">
        <v>0</v>
      </c>
      <c r="H126" s="100">
        <v>0</v>
      </c>
      <c r="I126" s="100">
        <v>0</v>
      </c>
      <c r="J126" s="100">
        <v>0</v>
      </c>
      <c r="K126" s="100">
        <v>0</v>
      </c>
      <c r="L126" s="100">
        <v>0</v>
      </c>
      <c r="M126" s="100">
        <v>0</v>
      </c>
      <c r="N126" s="100">
        <v>0.05</v>
      </c>
      <c r="O126" s="100">
        <v>0.05</v>
      </c>
      <c r="P126" s="100">
        <v>0.1</v>
      </c>
      <c r="Q126" s="100">
        <v>0</v>
      </c>
      <c r="R126" s="100">
        <v>0</v>
      </c>
      <c r="S126" s="100">
        <v>0</v>
      </c>
      <c r="T126" s="100">
        <v>0</v>
      </c>
      <c r="U126" s="100">
        <v>0</v>
      </c>
      <c r="V126" s="100">
        <v>0</v>
      </c>
      <c r="W126" s="100">
        <v>0</v>
      </c>
      <c r="X126" s="100">
        <v>0.65</v>
      </c>
      <c r="Y126" s="100">
        <v>0.3</v>
      </c>
      <c r="Z126" s="100">
        <v>0</v>
      </c>
      <c r="AA126" s="100">
        <v>0</v>
      </c>
      <c r="AB126" s="100">
        <v>0</v>
      </c>
      <c r="AC126" s="219"/>
    </row>
    <row r="127" spans="2:30">
      <c r="B127" s="215" t="str">
        <f>$B$115&amp;" - "&amp;C127</f>
        <v>Domestic Hot Water - Conference/Meeting/Multipurpose</v>
      </c>
      <c r="C127" s="216" t="s">
        <v>472</v>
      </c>
      <c r="D127" s="16" t="s">
        <v>287</v>
      </c>
      <c r="E127" s="100">
        <v>0</v>
      </c>
      <c r="F127" s="100">
        <v>0</v>
      </c>
      <c r="G127" s="100">
        <v>0</v>
      </c>
      <c r="H127" s="100">
        <v>0</v>
      </c>
      <c r="I127" s="100">
        <v>0</v>
      </c>
      <c r="J127" s="100">
        <v>0</v>
      </c>
      <c r="K127" s="100">
        <v>0</v>
      </c>
      <c r="L127" s="100">
        <v>0</v>
      </c>
      <c r="M127" s="100">
        <v>0</v>
      </c>
      <c r="N127" s="100">
        <v>0.05</v>
      </c>
      <c r="O127" s="100">
        <v>0.05</v>
      </c>
      <c r="P127" s="100">
        <v>0.35</v>
      </c>
      <c r="Q127" s="100">
        <v>0.05</v>
      </c>
      <c r="R127" s="100">
        <v>0.05</v>
      </c>
      <c r="S127" s="100">
        <v>0.05</v>
      </c>
      <c r="T127" s="100">
        <v>0.05</v>
      </c>
      <c r="U127" s="100">
        <v>0.05</v>
      </c>
      <c r="V127" s="100">
        <v>0</v>
      </c>
      <c r="W127" s="100">
        <v>0</v>
      </c>
      <c r="X127" s="100">
        <v>0</v>
      </c>
      <c r="Y127" s="100">
        <v>0</v>
      </c>
      <c r="Z127" s="100">
        <v>0</v>
      </c>
      <c r="AA127" s="100">
        <v>0</v>
      </c>
      <c r="AB127" s="100">
        <v>0</v>
      </c>
      <c r="AC127" s="217" t="s">
        <v>482</v>
      </c>
    </row>
    <row r="128" spans="2:30">
      <c r="B128" s="215"/>
      <c r="C128" s="216"/>
      <c r="D128" s="16" t="s">
        <v>288</v>
      </c>
      <c r="E128" s="100">
        <v>0</v>
      </c>
      <c r="F128" s="100">
        <v>0</v>
      </c>
      <c r="G128" s="100">
        <v>0</v>
      </c>
      <c r="H128" s="100">
        <v>0</v>
      </c>
      <c r="I128" s="100">
        <v>0</v>
      </c>
      <c r="J128" s="100">
        <v>0</v>
      </c>
      <c r="K128" s="100">
        <v>0</v>
      </c>
      <c r="L128" s="100">
        <v>0</v>
      </c>
      <c r="M128" s="100">
        <v>0</v>
      </c>
      <c r="N128" s="100">
        <v>0.05</v>
      </c>
      <c r="O128" s="100">
        <v>0.05</v>
      </c>
      <c r="P128" s="100">
        <v>0.2</v>
      </c>
      <c r="Q128" s="100">
        <v>0</v>
      </c>
      <c r="R128" s="100">
        <v>0</v>
      </c>
      <c r="S128" s="100">
        <v>0</v>
      </c>
      <c r="T128" s="100">
        <v>0</v>
      </c>
      <c r="U128" s="100">
        <v>0</v>
      </c>
      <c r="V128" s="100">
        <v>0</v>
      </c>
      <c r="W128" s="100">
        <v>0</v>
      </c>
      <c r="X128" s="100">
        <v>0.65</v>
      </c>
      <c r="Y128" s="100">
        <v>0.3</v>
      </c>
      <c r="Z128" s="100">
        <v>0</v>
      </c>
      <c r="AA128" s="100">
        <v>0</v>
      </c>
      <c r="AB128" s="100">
        <v>0</v>
      </c>
      <c r="AC128" s="218"/>
    </row>
    <row r="129" spans="2:29">
      <c r="B129" s="215"/>
      <c r="C129" s="216"/>
      <c r="D129" s="16" t="s">
        <v>289</v>
      </c>
      <c r="E129" s="100">
        <v>0</v>
      </c>
      <c r="F129" s="100">
        <v>0</v>
      </c>
      <c r="G129" s="100">
        <v>0</v>
      </c>
      <c r="H129" s="100">
        <v>0</v>
      </c>
      <c r="I129" s="100">
        <v>0</v>
      </c>
      <c r="J129" s="100">
        <v>0</v>
      </c>
      <c r="K129" s="100">
        <v>0</v>
      </c>
      <c r="L129" s="100">
        <v>0</v>
      </c>
      <c r="M129" s="100">
        <v>0</v>
      </c>
      <c r="N129" s="100">
        <v>0.05</v>
      </c>
      <c r="O129" s="100">
        <v>0.05</v>
      </c>
      <c r="P129" s="100">
        <v>0.1</v>
      </c>
      <c r="Q129" s="100">
        <v>0</v>
      </c>
      <c r="R129" s="100">
        <v>0</v>
      </c>
      <c r="S129" s="100">
        <v>0</v>
      </c>
      <c r="T129" s="100">
        <v>0</v>
      </c>
      <c r="U129" s="100">
        <v>0</v>
      </c>
      <c r="V129" s="100">
        <v>0</v>
      </c>
      <c r="W129" s="100">
        <v>0</v>
      </c>
      <c r="X129" s="100">
        <v>0.65</v>
      </c>
      <c r="Y129" s="100">
        <v>0.3</v>
      </c>
      <c r="Z129" s="100">
        <v>0</v>
      </c>
      <c r="AA129" s="100">
        <v>0</v>
      </c>
      <c r="AB129" s="100">
        <v>0</v>
      </c>
      <c r="AC129" s="219"/>
    </row>
    <row r="130" spans="2:29">
      <c r="B130" s="215" t="str">
        <f>$B$115&amp;" - "&amp;C130</f>
        <v xml:space="preserve">Domestic Hot Water - </v>
      </c>
      <c r="C130" s="216"/>
      <c r="D130" s="16" t="s">
        <v>287</v>
      </c>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217"/>
    </row>
    <row r="131" spans="2:29">
      <c r="B131" s="215"/>
      <c r="C131" s="216"/>
      <c r="D131" s="16" t="s">
        <v>288</v>
      </c>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218"/>
    </row>
    <row r="132" spans="2:29">
      <c r="B132" s="215"/>
      <c r="C132" s="216"/>
      <c r="D132" s="16" t="s">
        <v>289</v>
      </c>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219"/>
    </row>
    <row r="150" spans="2:30" ht="18.75">
      <c r="B150" s="190" t="s">
        <v>98</v>
      </c>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26" t="s">
        <v>8</v>
      </c>
      <c r="AD150" s="126"/>
    </row>
    <row r="151" spans="2:30" s="10" customFormat="1" ht="5.0999999999999996" customHeight="1">
      <c r="B151" s="11"/>
      <c r="C151" s="11"/>
      <c r="D151" s="11"/>
      <c r="E151" s="11"/>
      <c r="F151" s="11"/>
      <c r="G151" s="12"/>
    </row>
    <row r="152" spans="2:30">
      <c r="B152" s="131"/>
      <c r="C152" s="17" t="s">
        <v>226</v>
      </c>
      <c r="D152" s="17" t="s">
        <v>263</v>
      </c>
      <c r="E152" s="17" t="s">
        <v>264</v>
      </c>
      <c r="F152" s="17" t="s">
        <v>265</v>
      </c>
      <c r="G152" s="17" t="s">
        <v>266</v>
      </c>
      <c r="H152" s="17" t="s">
        <v>267</v>
      </c>
      <c r="I152" s="17" t="s">
        <v>268</v>
      </c>
      <c r="J152" s="17" t="s">
        <v>269</v>
      </c>
      <c r="K152" s="17" t="s">
        <v>270</v>
      </c>
      <c r="L152" s="17" t="s">
        <v>271</v>
      </c>
      <c r="M152" s="17" t="s">
        <v>272</v>
      </c>
      <c r="N152" s="17" t="s">
        <v>273</v>
      </c>
      <c r="O152" s="17" t="s">
        <v>274</v>
      </c>
      <c r="P152" s="17" t="s">
        <v>275</v>
      </c>
      <c r="Q152" s="17" t="s">
        <v>276</v>
      </c>
      <c r="R152" s="17" t="s">
        <v>277</v>
      </c>
      <c r="S152" s="17" t="s">
        <v>278</v>
      </c>
      <c r="T152" s="17" t="s">
        <v>279</v>
      </c>
      <c r="U152" s="17" t="s">
        <v>280</v>
      </c>
      <c r="V152" s="17" t="s">
        <v>281</v>
      </c>
      <c r="W152" s="17" t="s">
        <v>282</v>
      </c>
      <c r="X152" s="17" t="s">
        <v>283</v>
      </c>
      <c r="Y152" s="17" t="s">
        <v>284</v>
      </c>
      <c r="Z152" s="17" t="s">
        <v>285</v>
      </c>
      <c r="AA152" s="17" t="s">
        <v>286</v>
      </c>
      <c r="AB152" s="151">
        <v>0</v>
      </c>
    </row>
    <row r="153" spans="2:30" ht="15.75" customHeight="1">
      <c r="B153" s="215" t="str">
        <f>$B$150&amp;" - "&amp;C153</f>
        <v>Process Loads - Audience Seating Area</v>
      </c>
      <c r="C153" s="216" t="s">
        <v>469</v>
      </c>
      <c r="D153" s="16" t="s">
        <v>287</v>
      </c>
      <c r="E153" s="100">
        <v>1</v>
      </c>
      <c r="F153" s="100">
        <v>1</v>
      </c>
      <c r="G153" s="100">
        <v>1</v>
      </c>
      <c r="H153" s="100">
        <v>1</v>
      </c>
      <c r="I153" s="100">
        <v>1</v>
      </c>
      <c r="J153" s="100">
        <v>1</v>
      </c>
      <c r="K153" s="100">
        <v>1</v>
      </c>
      <c r="L153" s="100">
        <v>1</v>
      </c>
      <c r="M153" s="100">
        <v>1</v>
      </c>
      <c r="N153" s="100">
        <v>1</v>
      </c>
      <c r="O153" s="100">
        <v>1</v>
      </c>
      <c r="P153" s="100">
        <v>1</v>
      </c>
      <c r="Q153" s="100">
        <v>1</v>
      </c>
      <c r="R153" s="100">
        <v>1</v>
      </c>
      <c r="S153" s="100">
        <v>1</v>
      </c>
      <c r="T153" s="100">
        <v>1</v>
      </c>
      <c r="U153" s="100">
        <v>1</v>
      </c>
      <c r="V153" s="100">
        <v>1</v>
      </c>
      <c r="W153" s="100">
        <v>1</v>
      </c>
      <c r="X153" s="100">
        <v>1</v>
      </c>
      <c r="Y153" s="100">
        <v>1</v>
      </c>
      <c r="Z153" s="100">
        <v>1</v>
      </c>
      <c r="AA153" s="100">
        <v>1</v>
      </c>
      <c r="AB153" s="100">
        <v>1</v>
      </c>
      <c r="AC153" s="217" t="s">
        <v>482</v>
      </c>
    </row>
    <row r="154" spans="2:30">
      <c r="B154" s="215"/>
      <c r="C154" s="216"/>
      <c r="D154" s="16" t="s">
        <v>288</v>
      </c>
      <c r="E154" s="100">
        <v>1</v>
      </c>
      <c r="F154" s="100">
        <v>1</v>
      </c>
      <c r="G154" s="100">
        <v>1</v>
      </c>
      <c r="H154" s="100">
        <v>1</v>
      </c>
      <c r="I154" s="100">
        <v>1</v>
      </c>
      <c r="J154" s="100">
        <v>1</v>
      </c>
      <c r="K154" s="100">
        <v>1</v>
      </c>
      <c r="L154" s="100">
        <v>1</v>
      </c>
      <c r="M154" s="100">
        <v>1</v>
      </c>
      <c r="N154" s="100">
        <v>1</v>
      </c>
      <c r="O154" s="100">
        <v>1</v>
      </c>
      <c r="P154" s="100">
        <v>1</v>
      </c>
      <c r="Q154" s="100">
        <v>1</v>
      </c>
      <c r="R154" s="100">
        <v>1</v>
      </c>
      <c r="S154" s="100">
        <v>1</v>
      </c>
      <c r="T154" s="100">
        <v>1</v>
      </c>
      <c r="U154" s="100">
        <v>1</v>
      </c>
      <c r="V154" s="100">
        <v>1</v>
      </c>
      <c r="W154" s="100">
        <v>1</v>
      </c>
      <c r="X154" s="100">
        <v>1</v>
      </c>
      <c r="Y154" s="100">
        <v>1</v>
      </c>
      <c r="Z154" s="100">
        <v>1</v>
      </c>
      <c r="AA154" s="100">
        <v>1</v>
      </c>
      <c r="AB154" s="100">
        <v>1</v>
      </c>
      <c r="AC154" s="218"/>
    </row>
    <row r="155" spans="2:30">
      <c r="B155" s="215"/>
      <c r="C155" s="216"/>
      <c r="D155" s="16" t="s">
        <v>289</v>
      </c>
      <c r="E155" s="100">
        <v>1</v>
      </c>
      <c r="F155" s="100">
        <v>1</v>
      </c>
      <c r="G155" s="100">
        <v>1</v>
      </c>
      <c r="H155" s="100">
        <v>1</v>
      </c>
      <c r="I155" s="100">
        <v>1</v>
      </c>
      <c r="J155" s="100">
        <v>1</v>
      </c>
      <c r="K155" s="100">
        <v>1</v>
      </c>
      <c r="L155" s="100">
        <v>1</v>
      </c>
      <c r="M155" s="100">
        <v>1</v>
      </c>
      <c r="N155" s="100">
        <v>1</v>
      </c>
      <c r="O155" s="100">
        <v>1</v>
      </c>
      <c r="P155" s="100">
        <v>1</v>
      </c>
      <c r="Q155" s="100">
        <v>1</v>
      </c>
      <c r="R155" s="100">
        <v>1</v>
      </c>
      <c r="S155" s="100">
        <v>1</v>
      </c>
      <c r="T155" s="100">
        <v>1</v>
      </c>
      <c r="U155" s="100">
        <v>1</v>
      </c>
      <c r="V155" s="100">
        <v>1</v>
      </c>
      <c r="W155" s="100">
        <v>1</v>
      </c>
      <c r="X155" s="100">
        <v>1</v>
      </c>
      <c r="Y155" s="100">
        <v>1</v>
      </c>
      <c r="Z155" s="100">
        <v>1</v>
      </c>
      <c r="AA155" s="100">
        <v>1</v>
      </c>
      <c r="AB155" s="100">
        <v>1</v>
      </c>
      <c r="AC155" s="219"/>
    </row>
    <row r="156" spans="2:30">
      <c r="B156" s="215" t="str">
        <f>$B$150&amp;" - "&amp;C156</f>
        <v>Process Loads - Cafeteria Space</v>
      </c>
      <c r="C156" s="216" t="s">
        <v>471</v>
      </c>
      <c r="D156" s="16" t="s">
        <v>287</v>
      </c>
      <c r="E156" s="100">
        <v>1</v>
      </c>
      <c r="F156" s="100">
        <v>1</v>
      </c>
      <c r="G156" s="100">
        <v>1</v>
      </c>
      <c r="H156" s="100">
        <v>1</v>
      </c>
      <c r="I156" s="100">
        <v>1</v>
      </c>
      <c r="J156" s="100">
        <v>1</v>
      </c>
      <c r="K156" s="100">
        <v>1</v>
      </c>
      <c r="L156" s="100">
        <v>1</v>
      </c>
      <c r="M156" s="100">
        <v>1</v>
      </c>
      <c r="N156" s="100">
        <v>1</v>
      </c>
      <c r="O156" s="100">
        <v>1</v>
      </c>
      <c r="P156" s="100">
        <v>1</v>
      </c>
      <c r="Q156" s="100">
        <v>1</v>
      </c>
      <c r="R156" s="100">
        <v>1</v>
      </c>
      <c r="S156" s="100">
        <v>1</v>
      </c>
      <c r="T156" s="100">
        <v>1</v>
      </c>
      <c r="U156" s="100">
        <v>1</v>
      </c>
      <c r="V156" s="100">
        <v>1</v>
      </c>
      <c r="W156" s="100">
        <v>1</v>
      </c>
      <c r="X156" s="100">
        <v>1</v>
      </c>
      <c r="Y156" s="100">
        <v>1</v>
      </c>
      <c r="Z156" s="100">
        <v>1</v>
      </c>
      <c r="AA156" s="100">
        <v>1</v>
      </c>
      <c r="AB156" s="100">
        <v>1</v>
      </c>
      <c r="AC156" s="217" t="s">
        <v>483</v>
      </c>
    </row>
    <row r="157" spans="2:30">
      <c r="B157" s="215"/>
      <c r="C157" s="216"/>
      <c r="D157" s="16" t="s">
        <v>288</v>
      </c>
      <c r="E157" s="100">
        <v>1</v>
      </c>
      <c r="F157" s="100">
        <v>1</v>
      </c>
      <c r="G157" s="100">
        <v>1</v>
      </c>
      <c r="H157" s="100">
        <v>1</v>
      </c>
      <c r="I157" s="100">
        <v>1</v>
      </c>
      <c r="J157" s="100">
        <v>1</v>
      </c>
      <c r="K157" s="100">
        <v>1</v>
      </c>
      <c r="L157" s="100">
        <v>1</v>
      </c>
      <c r="M157" s="100">
        <v>1</v>
      </c>
      <c r="N157" s="100">
        <v>1</v>
      </c>
      <c r="O157" s="100">
        <v>1</v>
      </c>
      <c r="P157" s="100">
        <v>1</v>
      </c>
      <c r="Q157" s="100">
        <v>1</v>
      </c>
      <c r="R157" s="100">
        <v>1</v>
      </c>
      <c r="S157" s="100">
        <v>1</v>
      </c>
      <c r="T157" s="100">
        <v>1</v>
      </c>
      <c r="U157" s="100">
        <v>1</v>
      </c>
      <c r="V157" s="100">
        <v>1</v>
      </c>
      <c r="W157" s="100">
        <v>1</v>
      </c>
      <c r="X157" s="100">
        <v>1</v>
      </c>
      <c r="Y157" s="100">
        <v>1</v>
      </c>
      <c r="Z157" s="100">
        <v>1</v>
      </c>
      <c r="AA157" s="100">
        <v>1</v>
      </c>
      <c r="AB157" s="100">
        <v>1</v>
      </c>
      <c r="AC157" s="218"/>
    </row>
    <row r="158" spans="2:30">
      <c r="B158" s="215"/>
      <c r="C158" s="216"/>
      <c r="D158" s="16" t="s">
        <v>289</v>
      </c>
      <c r="E158" s="100">
        <v>1</v>
      </c>
      <c r="F158" s="100">
        <v>1</v>
      </c>
      <c r="G158" s="100">
        <v>1</v>
      </c>
      <c r="H158" s="100">
        <v>1</v>
      </c>
      <c r="I158" s="100">
        <v>1</v>
      </c>
      <c r="J158" s="100">
        <v>1</v>
      </c>
      <c r="K158" s="100">
        <v>1</v>
      </c>
      <c r="L158" s="100">
        <v>1</v>
      </c>
      <c r="M158" s="100">
        <v>1</v>
      </c>
      <c r="N158" s="100">
        <v>1</v>
      </c>
      <c r="O158" s="100">
        <v>1</v>
      </c>
      <c r="P158" s="100">
        <v>1</v>
      </c>
      <c r="Q158" s="100">
        <v>1</v>
      </c>
      <c r="R158" s="100">
        <v>1</v>
      </c>
      <c r="S158" s="100">
        <v>1</v>
      </c>
      <c r="T158" s="100">
        <v>1</v>
      </c>
      <c r="U158" s="100">
        <v>1</v>
      </c>
      <c r="V158" s="100">
        <v>1</v>
      </c>
      <c r="W158" s="100">
        <v>1</v>
      </c>
      <c r="X158" s="100">
        <v>1</v>
      </c>
      <c r="Y158" s="100">
        <v>1</v>
      </c>
      <c r="Z158" s="100">
        <v>1</v>
      </c>
      <c r="AA158" s="100">
        <v>1</v>
      </c>
      <c r="AB158" s="100">
        <v>1</v>
      </c>
      <c r="AC158" s="219"/>
    </row>
    <row r="159" spans="2:30">
      <c r="B159" s="215" t="str">
        <f>$B$150&amp;" - "&amp;C159</f>
        <v>Process Loads - Atrium</v>
      </c>
      <c r="C159" s="216" t="s">
        <v>470</v>
      </c>
      <c r="D159" s="16" t="s">
        <v>287</v>
      </c>
      <c r="E159" s="100">
        <v>1</v>
      </c>
      <c r="F159" s="100">
        <v>1</v>
      </c>
      <c r="G159" s="100">
        <v>1</v>
      </c>
      <c r="H159" s="100">
        <v>1</v>
      </c>
      <c r="I159" s="100">
        <v>1</v>
      </c>
      <c r="J159" s="100">
        <v>1</v>
      </c>
      <c r="K159" s="100">
        <v>1</v>
      </c>
      <c r="L159" s="100">
        <v>1</v>
      </c>
      <c r="M159" s="100">
        <v>1</v>
      </c>
      <c r="N159" s="100">
        <v>1</v>
      </c>
      <c r="O159" s="100">
        <v>1</v>
      </c>
      <c r="P159" s="100">
        <v>1</v>
      </c>
      <c r="Q159" s="100">
        <v>1</v>
      </c>
      <c r="R159" s="100">
        <v>1</v>
      </c>
      <c r="S159" s="100">
        <v>1</v>
      </c>
      <c r="T159" s="100">
        <v>1</v>
      </c>
      <c r="U159" s="100">
        <v>1</v>
      </c>
      <c r="V159" s="100">
        <v>1</v>
      </c>
      <c r="W159" s="100">
        <v>1</v>
      </c>
      <c r="X159" s="100">
        <v>1</v>
      </c>
      <c r="Y159" s="100">
        <v>1</v>
      </c>
      <c r="Z159" s="100">
        <v>1</v>
      </c>
      <c r="AA159" s="100">
        <v>1</v>
      </c>
      <c r="AB159" s="100">
        <v>1</v>
      </c>
      <c r="AC159" s="217" t="s">
        <v>482</v>
      </c>
    </row>
    <row r="160" spans="2:30">
      <c r="B160" s="215"/>
      <c r="C160" s="216"/>
      <c r="D160" s="16" t="s">
        <v>288</v>
      </c>
      <c r="E160" s="100">
        <v>1</v>
      </c>
      <c r="F160" s="100">
        <v>1</v>
      </c>
      <c r="G160" s="100">
        <v>1</v>
      </c>
      <c r="H160" s="100">
        <v>1</v>
      </c>
      <c r="I160" s="100">
        <v>1</v>
      </c>
      <c r="J160" s="100">
        <v>1</v>
      </c>
      <c r="K160" s="100">
        <v>1</v>
      </c>
      <c r="L160" s="100">
        <v>1</v>
      </c>
      <c r="M160" s="100">
        <v>1</v>
      </c>
      <c r="N160" s="100">
        <v>1</v>
      </c>
      <c r="O160" s="100">
        <v>1</v>
      </c>
      <c r="P160" s="100">
        <v>1</v>
      </c>
      <c r="Q160" s="100">
        <v>1</v>
      </c>
      <c r="R160" s="100">
        <v>1</v>
      </c>
      <c r="S160" s="100">
        <v>1</v>
      </c>
      <c r="T160" s="100">
        <v>1</v>
      </c>
      <c r="U160" s="100">
        <v>1</v>
      </c>
      <c r="V160" s="100">
        <v>1</v>
      </c>
      <c r="W160" s="100">
        <v>1</v>
      </c>
      <c r="X160" s="100">
        <v>1</v>
      </c>
      <c r="Y160" s="100">
        <v>1</v>
      </c>
      <c r="Z160" s="100">
        <v>1</v>
      </c>
      <c r="AA160" s="100">
        <v>1</v>
      </c>
      <c r="AB160" s="100">
        <v>1</v>
      </c>
      <c r="AC160" s="218"/>
    </row>
    <row r="161" spans="2:29">
      <c r="B161" s="215"/>
      <c r="C161" s="216"/>
      <c r="D161" s="16" t="s">
        <v>289</v>
      </c>
      <c r="E161" s="100">
        <v>1</v>
      </c>
      <c r="F161" s="100">
        <v>1</v>
      </c>
      <c r="G161" s="100">
        <v>1</v>
      </c>
      <c r="H161" s="100">
        <v>1</v>
      </c>
      <c r="I161" s="100">
        <v>1</v>
      </c>
      <c r="J161" s="100">
        <v>1</v>
      </c>
      <c r="K161" s="100">
        <v>1</v>
      </c>
      <c r="L161" s="100">
        <v>1</v>
      </c>
      <c r="M161" s="100">
        <v>1</v>
      </c>
      <c r="N161" s="100">
        <v>1</v>
      </c>
      <c r="O161" s="100">
        <v>1</v>
      </c>
      <c r="P161" s="100">
        <v>1</v>
      </c>
      <c r="Q161" s="100">
        <v>1</v>
      </c>
      <c r="R161" s="100">
        <v>1</v>
      </c>
      <c r="S161" s="100">
        <v>1</v>
      </c>
      <c r="T161" s="100">
        <v>1</v>
      </c>
      <c r="U161" s="100">
        <v>1</v>
      </c>
      <c r="V161" s="100">
        <v>1</v>
      </c>
      <c r="W161" s="100">
        <v>1</v>
      </c>
      <c r="X161" s="100">
        <v>1</v>
      </c>
      <c r="Y161" s="100">
        <v>1</v>
      </c>
      <c r="Z161" s="100">
        <v>1</v>
      </c>
      <c r="AA161" s="100">
        <v>1</v>
      </c>
      <c r="AB161" s="100">
        <v>1</v>
      </c>
      <c r="AC161" s="219"/>
    </row>
    <row r="162" spans="2:29" ht="15.75" customHeight="1">
      <c r="B162" s="215" t="str">
        <f>$B$150&amp;" - "&amp;C162</f>
        <v>Process Loads - Conference/Meeting/Multipurpose</v>
      </c>
      <c r="C162" s="216" t="s">
        <v>472</v>
      </c>
      <c r="D162" s="16" t="s">
        <v>287</v>
      </c>
      <c r="E162" s="100">
        <v>1</v>
      </c>
      <c r="F162" s="100">
        <v>1</v>
      </c>
      <c r="G162" s="100">
        <v>1</v>
      </c>
      <c r="H162" s="100">
        <v>1</v>
      </c>
      <c r="I162" s="100">
        <v>1</v>
      </c>
      <c r="J162" s="100">
        <v>1</v>
      </c>
      <c r="K162" s="100">
        <v>1</v>
      </c>
      <c r="L162" s="100">
        <v>1</v>
      </c>
      <c r="M162" s="100">
        <v>1</v>
      </c>
      <c r="N162" s="100">
        <v>1</v>
      </c>
      <c r="O162" s="100">
        <v>1</v>
      </c>
      <c r="P162" s="100">
        <v>1</v>
      </c>
      <c r="Q162" s="100">
        <v>1</v>
      </c>
      <c r="R162" s="100">
        <v>1</v>
      </c>
      <c r="S162" s="100">
        <v>1</v>
      </c>
      <c r="T162" s="100">
        <v>1</v>
      </c>
      <c r="U162" s="100">
        <v>1</v>
      </c>
      <c r="V162" s="100">
        <v>1</v>
      </c>
      <c r="W162" s="100">
        <v>1</v>
      </c>
      <c r="X162" s="100">
        <v>1</v>
      </c>
      <c r="Y162" s="100">
        <v>1</v>
      </c>
      <c r="Z162" s="100">
        <v>1</v>
      </c>
      <c r="AA162" s="100">
        <v>1</v>
      </c>
      <c r="AB162" s="100">
        <v>1</v>
      </c>
      <c r="AC162" s="217" t="s">
        <v>482</v>
      </c>
    </row>
    <row r="163" spans="2:29">
      <c r="B163" s="215"/>
      <c r="C163" s="216"/>
      <c r="D163" s="16" t="s">
        <v>288</v>
      </c>
      <c r="E163" s="100">
        <v>1</v>
      </c>
      <c r="F163" s="100">
        <v>1</v>
      </c>
      <c r="G163" s="100">
        <v>1</v>
      </c>
      <c r="H163" s="100">
        <v>1</v>
      </c>
      <c r="I163" s="100">
        <v>1</v>
      </c>
      <c r="J163" s="100">
        <v>1</v>
      </c>
      <c r="K163" s="100">
        <v>1</v>
      </c>
      <c r="L163" s="100">
        <v>1</v>
      </c>
      <c r="M163" s="100">
        <v>1</v>
      </c>
      <c r="N163" s="100">
        <v>1</v>
      </c>
      <c r="O163" s="100">
        <v>1</v>
      </c>
      <c r="P163" s="100">
        <v>1</v>
      </c>
      <c r="Q163" s="100">
        <v>1</v>
      </c>
      <c r="R163" s="100">
        <v>1</v>
      </c>
      <c r="S163" s="100">
        <v>1</v>
      </c>
      <c r="T163" s="100">
        <v>1</v>
      </c>
      <c r="U163" s="100">
        <v>1</v>
      </c>
      <c r="V163" s="100">
        <v>1</v>
      </c>
      <c r="W163" s="100">
        <v>1</v>
      </c>
      <c r="X163" s="100">
        <v>1</v>
      </c>
      <c r="Y163" s="100">
        <v>1</v>
      </c>
      <c r="Z163" s="100">
        <v>1</v>
      </c>
      <c r="AA163" s="100">
        <v>1</v>
      </c>
      <c r="AB163" s="100">
        <v>1</v>
      </c>
      <c r="AC163" s="218"/>
    </row>
    <row r="164" spans="2:29">
      <c r="B164" s="215"/>
      <c r="C164" s="216"/>
      <c r="D164" s="16" t="s">
        <v>289</v>
      </c>
      <c r="E164" s="100">
        <v>1</v>
      </c>
      <c r="F164" s="100">
        <v>1</v>
      </c>
      <c r="G164" s="100">
        <v>1</v>
      </c>
      <c r="H164" s="100">
        <v>1</v>
      </c>
      <c r="I164" s="100">
        <v>1</v>
      </c>
      <c r="J164" s="100">
        <v>1</v>
      </c>
      <c r="K164" s="100">
        <v>1</v>
      </c>
      <c r="L164" s="100">
        <v>1</v>
      </c>
      <c r="M164" s="100">
        <v>1</v>
      </c>
      <c r="N164" s="100">
        <v>1</v>
      </c>
      <c r="O164" s="100">
        <v>1</v>
      </c>
      <c r="P164" s="100">
        <v>1</v>
      </c>
      <c r="Q164" s="100">
        <v>1</v>
      </c>
      <c r="R164" s="100">
        <v>1</v>
      </c>
      <c r="S164" s="100">
        <v>1</v>
      </c>
      <c r="T164" s="100">
        <v>1</v>
      </c>
      <c r="U164" s="100">
        <v>1</v>
      </c>
      <c r="V164" s="100">
        <v>1</v>
      </c>
      <c r="W164" s="100">
        <v>1</v>
      </c>
      <c r="X164" s="100">
        <v>1</v>
      </c>
      <c r="Y164" s="100">
        <v>1</v>
      </c>
      <c r="Z164" s="100">
        <v>1</v>
      </c>
      <c r="AA164" s="100">
        <v>1</v>
      </c>
      <c r="AB164" s="100">
        <v>1</v>
      </c>
      <c r="AC164" s="219"/>
    </row>
    <row r="165" spans="2:29">
      <c r="B165" s="215" t="str">
        <f>$B$150&amp;" - "&amp;C165</f>
        <v xml:space="preserve">Process Loads - </v>
      </c>
      <c r="C165" s="216"/>
      <c r="D165" s="16" t="s">
        <v>287</v>
      </c>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217"/>
    </row>
    <row r="166" spans="2:29">
      <c r="B166" s="215"/>
      <c r="C166" s="216"/>
      <c r="D166" s="16" t="s">
        <v>288</v>
      </c>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218"/>
    </row>
    <row r="167" spans="2:29">
      <c r="B167" s="215"/>
      <c r="C167" s="216"/>
      <c r="D167" s="16" t="s">
        <v>289</v>
      </c>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219"/>
    </row>
  </sheetData>
  <mergeCells count="86">
    <mergeCell ref="B165:B167"/>
    <mergeCell ref="C165:C167"/>
    <mergeCell ref="AC165:AC167"/>
    <mergeCell ref="B159:B161"/>
    <mergeCell ref="C159:C161"/>
    <mergeCell ref="AC159:AC161"/>
    <mergeCell ref="B162:B164"/>
    <mergeCell ref="C162:C164"/>
    <mergeCell ref="AC162:AC164"/>
    <mergeCell ref="B150:AB150"/>
    <mergeCell ref="B153:B155"/>
    <mergeCell ref="C153:C155"/>
    <mergeCell ref="AC153:AC155"/>
    <mergeCell ref="B156:B158"/>
    <mergeCell ref="C156:C158"/>
    <mergeCell ref="AC156:AC158"/>
    <mergeCell ref="B127:B129"/>
    <mergeCell ref="C127:C129"/>
    <mergeCell ref="AC127:AC129"/>
    <mergeCell ref="B130:B132"/>
    <mergeCell ref="C130:C132"/>
    <mergeCell ref="AC130:AC132"/>
    <mergeCell ref="B121:B123"/>
    <mergeCell ref="C121:C123"/>
    <mergeCell ref="AC121:AC123"/>
    <mergeCell ref="B124:B126"/>
    <mergeCell ref="C124:C126"/>
    <mergeCell ref="AC124:AC126"/>
    <mergeCell ref="B95:B97"/>
    <mergeCell ref="C95:C97"/>
    <mergeCell ref="AC95:AC97"/>
    <mergeCell ref="B115:AB115"/>
    <mergeCell ref="B118:B120"/>
    <mergeCell ref="C118:C120"/>
    <mergeCell ref="AC118:AC120"/>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249" priority="68" operator="containsText" text="Example:">
      <formula>NOT(ISERROR(SEARCH("Example:",C10)))</formula>
    </cfRule>
  </conditionalFormatting>
  <conditionalFormatting sqref="C16:C24">
    <cfRule type="containsText" dxfId="248" priority="67" operator="containsText" text="Example:">
      <formula>NOT(ISERROR(SEARCH("Example:",C16)))</formula>
    </cfRule>
  </conditionalFormatting>
  <conditionalFormatting sqref="C57:C59">
    <cfRule type="containsText" dxfId="247" priority="66" operator="containsText" text="Example:">
      <formula>NOT(ISERROR(SEARCH("Example:",C57)))</formula>
    </cfRule>
  </conditionalFormatting>
  <conditionalFormatting sqref="C92 C95:C97">
    <cfRule type="containsText" dxfId="246" priority="65" operator="containsText" text="Example:">
      <formula>NOT(ISERROR(SEARCH("Example:",C92)))</formula>
    </cfRule>
  </conditionalFormatting>
  <conditionalFormatting sqref="AC10:AC12">
    <cfRule type="containsText" dxfId="245" priority="64" operator="containsText" text="Example">
      <formula>NOT(ISERROR(SEARCH("Example",AC10)))</formula>
    </cfRule>
  </conditionalFormatting>
  <conditionalFormatting sqref="AC22:AC24">
    <cfRule type="containsText" dxfId="244" priority="62" operator="containsText" text="Example">
      <formula>NOT(ISERROR(SEARCH("Example",AC22)))</formula>
    </cfRule>
  </conditionalFormatting>
  <conditionalFormatting sqref="AC57:AC59">
    <cfRule type="containsText" dxfId="243" priority="59" operator="containsText" text="Example">
      <formula>NOT(ISERROR(SEARCH("Example",AC57)))</formula>
    </cfRule>
  </conditionalFormatting>
  <conditionalFormatting sqref="C130:C132">
    <cfRule type="containsText" dxfId="242" priority="58" operator="containsText" text="Example:">
      <formula>NOT(ISERROR(SEARCH("Example:",C130)))</formula>
    </cfRule>
  </conditionalFormatting>
  <conditionalFormatting sqref="AC130:AC132">
    <cfRule type="containsText" dxfId="241" priority="55" operator="containsText" text="Example">
      <formula>NOT(ISERROR(SEARCH("Example",AC130)))</formula>
    </cfRule>
  </conditionalFormatting>
  <conditionalFormatting sqref="C165:C167">
    <cfRule type="containsText" dxfId="240" priority="54" operator="containsText" text="Example:">
      <formula>NOT(ISERROR(SEARCH("Example:",C165)))</formula>
    </cfRule>
  </conditionalFormatting>
  <conditionalFormatting sqref="AC165:AC167">
    <cfRule type="containsText" dxfId="239" priority="50" operator="containsText" text="Example">
      <formula>NOT(ISERROR(SEARCH("Example",AC165)))</formula>
    </cfRule>
  </conditionalFormatting>
  <conditionalFormatting sqref="C13:C15">
    <cfRule type="containsText" dxfId="238" priority="49" operator="containsText" text="Example:">
      <formula>NOT(ISERROR(SEARCH("Example:",C13)))</formula>
    </cfRule>
  </conditionalFormatting>
  <conditionalFormatting sqref="AC95:AC97">
    <cfRule type="containsText" dxfId="237" priority="44" operator="containsText" text="Example">
      <formula>NOT(ISERROR(SEARCH("Example",AC95)))</formula>
    </cfRule>
  </conditionalFormatting>
  <conditionalFormatting sqref="AC13:AC15">
    <cfRule type="containsText" dxfId="236" priority="41" operator="containsText" text="Example">
      <formula>NOT(ISERROR(SEARCH("Example",AC13)))</formula>
    </cfRule>
  </conditionalFormatting>
  <conditionalFormatting sqref="AC45:AC47">
    <cfRule type="containsText" dxfId="235" priority="40" operator="containsText" text="Example">
      <formula>NOT(ISERROR(SEARCH("Example",AC45)))</formula>
    </cfRule>
  </conditionalFormatting>
  <conditionalFormatting sqref="AC48:AC50">
    <cfRule type="containsText" dxfId="234" priority="39" operator="containsText" text="Example">
      <formula>NOT(ISERROR(SEARCH("Example",AC48)))</formula>
    </cfRule>
  </conditionalFormatting>
  <conditionalFormatting sqref="AC86:AC88">
    <cfRule type="containsText" dxfId="233" priority="37" operator="containsText" text="Example">
      <formula>NOT(ISERROR(SEARCH("Example",AC86)))</formula>
    </cfRule>
  </conditionalFormatting>
  <conditionalFormatting sqref="AC118:AC120">
    <cfRule type="containsText" dxfId="232" priority="36" operator="containsText" text="Example">
      <formula>NOT(ISERROR(SEARCH("Example",AC118)))</formula>
    </cfRule>
  </conditionalFormatting>
  <conditionalFormatting sqref="AC121:AC123">
    <cfRule type="containsText" dxfId="231" priority="35" operator="containsText" text="Example">
      <formula>NOT(ISERROR(SEARCH("Example",AC121)))</formula>
    </cfRule>
  </conditionalFormatting>
  <conditionalFormatting sqref="AC80:AC82">
    <cfRule type="containsText" dxfId="230" priority="33" operator="containsText" text="Example">
      <formula>NOT(ISERROR(SEARCH("Example",AC80)))</formula>
    </cfRule>
  </conditionalFormatting>
  <conditionalFormatting sqref="AC16:AC21">
    <cfRule type="containsText" dxfId="229" priority="29" operator="containsText" text="Example">
      <formula>NOT(ISERROR(SEARCH("Example",AC16)))</formula>
    </cfRule>
  </conditionalFormatting>
  <conditionalFormatting sqref="C45:C47">
    <cfRule type="containsText" dxfId="228" priority="28" operator="containsText" text="Example:">
      <formula>NOT(ISERROR(SEARCH("Example:",C45)))</formula>
    </cfRule>
  </conditionalFormatting>
  <conditionalFormatting sqref="C51:C56">
    <cfRule type="containsText" dxfId="227" priority="27" operator="containsText" text="Example:">
      <formula>NOT(ISERROR(SEARCH("Example:",C51)))</formula>
    </cfRule>
  </conditionalFormatting>
  <conditionalFormatting sqref="C48:C50">
    <cfRule type="containsText" dxfId="226" priority="26" operator="containsText" text="Example:">
      <formula>NOT(ISERROR(SEARCH("Example:",C48)))</formula>
    </cfRule>
  </conditionalFormatting>
  <conditionalFormatting sqref="C118:C120">
    <cfRule type="containsText" dxfId="225" priority="25" operator="containsText" text="Example:">
      <formula>NOT(ISERROR(SEARCH("Example:",C118)))</formula>
    </cfRule>
  </conditionalFormatting>
  <conditionalFormatting sqref="C124:C129">
    <cfRule type="containsText" dxfId="224" priority="24" operator="containsText" text="Example:">
      <formula>NOT(ISERROR(SEARCH("Example:",C124)))</formula>
    </cfRule>
  </conditionalFormatting>
  <conditionalFormatting sqref="C121:C123">
    <cfRule type="containsText" dxfId="223" priority="23" operator="containsText" text="Example:">
      <formula>NOT(ISERROR(SEARCH("Example:",C121)))</formula>
    </cfRule>
  </conditionalFormatting>
  <conditionalFormatting sqref="AC51:AC53">
    <cfRule type="containsText" dxfId="222" priority="19" operator="containsText" text="Example">
      <formula>NOT(ISERROR(SEARCH("Example",AC51)))</formula>
    </cfRule>
  </conditionalFormatting>
  <conditionalFormatting sqref="AC54:AC56">
    <cfRule type="containsText" dxfId="221" priority="18" operator="containsText" text="Example">
      <formula>NOT(ISERROR(SEARCH("Example",AC54)))</formula>
    </cfRule>
  </conditionalFormatting>
  <conditionalFormatting sqref="AC124:AC126">
    <cfRule type="containsText" dxfId="220" priority="17" operator="containsText" text="Example">
      <formula>NOT(ISERROR(SEARCH("Example",AC124)))</formula>
    </cfRule>
  </conditionalFormatting>
  <conditionalFormatting sqref="AC127:AC129">
    <cfRule type="containsText" dxfId="219" priority="16" operator="containsText" text="Example">
      <formula>NOT(ISERROR(SEARCH("Example",AC127)))</formula>
    </cfRule>
  </conditionalFormatting>
  <conditionalFormatting sqref="AC153:AC155">
    <cfRule type="containsText" dxfId="218" priority="14" operator="containsText" text="Example">
      <formula>NOT(ISERROR(SEARCH("Example",AC153)))</formula>
    </cfRule>
  </conditionalFormatting>
  <conditionalFormatting sqref="AC156:AC158">
    <cfRule type="containsText" dxfId="217" priority="12" operator="containsText" text="Example">
      <formula>NOT(ISERROR(SEARCH("Example",AC156)))</formula>
    </cfRule>
  </conditionalFormatting>
  <conditionalFormatting sqref="C153:C155">
    <cfRule type="containsText" dxfId="216" priority="11" operator="containsText" text="Example:">
      <formula>NOT(ISERROR(SEARCH("Example:",C153)))</formula>
    </cfRule>
  </conditionalFormatting>
  <conditionalFormatting sqref="C159:C164">
    <cfRule type="containsText" dxfId="215" priority="10" operator="containsText" text="Example:">
      <formula>NOT(ISERROR(SEARCH("Example:",C159)))</formula>
    </cfRule>
  </conditionalFormatting>
  <conditionalFormatting sqref="C156:C158">
    <cfRule type="containsText" dxfId="214" priority="9" operator="containsText" text="Example:">
      <formula>NOT(ISERROR(SEARCH("Example:",C156)))</formula>
    </cfRule>
  </conditionalFormatting>
  <conditionalFormatting sqref="AC159:AC161">
    <cfRule type="containsText" dxfId="213" priority="8" operator="containsText" text="Example">
      <formula>NOT(ISERROR(SEARCH("Example",AC159)))</formula>
    </cfRule>
  </conditionalFormatting>
  <conditionalFormatting sqref="AC162:AC164">
    <cfRule type="containsText" dxfId="212" priority="7" operator="containsText" text="Example">
      <formula>NOT(ISERROR(SEARCH("Example",AC162)))</formula>
    </cfRule>
  </conditionalFormatting>
  <conditionalFormatting sqref="AC83:AC85">
    <cfRule type="containsText" dxfId="211" priority="6" operator="containsText" text="Example">
      <formula>NOT(ISERROR(SEARCH("Example",AC83)))</formula>
    </cfRule>
  </conditionalFormatting>
  <conditionalFormatting sqref="AC89:AC91">
    <cfRule type="containsText" dxfId="210" priority="5" operator="containsText" text="Example">
      <formula>NOT(ISERROR(SEARCH("Example",AC89)))</formula>
    </cfRule>
  </conditionalFormatting>
  <conditionalFormatting sqref="AC92:AC94">
    <cfRule type="containsText" dxfId="209" priority="4" operator="containsText" text="Example">
      <formula>NOT(ISERROR(SEARCH("Example",AC92)))</formula>
    </cfRule>
  </conditionalFormatting>
  <conditionalFormatting sqref="C80:C82">
    <cfRule type="containsText" dxfId="208" priority="3" operator="containsText" text="Example:">
      <formula>NOT(ISERROR(SEARCH("Example:",C80)))</formula>
    </cfRule>
  </conditionalFormatting>
  <conditionalFormatting sqref="C86:C91">
    <cfRule type="containsText" dxfId="207" priority="2" operator="containsText" text="Example:">
      <formula>NOT(ISERROR(SEARCH("Example:",C86)))</formula>
    </cfRule>
  </conditionalFormatting>
  <conditionalFormatting sqref="C83:C85">
    <cfRule type="containsText" dxfId="206" priority="1" operator="containsText" text="Example:">
      <formula>NOT(ISERROR(SEARCH("Example:",C83)))</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21"/>
    </sheetView>
  </sheetViews>
  <sheetFormatPr defaultColWidth="9" defaultRowHeight="15.75"/>
  <cols>
    <col min="1" max="1" width="1.25" style="132" customWidth="1"/>
    <col min="2" max="2" width="28.75" style="132" customWidth="1"/>
    <col min="3" max="3" width="11.875" style="132" customWidth="1"/>
    <col min="4" max="4" width="14.375" style="13" customWidth="1"/>
    <col min="5" max="13" width="4.5" style="132" customWidth="1"/>
    <col min="14" max="28" width="5.5" style="132" customWidth="1"/>
    <col min="29" max="29" width="20.375" style="132" customWidth="1"/>
    <col min="30" max="30" width="1.25" style="132" customWidth="1"/>
    <col min="31" max="16384" width="9" style="132"/>
  </cols>
  <sheetData>
    <row r="1" spans="2:30" ht="7.5" customHeight="1"/>
    <row r="2" spans="2:30" ht="15.75" customHeight="1">
      <c r="B2" s="133" t="str">
        <f>Project!B2</f>
        <v>Input</v>
      </c>
      <c r="C2" s="189" t="s">
        <v>262</v>
      </c>
      <c r="D2" s="189"/>
      <c r="E2" s="189"/>
      <c r="F2" s="189"/>
      <c r="G2" s="189"/>
      <c r="H2" s="189"/>
      <c r="I2" s="189"/>
      <c r="J2" s="189"/>
      <c r="AC2" s="214" t="str">
        <f>Project_Name</f>
        <v>Carbon Free Boston</v>
      </c>
      <c r="AD2" s="214"/>
    </row>
    <row r="3" spans="2:30" ht="15.75" customHeight="1">
      <c r="B3" s="130" t="str">
        <f>Project!B3</f>
        <v>Calculation</v>
      </c>
      <c r="C3" s="189"/>
      <c r="D3" s="189"/>
      <c r="E3" s="189"/>
      <c r="F3" s="189"/>
      <c r="G3" s="189"/>
      <c r="H3" s="189"/>
      <c r="I3" s="189"/>
      <c r="J3" s="189"/>
      <c r="AC3" s="214" t="str">
        <f>Project_Number</f>
        <v>259104-00</v>
      </c>
      <c r="AD3" s="214"/>
    </row>
    <row r="4" spans="2:30">
      <c r="B4" s="124" t="str">
        <f>Project!B4</f>
        <v>Notes</v>
      </c>
      <c r="C4" s="189"/>
      <c r="D4" s="189"/>
      <c r="E4" s="189"/>
      <c r="F4" s="189"/>
      <c r="G4" s="189"/>
      <c r="H4" s="189"/>
      <c r="I4" s="189"/>
      <c r="J4" s="189"/>
    </row>
    <row r="5" spans="2:30" ht="27">
      <c r="D5" s="18"/>
      <c r="E5" s="18"/>
      <c r="F5" s="18"/>
      <c r="G5" s="18"/>
      <c r="H5" s="18"/>
      <c r="I5" s="18"/>
      <c r="J5" s="18"/>
      <c r="K5" s="18"/>
      <c r="L5" s="18"/>
      <c r="M5" s="18"/>
      <c r="N5" s="18"/>
      <c r="P5" s="18"/>
      <c r="Q5" s="18"/>
      <c r="R5" s="18"/>
      <c r="S5" s="18"/>
      <c r="T5" s="18"/>
      <c r="U5" s="18"/>
      <c r="V5" s="18"/>
      <c r="W5" s="18"/>
      <c r="X5" s="18"/>
      <c r="Y5" s="18"/>
      <c r="Z5" s="18"/>
      <c r="AA5" s="18"/>
      <c r="AB5" s="18"/>
    </row>
    <row r="7" spans="2:30" ht="18.75">
      <c r="B7" s="190" t="s">
        <v>214</v>
      </c>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26" t="s">
        <v>8</v>
      </c>
      <c r="AD7" s="126"/>
    </row>
    <row r="8" spans="2:30" s="10" customFormat="1" ht="5.0999999999999996" customHeight="1">
      <c r="B8" s="11"/>
      <c r="C8" s="11"/>
      <c r="D8" s="11"/>
      <c r="E8" s="11"/>
      <c r="F8" s="11"/>
      <c r="G8" s="12"/>
    </row>
    <row r="9" spans="2:30">
      <c r="B9" s="131"/>
      <c r="C9" s="17" t="s">
        <v>226</v>
      </c>
      <c r="D9" s="17" t="s">
        <v>263</v>
      </c>
      <c r="E9" s="17" t="s">
        <v>264</v>
      </c>
      <c r="F9" s="17" t="s">
        <v>265</v>
      </c>
      <c r="G9" s="17" t="s">
        <v>266</v>
      </c>
      <c r="H9" s="17" t="s">
        <v>267</v>
      </c>
      <c r="I9" s="17" t="s">
        <v>268</v>
      </c>
      <c r="J9" s="17" t="s">
        <v>269</v>
      </c>
      <c r="K9" s="17" t="s">
        <v>270</v>
      </c>
      <c r="L9" s="17" t="s">
        <v>271</v>
      </c>
      <c r="M9" s="17" t="s">
        <v>272</v>
      </c>
      <c r="N9" s="17" t="s">
        <v>273</v>
      </c>
      <c r="O9" s="17" t="s">
        <v>274</v>
      </c>
      <c r="P9" s="17" t="s">
        <v>275</v>
      </c>
      <c r="Q9" s="17" t="s">
        <v>276</v>
      </c>
      <c r="R9" s="17" t="s">
        <v>277</v>
      </c>
      <c r="S9" s="17" t="s">
        <v>278</v>
      </c>
      <c r="T9" s="17" t="s">
        <v>279</v>
      </c>
      <c r="U9" s="17" t="s">
        <v>280</v>
      </c>
      <c r="V9" s="17" t="s">
        <v>281</v>
      </c>
      <c r="W9" s="17" t="s">
        <v>282</v>
      </c>
      <c r="X9" s="17" t="s">
        <v>283</v>
      </c>
      <c r="Y9" s="17" t="s">
        <v>284</v>
      </c>
      <c r="Z9" s="17" t="s">
        <v>285</v>
      </c>
      <c r="AA9" s="17" t="s">
        <v>286</v>
      </c>
      <c r="AB9" s="151">
        <v>0</v>
      </c>
    </row>
    <row r="10" spans="2:30">
      <c r="B10" s="215" t="str">
        <f>$B$7&amp;" - "&amp;C10</f>
        <v>Occupancy - Audience Seating Area</v>
      </c>
      <c r="C10" s="216" t="s">
        <v>469</v>
      </c>
      <c r="D10" s="16" t="s">
        <v>287</v>
      </c>
      <c r="E10" s="100">
        <v>0.1</v>
      </c>
      <c r="F10" s="100">
        <v>0.1</v>
      </c>
      <c r="G10" s="100">
        <v>0.1</v>
      </c>
      <c r="H10" s="100">
        <v>0.1</v>
      </c>
      <c r="I10" s="100">
        <v>0.1</v>
      </c>
      <c r="J10" s="100">
        <v>0.1</v>
      </c>
      <c r="K10" s="100">
        <v>0.1</v>
      </c>
      <c r="L10" s="100">
        <v>0.1</v>
      </c>
      <c r="M10" s="100">
        <v>0.2</v>
      </c>
      <c r="N10" s="100">
        <v>0.2</v>
      </c>
      <c r="O10" s="100">
        <v>0.2</v>
      </c>
      <c r="P10" s="100">
        <v>0.8</v>
      </c>
      <c r="Q10" s="100">
        <v>0.8</v>
      </c>
      <c r="R10" s="100">
        <v>0.8</v>
      </c>
      <c r="S10" s="100">
        <v>0.8</v>
      </c>
      <c r="T10" s="100">
        <v>0.8</v>
      </c>
      <c r="U10" s="100">
        <v>0.8</v>
      </c>
      <c r="V10" s="100">
        <v>0.8</v>
      </c>
      <c r="W10" s="100">
        <v>0.2</v>
      </c>
      <c r="X10" s="100">
        <v>0.2</v>
      </c>
      <c r="Y10" s="100">
        <v>0.2</v>
      </c>
      <c r="Z10" s="100">
        <v>0.2</v>
      </c>
      <c r="AA10" s="100">
        <v>0.1</v>
      </c>
      <c r="AB10" s="100">
        <v>0.1</v>
      </c>
      <c r="AC10" s="217" t="s">
        <v>482</v>
      </c>
    </row>
    <row r="11" spans="2:30">
      <c r="B11" s="215"/>
      <c r="C11" s="216"/>
      <c r="D11" s="16" t="s">
        <v>288</v>
      </c>
      <c r="E11" s="100">
        <v>0.1</v>
      </c>
      <c r="F11" s="100">
        <v>0.1</v>
      </c>
      <c r="G11" s="100">
        <v>0.1</v>
      </c>
      <c r="H11" s="100">
        <v>0.1</v>
      </c>
      <c r="I11" s="100">
        <v>0.1</v>
      </c>
      <c r="J11" s="100">
        <v>0.1</v>
      </c>
      <c r="K11" s="100">
        <v>0.1</v>
      </c>
      <c r="L11" s="100">
        <v>0.1</v>
      </c>
      <c r="M11" s="100">
        <v>0.2</v>
      </c>
      <c r="N11" s="100">
        <v>0.2</v>
      </c>
      <c r="O11" s="100">
        <v>0.2</v>
      </c>
      <c r="P11" s="100">
        <v>0.6</v>
      </c>
      <c r="Q11" s="100">
        <v>0.6</v>
      </c>
      <c r="R11" s="100">
        <v>0.6</v>
      </c>
      <c r="S11" s="100">
        <v>0.6</v>
      </c>
      <c r="T11" s="100">
        <v>0.6</v>
      </c>
      <c r="U11" s="100">
        <v>0.6</v>
      </c>
      <c r="V11" s="100">
        <v>0.6</v>
      </c>
      <c r="W11" s="100">
        <v>0.6</v>
      </c>
      <c r="X11" s="100">
        <v>0.6</v>
      </c>
      <c r="Y11" s="100">
        <v>0.6</v>
      </c>
      <c r="Z11" s="100">
        <v>0.8</v>
      </c>
      <c r="AA11" s="100">
        <v>0.1</v>
      </c>
      <c r="AB11" s="100">
        <v>0.1</v>
      </c>
      <c r="AC11" s="218"/>
    </row>
    <row r="12" spans="2:30">
      <c r="B12" s="215"/>
      <c r="C12" s="216"/>
      <c r="D12" s="16" t="s">
        <v>289</v>
      </c>
      <c r="E12" s="100">
        <v>0.1</v>
      </c>
      <c r="F12" s="100">
        <v>0.1</v>
      </c>
      <c r="G12" s="100">
        <v>0.1</v>
      </c>
      <c r="H12" s="100">
        <v>0.1</v>
      </c>
      <c r="I12" s="100">
        <v>0.1</v>
      </c>
      <c r="J12" s="100">
        <v>0.1</v>
      </c>
      <c r="K12" s="100">
        <v>0.1</v>
      </c>
      <c r="L12" s="100">
        <v>0.1</v>
      </c>
      <c r="M12" s="100">
        <v>0.1</v>
      </c>
      <c r="N12" s="100">
        <v>0.1</v>
      </c>
      <c r="O12" s="100">
        <v>0.1</v>
      </c>
      <c r="P12" s="100">
        <v>0.1</v>
      </c>
      <c r="Q12" s="100">
        <v>0.1</v>
      </c>
      <c r="R12" s="100">
        <v>0.7</v>
      </c>
      <c r="S12" s="100">
        <v>0.7</v>
      </c>
      <c r="T12" s="100">
        <v>0.7</v>
      </c>
      <c r="U12" s="100">
        <v>0.7</v>
      </c>
      <c r="V12" s="100">
        <v>0.7</v>
      </c>
      <c r="W12" s="100">
        <v>0.7</v>
      </c>
      <c r="X12" s="100">
        <v>0.7</v>
      </c>
      <c r="Y12" s="100">
        <v>0.7</v>
      </c>
      <c r="Z12" s="100">
        <v>0.7</v>
      </c>
      <c r="AA12" s="100">
        <v>0.2</v>
      </c>
      <c r="AB12" s="100">
        <v>0.1</v>
      </c>
      <c r="AC12" s="219"/>
    </row>
    <row r="13" spans="2:30">
      <c r="B13" s="215" t="str">
        <f>$B$7&amp;" - "&amp;C13</f>
        <v>Occupancy - Cafeteria Space</v>
      </c>
      <c r="C13" s="216" t="s">
        <v>471</v>
      </c>
      <c r="D13" s="16" t="s">
        <v>287</v>
      </c>
      <c r="E13" s="100">
        <v>0.1</v>
      </c>
      <c r="F13" s="100">
        <v>0.1</v>
      </c>
      <c r="G13" s="100">
        <v>0.1</v>
      </c>
      <c r="H13" s="100">
        <v>0.1</v>
      </c>
      <c r="I13" s="100">
        <v>0.1</v>
      </c>
      <c r="J13" s="100">
        <v>0.1</v>
      </c>
      <c r="K13" s="100">
        <v>0.1</v>
      </c>
      <c r="L13" s="100">
        <v>0.4</v>
      </c>
      <c r="M13" s="100">
        <v>0.4</v>
      </c>
      <c r="N13" s="100">
        <v>0.4</v>
      </c>
      <c r="O13" s="100">
        <v>0.2</v>
      </c>
      <c r="P13" s="100">
        <v>0.5</v>
      </c>
      <c r="Q13" s="100">
        <v>0.8</v>
      </c>
      <c r="R13" s="100">
        <v>0.7</v>
      </c>
      <c r="S13" s="100">
        <v>0.4</v>
      </c>
      <c r="T13" s="100">
        <v>0.2</v>
      </c>
      <c r="U13" s="100">
        <v>0.25</v>
      </c>
      <c r="V13" s="100">
        <v>0.5</v>
      </c>
      <c r="W13" s="100">
        <v>0.8</v>
      </c>
      <c r="X13" s="100">
        <v>0.8</v>
      </c>
      <c r="Y13" s="100">
        <v>0.8</v>
      </c>
      <c r="Z13" s="100">
        <v>0.5</v>
      </c>
      <c r="AA13" s="100">
        <v>0.35</v>
      </c>
      <c r="AB13" s="100">
        <v>0.2</v>
      </c>
      <c r="AC13" s="217" t="s">
        <v>483</v>
      </c>
    </row>
    <row r="14" spans="2:30">
      <c r="B14" s="215"/>
      <c r="C14" s="216"/>
      <c r="D14" s="16" t="s">
        <v>288</v>
      </c>
      <c r="E14" s="100">
        <v>0.1</v>
      </c>
      <c r="F14" s="100">
        <v>0.1</v>
      </c>
      <c r="G14" s="100">
        <v>0.1</v>
      </c>
      <c r="H14" s="100">
        <v>0.1</v>
      </c>
      <c r="I14" s="100">
        <v>0.1</v>
      </c>
      <c r="J14" s="100">
        <v>0.1</v>
      </c>
      <c r="K14" s="100">
        <v>0.1</v>
      </c>
      <c r="L14" s="100">
        <v>0.5</v>
      </c>
      <c r="M14" s="100">
        <v>0.5</v>
      </c>
      <c r="N14" s="100">
        <v>0.4</v>
      </c>
      <c r="O14" s="100">
        <v>0.2</v>
      </c>
      <c r="P14" s="100">
        <v>0.45</v>
      </c>
      <c r="Q14" s="100">
        <v>0.5</v>
      </c>
      <c r="R14" s="100">
        <v>0.5</v>
      </c>
      <c r="S14" s="100">
        <v>0.35</v>
      </c>
      <c r="T14" s="100">
        <v>0.3</v>
      </c>
      <c r="U14" s="100">
        <v>0.3</v>
      </c>
      <c r="V14" s="100">
        <v>0.3</v>
      </c>
      <c r="W14" s="100">
        <v>0.7</v>
      </c>
      <c r="X14" s="100">
        <v>0.9</v>
      </c>
      <c r="Y14" s="100">
        <v>0.7</v>
      </c>
      <c r="Z14" s="100">
        <v>0.65</v>
      </c>
      <c r="AA14" s="100">
        <v>0.55000000000000004</v>
      </c>
      <c r="AB14" s="100">
        <v>0.35</v>
      </c>
      <c r="AC14" s="218"/>
    </row>
    <row r="15" spans="2:30">
      <c r="B15" s="215"/>
      <c r="C15" s="216"/>
      <c r="D15" s="16" t="s">
        <v>289</v>
      </c>
      <c r="E15" s="100">
        <v>0.1</v>
      </c>
      <c r="F15" s="100">
        <v>0.1</v>
      </c>
      <c r="G15" s="100">
        <v>0.1</v>
      </c>
      <c r="H15" s="100">
        <v>0.1</v>
      </c>
      <c r="I15" s="100">
        <v>0.1</v>
      </c>
      <c r="J15" s="100">
        <v>0.1</v>
      </c>
      <c r="K15" s="100">
        <v>0.1</v>
      </c>
      <c r="L15" s="100">
        <v>0.5</v>
      </c>
      <c r="M15" s="100">
        <v>0.5</v>
      </c>
      <c r="N15" s="100">
        <v>0.2</v>
      </c>
      <c r="O15" s="100">
        <v>0.2</v>
      </c>
      <c r="P15" s="100">
        <v>0.3</v>
      </c>
      <c r="Q15" s="100">
        <v>0.5</v>
      </c>
      <c r="R15" s="100">
        <v>0.5</v>
      </c>
      <c r="S15" s="100">
        <v>0.3</v>
      </c>
      <c r="T15" s="100">
        <v>0.2</v>
      </c>
      <c r="U15" s="100">
        <v>0.25</v>
      </c>
      <c r="V15" s="100">
        <v>0.35</v>
      </c>
      <c r="W15" s="100">
        <v>0.55000000000000004</v>
      </c>
      <c r="X15" s="100">
        <v>0.65</v>
      </c>
      <c r="Y15" s="100">
        <v>0.7</v>
      </c>
      <c r="Z15" s="100">
        <v>0.35</v>
      </c>
      <c r="AA15" s="100">
        <v>0.2</v>
      </c>
      <c r="AB15" s="100">
        <v>0.2</v>
      </c>
      <c r="AC15" s="219"/>
    </row>
    <row r="16" spans="2:30">
      <c r="B16" s="215" t="str">
        <f>$B$7&amp;" - "&amp;C16</f>
        <v>Occupancy - Atrium</v>
      </c>
      <c r="C16" s="216" t="s">
        <v>470</v>
      </c>
      <c r="D16" s="16" t="s">
        <v>287</v>
      </c>
      <c r="E16" s="100">
        <v>0.1</v>
      </c>
      <c r="F16" s="100">
        <v>0.1</v>
      </c>
      <c r="G16" s="100">
        <v>0.1</v>
      </c>
      <c r="H16" s="100">
        <v>0.1</v>
      </c>
      <c r="I16" s="100">
        <v>0.1</v>
      </c>
      <c r="J16" s="100">
        <v>0.1</v>
      </c>
      <c r="K16" s="100">
        <v>0.1</v>
      </c>
      <c r="L16" s="100">
        <v>0.1</v>
      </c>
      <c r="M16" s="100">
        <v>0.2</v>
      </c>
      <c r="N16" s="100">
        <v>0.2</v>
      </c>
      <c r="O16" s="100">
        <v>0.2</v>
      </c>
      <c r="P16" s="100">
        <v>0.8</v>
      </c>
      <c r="Q16" s="100">
        <v>0.8</v>
      </c>
      <c r="R16" s="100">
        <v>0.8</v>
      </c>
      <c r="S16" s="100">
        <v>0.8</v>
      </c>
      <c r="T16" s="100">
        <v>0.8</v>
      </c>
      <c r="U16" s="100">
        <v>0.8</v>
      </c>
      <c r="V16" s="100">
        <v>0.8</v>
      </c>
      <c r="W16" s="100">
        <v>0.2</v>
      </c>
      <c r="X16" s="100">
        <v>0.2</v>
      </c>
      <c r="Y16" s="100">
        <v>0.2</v>
      </c>
      <c r="Z16" s="100">
        <v>0.2</v>
      </c>
      <c r="AA16" s="100">
        <v>0.1</v>
      </c>
      <c r="AB16" s="100">
        <v>0.1</v>
      </c>
      <c r="AC16" s="217" t="s">
        <v>482</v>
      </c>
    </row>
    <row r="17" spans="2:29">
      <c r="B17" s="215"/>
      <c r="C17" s="216"/>
      <c r="D17" s="16" t="s">
        <v>288</v>
      </c>
      <c r="E17" s="100">
        <v>0.1</v>
      </c>
      <c r="F17" s="100">
        <v>0.1</v>
      </c>
      <c r="G17" s="100">
        <v>0.1</v>
      </c>
      <c r="H17" s="100">
        <v>0.1</v>
      </c>
      <c r="I17" s="100">
        <v>0.1</v>
      </c>
      <c r="J17" s="100">
        <v>0.1</v>
      </c>
      <c r="K17" s="100">
        <v>0.1</v>
      </c>
      <c r="L17" s="100">
        <v>0.1</v>
      </c>
      <c r="M17" s="100">
        <v>0.2</v>
      </c>
      <c r="N17" s="100">
        <v>0.2</v>
      </c>
      <c r="O17" s="100">
        <v>0.2</v>
      </c>
      <c r="P17" s="100">
        <v>0.6</v>
      </c>
      <c r="Q17" s="100">
        <v>0.6</v>
      </c>
      <c r="R17" s="100">
        <v>0.6</v>
      </c>
      <c r="S17" s="100">
        <v>0.6</v>
      </c>
      <c r="T17" s="100">
        <v>0.6</v>
      </c>
      <c r="U17" s="100">
        <v>0.6</v>
      </c>
      <c r="V17" s="100">
        <v>0.6</v>
      </c>
      <c r="W17" s="100">
        <v>0.6</v>
      </c>
      <c r="X17" s="100">
        <v>0.6</v>
      </c>
      <c r="Y17" s="100">
        <v>0.6</v>
      </c>
      <c r="Z17" s="100">
        <v>0.8</v>
      </c>
      <c r="AA17" s="100">
        <v>0.1</v>
      </c>
      <c r="AB17" s="100">
        <v>0.1</v>
      </c>
      <c r="AC17" s="218"/>
    </row>
    <row r="18" spans="2:29">
      <c r="B18" s="215"/>
      <c r="C18" s="216"/>
      <c r="D18" s="16" t="s">
        <v>289</v>
      </c>
      <c r="E18" s="100">
        <v>0.1</v>
      </c>
      <c r="F18" s="100">
        <v>0.1</v>
      </c>
      <c r="G18" s="100">
        <v>0.1</v>
      </c>
      <c r="H18" s="100">
        <v>0.1</v>
      </c>
      <c r="I18" s="100">
        <v>0.1</v>
      </c>
      <c r="J18" s="100">
        <v>0.1</v>
      </c>
      <c r="K18" s="100">
        <v>0.1</v>
      </c>
      <c r="L18" s="100">
        <v>0.1</v>
      </c>
      <c r="M18" s="100">
        <v>0.1</v>
      </c>
      <c r="N18" s="100">
        <v>0.1</v>
      </c>
      <c r="O18" s="100">
        <v>0.1</v>
      </c>
      <c r="P18" s="100">
        <v>0.1</v>
      </c>
      <c r="Q18" s="100">
        <v>0.1</v>
      </c>
      <c r="R18" s="100">
        <v>0.7</v>
      </c>
      <c r="S18" s="100">
        <v>0.7</v>
      </c>
      <c r="T18" s="100">
        <v>0.7</v>
      </c>
      <c r="U18" s="100">
        <v>0.7</v>
      </c>
      <c r="V18" s="100">
        <v>0.7</v>
      </c>
      <c r="W18" s="100">
        <v>0.7</v>
      </c>
      <c r="X18" s="100">
        <v>0.7</v>
      </c>
      <c r="Y18" s="100">
        <v>0.7</v>
      </c>
      <c r="Z18" s="100">
        <v>0.7</v>
      </c>
      <c r="AA18" s="100">
        <v>0.2</v>
      </c>
      <c r="AB18" s="100">
        <v>0.1</v>
      </c>
      <c r="AC18" s="219"/>
    </row>
    <row r="19" spans="2:29">
      <c r="B19" s="215" t="str">
        <f>$B$7&amp;" - "&amp;C19</f>
        <v>Occupancy - Conference/Meeting/Multipurpose</v>
      </c>
      <c r="C19" s="216" t="s">
        <v>472</v>
      </c>
      <c r="D19" s="16" t="s">
        <v>287</v>
      </c>
      <c r="E19" s="100">
        <v>0.1</v>
      </c>
      <c r="F19" s="100">
        <v>0.1</v>
      </c>
      <c r="G19" s="100">
        <v>0.1</v>
      </c>
      <c r="H19" s="100">
        <v>0.1</v>
      </c>
      <c r="I19" s="100">
        <v>0.1</v>
      </c>
      <c r="J19" s="100">
        <v>0.1</v>
      </c>
      <c r="K19" s="100">
        <v>0.1</v>
      </c>
      <c r="L19" s="100">
        <v>0.1</v>
      </c>
      <c r="M19" s="100">
        <v>0.2</v>
      </c>
      <c r="N19" s="100">
        <v>0.2</v>
      </c>
      <c r="O19" s="100">
        <v>0.2</v>
      </c>
      <c r="P19" s="100">
        <v>0.8</v>
      </c>
      <c r="Q19" s="100">
        <v>0.8</v>
      </c>
      <c r="R19" s="100">
        <v>0.8</v>
      </c>
      <c r="S19" s="100">
        <v>0.8</v>
      </c>
      <c r="T19" s="100">
        <v>0.8</v>
      </c>
      <c r="U19" s="100">
        <v>0.8</v>
      </c>
      <c r="V19" s="100">
        <v>0.8</v>
      </c>
      <c r="W19" s="100">
        <v>0.2</v>
      </c>
      <c r="X19" s="100">
        <v>0.2</v>
      </c>
      <c r="Y19" s="100">
        <v>0.2</v>
      </c>
      <c r="Z19" s="100">
        <v>0.2</v>
      </c>
      <c r="AA19" s="100">
        <v>0.1</v>
      </c>
      <c r="AB19" s="100">
        <v>0.1</v>
      </c>
      <c r="AC19" s="217" t="s">
        <v>482</v>
      </c>
    </row>
    <row r="20" spans="2:29">
      <c r="B20" s="215"/>
      <c r="C20" s="216"/>
      <c r="D20" s="16" t="s">
        <v>288</v>
      </c>
      <c r="E20" s="100">
        <v>0.1</v>
      </c>
      <c r="F20" s="100">
        <v>0.1</v>
      </c>
      <c r="G20" s="100">
        <v>0.1</v>
      </c>
      <c r="H20" s="100">
        <v>0.1</v>
      </c>
      <c r="I20" s="100">
        <v>0.1</v>
      </c>
      <c r="J20" s="100">
        <v>0.1</v>
      </c>
      <c r="K20" s="100">
        <v>0.1</v>
      </c>
      <c r="L20" s="100">
        <v>0.1</v>
      </c>
      <c r="M20" s="100">
        <v>0.2</v>
      </c>
      <c r="N20" s="100">
        <v>0.2</v>
      </c>
      <c r="O20" s="100">
        <v>0.2</v>
      </c>
      <c r="P20" s="100">
        <v>0.6</v>
      </c>
      <c r="Q20" s="100">
        <v>0.6</v>
      </c>
      <c r="R20" s="100">
        <v>0.6</v>
      </c>
      <c r="S20" s="100">
        <v>0.6</v>
      </c>
      <c r="T20" s="100">
        <v>0.6</v>
      </c>
      <c r="U20" s="100">
        <v>0.6</v>
      </c>
      <c r="V20" s="100">
        <v>0.6</v>
      </c>
      <c r="W20" s="100">
        <v>0.6</v>
      </c>
      <c r="X20" s="100">
        <v>0.6</v>
      </c>
      <c r="Y20" s="100">
        <v>0.6</v>
      </c>
      <c r="Z20" s="100">
        <v>0.8</v>
      </c>
      <c r="AA20" s="100">
        <v>0.1</v>
      </c>
      <c r="AB20" s="100">
        <v>0.1</v>
      </c>
      <c r="AC20" s="218"/>
    </row>
    <row r="21" spans="2:29">
      <c r="B21" s="215"/>
      <c r="C21" s="216"/>
      <c r="D21" s="16" t="s">
        <v>289</v>
      </c>
      <c r="E21" s="100">
        <v>0.1</v>
      </c>
      <c r="F21" s="100">
        <v>0.1</v>
      </c>
      <c r="G21" s="100">
        <v>0.1</v>
      </c>
      <c r="H21" s="100">
        <v>0.1</v>
      </c>
      <c r="I21" s="100">
        <v>0.1</v>
      </c>
      <c r="J21" s="100">
        <v>0.1</v>
      </c>
      <c r="K21" s="100">
        <v>0.1</v>
      </c>
      <c r="L21" s="100">
        <v>0.1</v>
      </c>
      <c r="M21" s="100">
        <v>0.1</v>
      </c>
      <c r="N21" s="100">
        <v>0.1</v>
      </c>
      <c r="O21" s="100">
        <v>0.1</v>
      </c>
      <c r="P21" s="100">
        <v>0.1</v>
      </c>
      <c r="Q21" s="100">
        <v>0.1</v>
      </c>
      <c r="R21" s="100">
        <v>0.7</v>
      </c>
      <c r="S21" s="100">
        <v>0.7</v>
      </c>
      <c r="T21" s="100">
        <v>0.7</v>
      </c>
      <c r="U21" s="100">
        <v>0.7</v>
      </c>
      <c r="V21" s="100">
        <v>0.7</v>
      </c>
      <c r="W21" s="100">
        <v>0.7</v>
      </c>
      <c r="X21" s="100">
        <v>0.7</v>
      </c>
      <c r="Y21" s="100">
        <v>0.7</v>
      </c>
      <c r="Z21" s="100">
        <v>0.7</v>
      </c>
      <c r="AA21" s="100">
        <v>0.2</v>
      </c>
      <c r="AB21" s="100">
        <v>0.1</v>
      </c>
      <c r="AC21" s="219"/>
    </row>
    <row r="22" spans="2:29">
      <c r="B22" s="215" t="str">
        <f>$B$7&amp;" - "&amp;C22</f>
        <v xml:space="preserve">Occupancy - </v>
      </c>
      <c r="C22" s="216"/>
      <c r="D22" s="16" t="s">
        <v>287</v>
      </c>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217"/>
    </row>
    <row r="23" spans="2:29">
      <c r="B23" s="215"/>
      <c r="C23" s="216"/>
      <c r="D23" s="16" t="s">
        <v>288</v>
      </c>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218"/>
    </row>
    <row r="24" spans="2:29">
      <c r="B24" s="215"/>
      <c r="C24" s="216"/>
      <c r="D24" s="16" t="s">
        <v>289</v>
      </c>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219"/>
    </row>
    <row r="25" spans="2:29">
      <c r="D25" s="132"/>
    </row>
    <row r="26" spans="2:29">
      <c r="D26" s="132"/>
    </row>
    <row r="27" spans="2:29">
      <c r="D27" s="132"/>
    </row>
    <row r="28" spans="2:29">
      <c r="D28" s="132"/>
    </row>
    <row r="29" spans="2:29">
      <c r="D29" s="132"/>
    </row>
    <row r="30" spans="2:29">
      <c r="D30" s="132"/>
    </row>
    <row r="31" spans="2:29">
      <c r="D31" s="132"/>
    </row>
    <row r="32" spans="2:29">
      <c r="D32" s="132"/>
    </row>
    <row r="33" spans="2:30">
      <c r="D33" s="132"/>
    </row>
    <row r="34" spans="2:30">
      <c r="D34" s="132"/>
    </row>
    <row r="35" spans="2:30">
      <c r="D35" s="132"/>
    </row>
    <row r="36" spans="2:30">
      <c r="D36" s="132"/>
    </row>
    <row r="37" spans="2:30">
      <c r="D37" s="132"/>
    </row>
    <row r="38" spans="2:30">
      <c r="D38" s="132"/>
    </row>
    <row r="39" spans="2:30">
      <c r="D39" s="132"/>
    </row>
    <row r="40" spans="2:30">
      <c r="D40" s="132"/>
    </row>
    <row r="42" spans="2:30" ht="18.75">
      <c r="B42" s="190" t="s">
        <v>290</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26" t="s">
        <v>8</v>
      </c>
      <c r="AD42" s="126"/>
    </row>
    <row r="43" spans="2:30" s="10" customFormat="1" ht="5.0999999999999996" customHeight="1">
      <c r="B43" s="11"/>
      <c r="C43" s="11"/>
      <c r="D43" s="11"/>
      <c r="E43" s="11"/>
      <c r="F43" s="11"/>
      <c r="G43" s="12"/>
    </row>
    <row r="44" spans="2:30">
      <c r="B44" s="131"/>
      <c r="C44" s="17" t="s">
        <v>226</v>
      </c>
      <c r="D44" s="17" t="s">
        <v>263</v>
      </c>
      <c r="E44" s="17" t="s">
        <v>264</v>
      </c>
      <c r="F44" s="17" t="s">
        <v>265</v>
      </c>
      <c r="G44" s="17" t="s">
        <v>266</v>
      </c>
      <c r="H44" s="17" t="s">
        <v>267</v>
      </c>
      <c r="I44" s="17" t="s">
        <v>268</v>
      </c>
      <c r="J44" s="17" t="s">
        <v>269</v>
      </c>
      <c r="K44" s="17" t="s">
        <v>270</v>
      </c>
      <c r="L44" s="17" t="s">
        <v>271</v>
      </c>
      <c r="M44" s="17" t="s">
        <v>272</v>
      </c>
      <c r="N44" s="17" t="s">
        <v>273</v>
      </c>
      <c r="O44" s="17" t="s">
        <v>274</v>
      </c>
      <c r="P44" s="17" t="s">
        <v>275</v>
      </c>
      <c r="Q44" s="17" t="s">
        <v>276</v>
      </c>
      <c r="R44" s="17" t="s">
        <v>277</v>
      </c>
      <c r="S44" s="17" t="s">
        <v>278</v>
      </c>
      <c r="T44" s="17" t="s">
        <v>279</v>
      </c>
      <c r="U44" s="17" t="s">
        <v>280</v>
      </c>
      <c r="V44" s="17" t="s">
        <v>281</v>
      </c>
      <c r="W44" s="17" t="s">
        <v>282</v>
      </c>
      <c r="X44" s="17" t="s">
        <v>283</v>
      </c>
      <c r="Y44" s="17" t="s">
        <v>284</v>
      </c>
      <c r="Z44" s="17" t="s">
        <v>285</v>
      </c>
      <c r="AA44" s="17" t="s">
        <v>286</v>
      </c>
      <c r="AB44" s="151">
        <v>0</v>
      </c>
    </row>
    <row r="45" spans="2:30" ht="15.75" customHeight="1">
      <c r="B45" s="215" t="str">
        <f>$B$42&amp;" - "&amp;C45</f>
        <v>Lighting - Audience Seating Area</v>
      </c>
      <c r="C45" s="216" t="s">
        <v>469</v>
      </c>
      <c r="D45" s="16" t="s">
        <v>287</v>
      </c>
      <c r="E45" s="100">
        <v>0.05</v>
      </c>
      <c r="F45" s="100">
        <v>0.05</v>
      </c>
      <c r="G45" s="100">
        <v>0.05</v>
      </c>
      <c r="H45" s="100">
        <v>0.05</v>
      </c>
      <c r="I45" s="100">
        <v>0.05</v>
      </c>
      <c r="J45" s="100">
        <v>0.05</v>
      </c>
      <c r="K45" s="100">
        <v>0.35</v>
      </c>
      <c r="L45" s="100">
        <v>0.35</v>
      </c>
      <c r="M45" s="100">
        <v>0.35</v>
      </c>
      <c r="N45" s="100">
        <v>0.65</v>
      </c>
      <c r="O45" s="100">
        <v>0.65</v>
      </c>
      <c r="P45" s="100">
        <v>0.65</v>
      </c>
      <c r="Q45" s="100">
        <v>0.65</v>
      </c>
      <c r="R45" s="100">
        <v>0.65</v>
      </c>
      <c r="S45" s="100">
        <v>0.65</v>
      </c>
      <c r="T45" s="100">
        <v>0.65</v>
      </c>
      <c r="U45" s="100">
        <v>0.65</v>
      </c>
      <c r="V45" s="100">
        <v>0.65</v>
      </c>
      <c r="W45" s="100">
        <v>0.65</v>
      </c>
      <c r="X45" s="100">
        <v>0.65</v>
      </c>
      <c r="Y45" s="100">
        <v>0.65</v>
      </c>
      <c r="Z45" s="100">
        <v>0.65</v>
      </c>
      <c r="AA45" s="100">
        <v>0.25</v>
      </c>
      <c r="AB45" s="100">
        <v>0.05</v>
      </c>
      <c r="AC45" s="217" t="s">
        <v>482</v>
      </c>
    </row>
    <row r="46" spans="2:30">
      <c r="B46" s="215"/>
      <c r="C46" s="216"/>
      <c r="D46" s="16" t="s">
        <v>288</v>
      </c>
      <c r="E46" s="100">
        <v>0.05</v>
      </c>
      <c r="F46" s="100">
        <v>0.05</v>
      </c>
      <c r="G46" s="100">
        <v>0.05</v>
      </c>
      <c r="H46" s="100">
        <v>0.05</v>
      </c>
      <c r="I46" s="100">
        <v>0.05</v>
      </c>
      <c r="J46" s="100">
        <v>0.05</v>
      </c>
      <c r="K46" s="100">
        <v>0.05</v>
      </c>
      <c r="L46" s="100">
        <v>0.3</v>
      </c>
      <c r="M46" s="100">
        <v>0.3</v>
      </c>
      <c r="N46" s="100">
        <v>0.4</v>
      </c>
      <c r="O46" s="100">
        <v>0.4</v>
      </c>
      <c r="P46" s="100">
        <v>0.4</v>
      </c>
      <c r="Q46" s="100">
        <v>0.4</v>
      </c>
      <c r="R46" s="100">
        <v>0.4</v>
      </c>
      <c r="S46" s="100">
        <v>0.4</v>
      </c>
      <c r="T46" s="100">
        <v>0.4</v>
      </c>
      <c r="U46" s="100">
        <v>0.4</v>
      </c>
      <c r="V46" s="100">
        <v>0.4</v>
      </c>
      <c r="W46" s="100">
        <v>0.4</v>
      </c>
      <c r="X46" s="100">
        <v>0.4</v>
      </c>
      <c r="Y46" s="100">
        <v>0.4</v>
      </c>
      <c r="Z46" s="100">
        <v>0.4</v>
      </c>
      <c r="AA46" s="100">
        <v>0.4</v>
      </c>
      <c r="AB46" s="100">
        <v>0.05</v>
      </c>
      <c r="AC46" s="218"/>
    </row>
    <row r="47" spans="2:30">
      <c r="B47" s="215"/>
      <c r="C47" s="216"/>
      <c r="D47" s="16" t="s">
        <v>289</v>
      </c>
      <c r="E47" s="100">
        <v>0.05</v>
      </c>
      <c r="F47" s="100">
        <v>0.05</v>
      </c>
      <c r="G47" s="100">
        <v>0.05</v>
      </c>
      <c r="H47" s="100">
        <v>0.05</v>
      </c>
      <c r="I47" s="100">
        <v>0.05</v>
      </c>
      <c r="J47" s="100">
        <v>0.05</v>
      </c>
      <c r="K47" s="100">
        <v>0.05</v>
      </c>
      <c r="L47" s="100">
        <v>0.3</v>
      </c>
      <c r="M47" s="100">
        <v>0.3</v>
      </c>
      <c r="N47" s="100">
        <v>0.3</v>
      </c>
      <c r="O47" s="100">
        <v>0.3</v>
      </c>
      <c r="P47" s="100">
        <v>0.3</v>
      </c>
      <c r="Q47" s="100">
        <v>0.55000000000000004</v>
      </c>
      <c r="R47" s="100">
        <v>0.55000000000000004</v>
      </c>
      <c r="S47" s="100">
        <v>0.55000000000000004</v>
      </c>
      <c r="T47" s="100">
        <v>0.55000000000000004</v>
      </c>
      <c r="U47" s="100">
        <v>0.55000000000000004</v>
      </c>
      <c r="V47" s="100">
        <v>0.55000000000000004</v>
      </c>
      <c r="W47" s="100">
        <v>0.55000000000000004</v>
      </c>
      <c r="X47" s="100">
        <v>0.55000000000000004</v>
      </c>
      <c r="Y47" s="100">
        <v>0.55000000000000004</v>
      </c>
      <c r="Z47" s="100">
        <v>0.55000000000000004</v>
      </c>
      <c r="AA47" s="100">
        <v>0.05</v>
      </c>
      <c r="AB47" s="100">
        <v>0.05</v>
      </c>
      <c r="AC47" s="219"/>
    </row>
    <row r="48" spans="2:30">
      <c r="B48" s="215" t="str">
        <f>$B$42&amp;" - "&amp;C48</f>
        <v>Lighting - Cafeteria Space</v>
      </c>
      <c r="C48" s="216" t="s">
        <v>471</v>
      </c>
      <c r="D48" s="16" t="s">
        <v>287</v>
      </c>
      <c r="E48" s="100">
        <v>0.15</v>
      </c>
      <c r="F48" s="100">
        <v>0.15</v>
      </c>
      <c r="G48" s="100">
        <v>0.15</v>
      </c>
      <c r="H48" s="100">
        <v>0.15</v>
      </c>
      <c r="I48" s="100">
        <v>0.15</v>
      </c>
      <c r="J48" s="100">
        <v>0.2</v>
      </c>
      <c r="K48" s="100">
        <v>0.4</v>
      </c>
      <c r="L48" s="100">
        <v>0.4</v>
      </c>
      <c r="M48" s="100">
        <v>0.6</v>
      </c>
      <c r="N48" s="100">
        <v>0.6</v>
      </c>
      <c r="O48" s="100">
        <v>0.9</v>
      </c>
      <c r="P48" s="100">
        <v>0.9</v>
      </c>
      <c r="Q48" s="100">
        <v>0.9</v>
      </c>
      <c r="R48" s="100">
        <v>0.9</v>
      </c>
      <c r="S48" s="100">
        <v>0.9</v>
      </c>
      <c r="T48" s="100">
        <v>0.9</v>
      </c>
      <c r="U48" s="100">
        <v>0.9</v>
      </c>
      <c r="V48" s="100">
        <v>0.9</v>
      </c>
      <c r="W48" s="100">
        <v>0.9</v>
      </c>
      <c r="X48" s="100">
        <v>0.9</v>
      </c>
      <c r="Y48" s="100">
        <v>0.9</v>
      </c>
      <c r="Z48" s="100">
        <v>0.9</v>
      </c>
      <c r="AA48" s="100">
        <v>0.5</v>
      </c>
      <c r="AB48" s="100">
        <v>0.3</v>
      </c>
      <c r="AC48" s="217" t="s">
        <v>483</v>
      </c>
    </row>
    <row r="49" spans="2:29">
      <c r="B49" s="215"/>
      <c r="C49" s="216"/>
      <c r="D49" s="16" t="s">
        <v>288</v>
      </c>
      <c r="E49" s="100">
        <v>0.2</v>
      </c>
      <c r="F49" s="100">
        <v>0.15</v>
      </c>
      <c r="G49" s="100">
        <v>0.15</v>
      </c>
      <c r="H49" s="100">
        <v>0.15</v>
      </c>
      <c r="I49" s="100">
        <v>0.15</v>
      </c>
      <c r="J49" s="100">
        <v>0.15</v>
      </c>
      <c r="K49" s="100">
        <v>0.3</v>
      </c>
      <c r="L49" s="100">
        <v>0.3</v>
      </c>
      <c r="M49" s="100">
        <v>0.6</v>
      </c>
      <c r="N49" s="100">
        <v>0.6</v>
      </c>
      <c r="O49" s="100">
        <v>0.8</v>
      </c>
      <c r="P49" s="100">
        <v>0.8</v>
      </c>
      <c r="Q49" s="100">
        <v>0.8</v>
      </c>
      <c r="R49" s="100">
        <v>0.8</v>
      </c>
      <c r="S49" s="100">
        <v>0.8</v>
      </c>
      <c r="T49" s="100">
        <v>0.8</v>
      </c>
      <c r="U49" s="100">
        <v>0.8</v>
      </c>
      <c r="V49" s="100">
        <v>0.9</v>
      </c>
      <c r="W49" s="100">
        <v>0.9</v>
      </c>
      <c r="X49" s="100">
        <v>0.9</v>
      </c>
      <c r="Y49" s="100">
        <v>0.9</v>
      </c>
      <c r="Z49" s="100">
        <v>0.9</v>
      </c>
      <c r="AA49" s="100">
        <v>0.5</v>
      </c>
      <c r="AB49" s="100">
        <v>0.3</v>
      </c>
      <c r="AC49" s="218"/>
    </row>
    <row r="50" spans="2:29">
      <c r="B50" s="215"/>
      <c r="C50" s="216"/>
      <c r="D50" s="16" t="s">
        <v>289</v>
      </c>
      <c r="E50" s="100">
        <v>0.2</v>
      </c>
      <c r="F50" s="100">
        <v>0.15</v>
      </c>
      <c r="G50" s="100">
        <v>0.15</v>
      </c>
      <c r="H50" s="100">
        <v>0.15</v>
      </c>
      <c r="I50" s="100">
        <v>0.15</v>
      </c>
      <c r="J50" s="100">
        <v>0.15</v>
      </c>
      <c r="K50" s="100">
        <v>0.3</v>
      </c>
      <c r="L50" s="100">
        <v>0.3</v>
      </c>
      <c r="M50" s="100">
        <v>0.5</v>
      </c>
      <c r="N50" s="100">
        <v>0.5</v>
      </c>
      <c r="O50" s="100">
        <v>0.7</v>
      </c>
      <c r="P50" s="100">
        <v>0.7</v>
      </c>
      <c r="Q50" s="100">
        <v>0.7</v>
      </c>
      <c r="R50" s="100">
        <v>0.7</v>
      </c>
      <c r="S50" s="100">
        <v>0.7</v>
      </c>
      <c r="T50" s="100">
        <v>0.7</v>
      </c>
      <c r="U50" s="100">
        <v>0.6</v>
      </c>
      <c r="V50" s="100">
        <v>0.6</v>
      </c>
      <c r="W50" s="100">
        <v>0.6</v>
      </c>
      <c r="X50" s="100">
        <v>0.6</v>
      </c>
      <c r="Y50" s="100">
        <v>0.6</v>
      </c>
      <c r="Z50" s="100">
        <v>0.6</v>
      </c>
      <c r="AA50" s="100">
        <v>0.5</v>
      </c>
      <c r="AB50" s="100">
        <v>0.3</v>
      </c>
      <c r="AC50" s="219"/>
    </row>
    <row r="51" spans="2:29">
      <c r="B51" s="215" t="str">
        <f>$B$42&amp;" - "&amp;C51</f>
        <v>Lighting - Atrium</v>
      </c>
      <c r="C51" s="216" t="s">
        <v>470</v>
      </c>
      <c r="D51" s="16" t="s">
        <v>287</v>
      </c>
      <c r="E51" s="100">
        <v>0.05</v>
      </c>
      <c r="F51" s="100">
        <v>0.05</v>
      </c>
      <c r="G51" s="100">
        <v>0.05</v>
      </c>
      <c r="H51" s="100">
        <v>0.05</v>
      </c>
      <c r="I51" s="100">
        <v>0.05</v>
      </c>
      <c r="J51" s="100">
        <v>0.05</v>
      </c>
      <c r="K51" s="100">
        <v>0.35</v>
      </c>
      <c r="L51" s="100">
        <v>0.35</v>
      </c>
      <c r="M51" s="100">
        <v>0.35</v>
      </c>
      <c r="N51" s="100">
        <v>0.65</v>
      </c>
      <c r="O51" s="100">
        <v>0.65</v>
      </c>
      <c r="P51" s="100">
        <v>0.65</v>
      </c>
      <c r="Q51" s="100">
        <v>0.65</v>
      </c>
      <c r="R51" s="100">
        <v>0.65</v>
      </c>
      <c r="S51" s="100">
        <v>0.65</v>
      </c>
      <c r="T51" s="100">
        <v>0.65</v>
      </c>
      <c r="U51" s="100">
        <v>0.65</v>
      </c>
      <c r="V51" s="100">
        <v>0.65</v>
      </c>
      <c r="W51" s="100">
        <v>0.65</v>
      </c>
      <c r="X51" s="100">
        <v>0.65</v>
      </c>
      <c r="Y51" s="100">
        <v>0.65</v>
      </c>
      <c r="Z51" s="100">
        <v>0.65</v>
      </c>
      <c r="AA51" s="100">
        <v>0.25</v>
      </c>
      <c r="AB51" s="100">
        <v>0.05</v>
      </c>
      <c r="AC51" s="217" t="s">
        <v>482</v>
      </c>
    </row>
    <row r="52" spans="2:29">
      <c r="B52" s="215"/>
      <c r="C52" s="216"/>
      <c r="D52" s="16" t="s">
        <v>288</v>
      </c>
      <c r="E52" s="100">
        <v>0.05</v>
      </c>
      <c r="F52" s="100">
        <v>0.05</v>
      </c>
      <c r="G52" s="100">
        <v>0.05</v>
      </c>
      <c r="H52" s="100">
        <v>0.05</v>
      </c>
      <c r="I52" s="100">
        <v>0.05</v>
      </c>
      <c r="J52" s="100">
        <v>0.05</v>
      </c>
      <c r="K52" s="100">
        <v>0.05</v>
      </c>
      <c r="L52" s="100">
        <v>0.3</v>
      </c>
      <c r="M52" s="100">
        <v>0.3</v>
      </c>
      <c r="N52" s="100">
        <v>0.4</v>
      </c>
      <c r="O52" s="100">
        <v>0.4</v>
      </c>
      <c r="P52" s="100">
        <v>0.4</v>
      </c>
      <c r="Q52" s="100">
        <v>0.4</v>
      </c>
      <c r="R52" s="100">
        <v>0.4</v>
      </c>
      <c r="S52" s="100">
        <v>0.4</v>
      </c>
      <c r="T52" s="100">
        <v>0.4</v>
      </c>
      <c r="U52" s="100">
        <v>0.4</v>
      </c>
      <c r="V52" s="100">
        <v>0.4</v>
      </c>
      <c r="W52" s="100">
        <v>0.4</v>
      </c>
      <c r="X52" s="100">
        <v>0.4</v>
      </c>
      <c r="Y52" s="100">
        <v>0.4</v>
      </c>
      <c r="Z52" s="100">
        <v>0.4</v>
      </c>
      <c r="AA52" s="100">
        <v>0.4</v>
      </c>
      <c r="AB52" s="100">
        <v>0.05</v>
      </c>
      <c r="AC52" s="218"/>
    </row>
    <row r="53" spans="2:29">
      <c r="B53" s="215"/>
      <c r="C53" s="216"/>
      <c r="D53" s="16" t="s">
        <v>289</v>
      </c>
      <c r="E53" s="100">
        <v>0.05</v>
      </c>
      <c r="F53" s="100">
        <v>0.05</v>
      </c>
      <c r="G53" s="100">
        <v>0.05</v>
      </c>
      <c r="H53" s="100">
        <v>0.05</v>
      </c>
      <c r="I53" s="100">
        <v>0.05</v>
      </c>
      <c r="J53" s="100">
        <v>0.05</v>
      </c>
      <c r="K53" s="100">
        <v>0.05</v>
      </c>
      <c r="L53" s="100">
        <v>0.3</v>
      </c>
      <c r="M53" s="100">
        <v>0.3</v>
      </c>
      <c r="N53" s="100">
        <v>0.3</v>
      </c>
      <c r="O53" s="100">
        <v>0.3</v>
      </c>
      <c r="P53" s="100">
        <v>0.3</v>
      </c>
      <c r="Q53" s="100">
        <v>0.55000000000000004</v>
      </c>
      <c r="R53" s="100">
        <v>0.55000000000000004</v>
      </c>
      <c r="S53" s="100">
        <v>0.55000000000000004</v>
      </c>
      <c r="T53" s="100">
        <v>0.55000000000000004</v>
      </c>
      <c r="U53" s="100">
        <v>0.55000000000000004</v>
      </c>
      <c r="V53" s="100">
        <v>0.55000000000000004</v>
      </c>
      <c r="W53" s="100">
        <v>0.55000000000000004</v>
      </c>
      <c r="X53" s="100">
        <v>0.55000000000000004</v>
      </c>
      <c r="Y53" s="100">
        <v>0.55000000000000004</v>
      </c>
      <c r="Z53" s="100">
        <v>0.55000000000000004</v>
      </c>
      <c r="AA53" s="100">
        <v>0.05</v>
      </c>
      <c r="AB53" s="100">
        <v>0.05</v>
      </c>
      <c r="AC53" s="219"/>
    </row>
    <row r="54" spans="2:29">
      <c r="B54" s="215" t="str">
        <f>$B$42&amp;" - "&amp;C54</f>
        <v>Lighting - Conference/Meeting/Multipurpose</v>
      </c>
      <c r="C54" s="216" t="s">
        <v>472</v>
      </c>
      <c r="D54" s="16" t="s">
        <v>287</v>
      </c>
      <c r="E54" s="100">
        <v>0.05</v>
      </c>
      <c r="F54" s="100">
        <v>0.05</v>
      </c>
      <c r="G54" s="100">
        <v>0.05</v>
      </c>
      <c r="H54" s="100">
        <v>0.05</v>
      </c>
      <c r="I54" s="100">
        <v>0.05</v>
      </c>
      <c r="J54" s="100">
        <v>0.05</v>
      </c>
      <c r="K54" s="100">
        <v>0.35</v>
      </c>
      <c r="L54" s="100">
        <v>0.35</v>
      </c>
      <c r="M54" s="100">
        <v>0.35</v>
      </c>
      <c r="N54" s="100">
        <v>0.65</v>
      </c>
      <c r="O54" s="100">
        <v>0.65</v>
      </c>
      <c r="P54" s="100">
        <v>0.65</v>
      </c>
      <c r="Q54" s="100">
        <v>0.65</v>
      </c>
      <c r="R54" s="100">
        <v>0.65</v>
      </c>
      <c r="S54" s="100">
        <v>0.65</v>
      </c>
      <c r="T54" s="100">
        <v>0.65</v>
      </c>
      <c r="U54" s="100">
        <v>0.65</v>
      </c>
      <c r="V54" s="100">
        <v>0.65</v>
      </c>
      <c r="W54" s="100">
        <v>0.65</v>
      </c>
      <c r="X54" s="100">
        <v>0.65</v>
      </c>
      <c r="Y54" s="100">
        <v>0.65</v>
      </c>
      <c r="Z54" s="100">
        <v>0.65</v>
      </c>
      <c r="AA54" s="100">
        <v>0.25</v>
      </c>
      <c r="AB54" s="100">
        <v>0.05</v>
      </c>
      <c r="AC54" s="217" t="s">
        <v>482</v>
      </c>
    </row>
    <row r="55" spans="2:29">
      <c r="B55" s="215"/>
      <c r="C55" s="216"/>
      <c r="D55" s="16" t="s">
        <v>288</v>
      </c>
      <c r="E55" s="100">
        <v>0.05</v>
      </c>
      <c r="F55" s="100">
        <v>0.05</v>
      </c>
      <c r="G55" s="100">
        <v>0.05</v>
      </c>
      <c r="H55" s="100">
        <v>0.05</v>
      </c>
      <c r="I55" s="100">
        <v>0.05</v>
      </c>
      <c r="J55" s="100">
        <v>0.05</v>
      </c>
      <c r="K55" s="100">
        <v>0.05</v>
      </c>
      <c r="L55" s="100">
        <v>0.3</v>
      </c>
      <c r="M55" s="100">
        <v>0.3</v>
      </c>
      <c r="N55" s="100">
        <v>0.4</v>
      </c>
      <c r="O55" s="100">
        <v>0.4</v>
      </c>
      <c r="P55" s="100">
        <v>0.4</v>
      </c>
      <c r="Q55" s="100">
        <v>0.4</v>
      </c>
      <c r="R55" s="100">
        <v>0.4</v>
      </c>
      <c r="S55" s="100">
        <v>0.4</v>
      </c>
      <c r="T55" s="100">
        <v>0.4</v>
      </c>
      <c r="U55" s="100">
        <v>0.4</v>
      </c>
      <c r="V55" s="100">
        <v>0.4</v>
      </c>
      <c r="W55" s="100">
        <v>0.4</v>
      </c>
      <c r="X55" s="100">
        <v>0.4</v>
      </c>
      <c r="Y55" s="100">
        <v>0.4</v>
      </c>
      <c r="Z55" s="100">
        <v>0.4</v>
      </c>
      <c r="AA55" s="100">
        <v>0.4</v>
      </c>
      <c r="AB55" s="100">
        <v>0.05</v>
      </c>
      <c r="AC55" s="218"/>
    </row>
    <row r="56" spans="2:29">
      <c r="B56" s="215"/>
      <c r="C56" s="216"/>
      <c r="D56" s="16" t="s">
        <v>289</v>
      </c>
      <c r="E56" s="100">
        <v>0.05</v>
      </c>
      <c r="F56" s="100">
        <v>0.05</v>
      </c>
      <c r="G56" s="100">
        <v>0.05</v>
      </c>
      <c r="H56" s="100">
        <v>0.05</v>
      </c>
      <c r="I56" s="100">
        <v>0.05</v>
      </c>
      <c r="J56" s="100">
        <v>0.05</v>
      </c>
      <c r="K56" s="100">
        <v>0.05</v>
      </c>
      <c r="L56" s="100">
        <v>0.3</v>
      </c>
      <c r="M56" s="100">
        <v>0.3</v>
      </c>
      <c r="N56" s="100">
        <v>0.3</v>
      </c>
      <c r="O56" s="100">
        <v>0.3</v>
      </c>
      <c r="P56" s="100">
        <v>0.3</v>
      </c>
      <c r="Q56" s="100">
        <v>0.55000000000000004</v>
      </c>
      <c r="R56" s="100">
        <v>0.55000000000000004</v>
      </c>
      <c r="S56" s="100">
        <v>0.55000000000000004</v>
      </c>
      <c r="T56" s="100">
        <v>0.55000000000000004</v>
      </c>
      <c r="U56" s="100">
        <v>0.55000000000000004</v>
      </c>
      <c r="V56" s="100">
        <v>0.55000000000000004</v>
      </c>
      <c r="W56" s="100">
        <v>0.55000000000000004</v>
      </c>
      <c r="X56" s="100">
        <v>0.55000000000000004</v>
      </c>
      <c r="Y56" s="100">
        <v>0.55000000000000004</v>
      </c>
      <c r="Z56" s="100">
        <v>0.55000000000000004</v>
      </c>
      <c r="AA56" s="100">
        <v>0.05</v>
      </c>
      <c r="AB56" s="100">
        <v>0.05</v>
      </c>
      <c r="AC56" s="219"/>
    </row>
    <row r="57" spans="2:29">
      <c r="B57" s="215" t="str">
        <f>$B$42&amp;" - "&amp;C57</f>
        <v xml:space="preserve">Lighting - </v>
      </c>
      <c r="C57" s="216"/>
      <c r="D57" s="16" t="s">
        <v>287</v>
      </c>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217"/>
    </row>
    <row r="58" spans="2:29">
      <c r="B58" s="215"/>
      <c r="C58" s="216"/>
      <c r="D58" s="16" t="s">
        <v>288</v>
      </c>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218"/>
    </row>
    <row r="59" spans="2:29">
      <c r="B59" s="215"/>
      <c r="C59" s="216"/>
      <c r="D59" s="16" t="s">
        <v>289</v>
      </c>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219"/>
    </row>
    <row r="60" spans="2:29">
      <c r="D60" s="132"/>
    </row>
    <row r="61" spans="2:29">
      <c r="D61" s="132"/>
    </row>
    <row r="62" spans="2:29">
      <c r="D62" s="132"/>
    </row>
    <row r="63" spans="2:29">
      <c r="D63" s="132"/>
    </row>
    <row r="64" spans="2:29">
      <c r="D64" s="132"/>
    </row>
    <row r="65" spans="2:30">
      <c r="D65" s="132"/>
    </row>
    <row r="66" spans="2:30">
      <c r="D66" s="132"/>
    </row>
    <row r="67" spans="2:30">
      <c r="D67" s="132"/>
    </row>
    <row r="68" spans="2:30">
      <c r="D68" s="132"/>
    </row>
    <row r="69" spans="2:30">
      <c r="D69" s="132"/>
    </row>
    <row r="70" spans="2:30">
      <c r="D70" s="132"/>
    </row>
    <row r="71" spans="2:30">
      <c r="D71" s="132"/>
    </row>
    <row r="72" spans="2:30">
      <c r="D72" s="132"/>
    </row>
    <row r="73" spans="2:30">
      <c r="D73" s="132"/>
    </row>
    <row r="74" spans="2:30">
      <c r="D74" s="132"/>
    </row>
    <row r="75" spans="2:30">
      <c r="D75" s="132"/>
    </row>
    <row r="76" spans="2:30">
      <c r="D76" s="132"/>
    </row>
    <row r="77" spans="2:30" ht="18.75">
      <c r="B77" s="190" t="s">
        <v>291</v>
      </c>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26" t="s">
        <v>8</v>
      </c>
      <c r="AD77" s="126"/>
    </row>
    <row r="78" spans="2:30" s="10" customFormat="1" ht="5.0999999999999996" customHeight="1">
      <c r="B78" s="11"/>
      <c r="C78" s="11"/>
      <c r="D78" s="11"/>
      <c r="E78" s="11"/>
      <c r="F78" s="11"/>
      <c r="G78" s="12"/>
    </row>
    <row r="79" spans="2:30">
      <c r="B79" s="131"/>
      <c r="C79" s="17" t="s">
        <v>226</v>
      </c>
      <c r="D79" s="17" t="s">
        <v>263</v>
      </c>
      <c r="E79" s="17" t="s">
        <v>264</v>
      </c>
      <c r="F79" s="17" t="s">
        <v>265</v>
      </c>
      <c r="G79" s="17" t="s">
        <v>266</v>
      </c>
      <c r="H79" s="17" t="s">
        <v>267</v>
      </c>
      <c r="I79" s="17" t="s">
        <v>268</v>
      </c>
      <c r="J79" s="17" t="s">
        <v>269</v>
      </c>
      <c r="K79" s="17" t="s">
        <v>270</v>
      </c>
      <c r="L79" s="17" t="s">
        <v>271</v>
      </c>
      <c r="M79" s="17" t="s">
        <v>272</v>
      </c>
      <c r="N79" s="17" t="s">
        <v>273</v>
      </c>
      <c r="O79" s="17" t="s">
        <v>274</v>
      </c>
      <c r="P79" s="17" t="s">
        <v>275</v>
      </c>
      <c r="Q79" s="17" t="s">
        <v>276</v>
      </c>
      <c r="R79" s="17" t="s">
        <v>277</v>
      </c>
      <c r="S79" s="17" t="s">
        <v>278</v>
      </c>
      <c r="T79" s="17" t="s">
        <v>279</v>
      </c>
      <c r="U79" s="17" t="s">
        <v>280</v>
      </c>
      <c r="V79" s="17" t="s">
        <v>281</v>
      </c>
      <c r="W79" s="17" t="s">
        <v>282</v>
      </c>
      <c r="X79" s="17" t="s">
        <v>283</v>
      </c>
      <c r="Y79" s="17" t="s">
        <v>284</v>
      </c>
      <c r="Z79" s="17" t="s">
        <v>285</v>
      </c>
      <c r="AA79" s="17" t="s">
        <v>286</v>
      </c>
      <c r="AB79" s="151">
        <v>0</v>
      </c>
    </row>
    <row r="80" spans="2:30" ht="15.75" customHeight="1">
      <c r="B80" s="215" t="str">
        <f>$B$77&amp;" - "&amp;C80</f>
        <v>Receptacles - Audience Seating Area</v>
      </c>
      <c r="C80" s="216" t="s">
        <v>469</v>
      </c>
      <c r="D80" s="16" t="s">
        <v>287</v>
      </c>
      <c r="E80" s="100">
        <v>0.05</v>
      </c>
      <c r="F80" s="100">
        <v>0.05</v>
      </c>
      <c r="G80" s="100">
        <v>0.05</v>
      </c>
      <c r="H80" s="100">
        <v>0.05</v>
      </c>
      <c r="I80" s="100">
        <v>0.05</v>
      </c>
      <c r="J80" s="100">
        <v>0.05</v>
      </c>
      <c r="K80" s="100">
        <v>0.4</v>
      </c>
      <c r="L80" s="100">
        <v>0.4</v>
      </c>
      <c r="M80" s="100">
        <v>0.4</v>
      </c>
      <c r="N80" s="100">
        <v>0.75</v>
      </c>
      <c r="O80" s="100">
        <v>0.75</v>
      </c>
      <c r="P80" s="100">
        <v>0.75</v>
      </c>
      <c r="Q80" s="100">
        <v>0.75</v>
      </c>
      <c r="R80" s="100">
        <v>0.75</v>
      </c>
      <c r="S80" s="100">
        <v>0.75</v>
      </c>
      <c r="T80" s="100">
        <v>0.75</v>
      </c>
      <c r="U80" s="100">
        <v>0.75</v>
      </c>
      <c r="V80" s="100">
        <v>0.75</v>
      </c>
      <c r="W80" s="100">
        <v>0.75</v>
      </c>
      <c r="X80" s="100">
        <v>0.75</v>
      </c>
      <c r="Y80" s="100">
        <v>0.75</v>
      </c>
      <c r="Z80" s="100">
        <v>0.75</v>
      </c>
      <c r="AA80" s="100">
        <v>0.25</v>
      </c>
      <c r="AB80" s="100">
        <v>0.05</v>
      </c>
      <c r="AC80" s="217" t="s">
        <v>482</v>
      </c>
    </row>
    <row r="81" spans="2:29">
      <c r="B81" s="215"/>
      <c r="C81" s="216"/>
      <c r="D81" s="16" t="s">
        <v>288</v>
      </c>
      <c r="E81" s="100">
        <v>0.05</v>
      </c>
      <c r="F81" s="100">
        <v>0.05</v>
      </c>
      <c r="G81" s="100">
        <v>0.05</v>
      </c>
      <c r="H81" s="100">
        <v>0.05</v>
      </c>
      <c r="I81" s="100">
        <v>0.05</v>
      </c>
      <c r="J81" s="100">
        <v>0.05</v>
      </c>
      <c r="K81" s="100">
        <v>0.05</v>
      </c>
      <c r="L81" s="100">
        <v>0.3</v>
      </c>
      <c r="M81" s="100">
        <v>0.3</v>
      </c>
      <c r="N81" s="100">
        <v>0.5</v>
      </c>
      <c r="O81" s="100">
        <v>0.5</v>
      </c>
      <c r="P81" s="100">
        <v>0.5</v>
      </c>
      <c r="Q81" s="100">
        <v>0.5</v>
      </c>
      <c r="R81" s="100">
        <v>0.5</v>
      </c>
      <c r="S81" s="100">
        <v>0.5</v>
      </c>
      <c r="T81" s="100">
        <v>0.5</v>
      </c>
      <c r="U81" s="100">
        <v>0.5</v>
      </c>
      <c r="V81" s="100">
        <v>0.5</v>
      </c>
      <c r="W81" s="100">
        <v>0.5</v>
      </c>
      <c r="X81" s="100">
        <v>0.5</v>
      </c>
      <c r="Y81" s="100">
        <v>0.5</v>
      </c>
      <c r="Z81" s="100">
        <v>0.5</v>
      </c>
      <c r="AA81" s="100">
        <v>0.5</v>
      </c>
      <c r="AB81" s="100">
        <v>0.05</v>
      </c>
      <c r="AC81" s="218"/>
    </row>
    <row r="82" spans="2:29">
      <c r="B82" s="215"/>
      <c r="C82" s="216"/>
      <c r="D82" s="16" t="s">
        <v>289</v>
      </c>
      <c r="E82" s="100">
        <v>0.05</v>
      </c>
      <c r="F82" s="100">
        <v>0.05</v>
      </c>
      <c r="G82" s="100">
        <v>0.05</v>
      </c>
      <c r="H82" s="100">
        <v>0.05</v>
      </c>
      <c r="I82" s="100">
        <v>0.05</v>
      </c>
      <c r="J82" s="100">
        <v>0.05</v>
      </c>
      <c r="K82" s="100">
        <v>0.05</v>
      </c>
      <c r="L82" s="100">
        <v>0.3</v>
      </c>
      <c r="M82" s="100">
        <v>0.3</v>
      </c>
      <c r="N82" s="100">
        <v>0.3</v>
      </c>
      <c r="O82" s="100">
        <v>0.3</v>
      </c>
      <c r="P82" s="100">
        <v>0.3</v>
      </c>
      <c r="Q82" s="100">
        <v>0.65</v>
      </c>
      <c r="R82" s="100">
        <v>0.65</v>
      </c>
      <c r="S82" s="100">
        <v>0.65</v>
      </c>
      <c r="T82" s="100">
        <v>0.65</v>
      </c>
      <c r="U82" s="100">
        <v>0.65</v>
      </c>
      <c r="V82" s="100">
        <v>0.65</v>
      </c>
      <c r="W82" s="100">
        <v>0.65</v>
      </c>
      <c r="X82" s="100">
        <v>0.65</v>
      </c>
      <c r="Y82" s="100">
        <v>0.65</v>
      </c>
      <c r="Z82" s="100">
        <v>0.65</v>
      </c>
      <c r="AA82" s="100">
        <v>0.05</v>
      </c>
      <c r="AB82" s="100">
        <v>0.05</v>
      </c>
      <c r="AC82" s="219"/>
    </row>
    <row r="83" spans="2:29" ht="15.75" customHeight="1">
      <c r="B83" s="215" t="str">
        <f>$B$77&amp;" - "&amp;C83</f>
        <v>Receptacles - Cafeteria Space</v>
      </c>
      <c r="C83" s="216" t="s">
        <v>471</v>
      </c>
      <c r="D83" s="16" t="s">
        <v>287</v>
      </c>
      <c r="E83" s="100">
        <v>0.03</v>
      </c>
      <c r="F83" s="100">
        <v>0.02</v>
      </c>
      <c r="G83" s="100">
        <v>0.03</v>
      </c>
      <c r="H83" s="100">
        <v>0.02</v>
      </c>
      <c r="I83" s="100">
        <v>0.05</v>
      </c>
      <c r="J83" s="100">
        <v>0.12</v>
      </c>
      <c r="K83" s="100">
        <v>0.13</v>
      </c>
      <c r="L83" s="100">
        <v>0.15</v>
      </c>
      <c r="M83" s="100">
        <v>0.18</v>
      </c>
      <c r="N83" s="100">
        <v>0.21</v>
      </c>
      <c r="O83" s="100">
        <v>0.26</v>
      </c>
      <c r="P83" s="100">
        <v>0.28999999999999998</v>
      </c>
      <c r="Q83" s="100">
        <v>0.27</v>
      </c>
      <c r="R83" s="100">
        <v>0.25</v>
      </c>
      <c r="S83" s="100">
        <v>0.23</v>
      </c>
      <c r="T83" s="100">
        <v>0.23</v>
      </c>
      <c r="U83" s="100">
        <v>0.26</v>
      </c>
      <c r="V83" s="100">
        <v>0.26</v>
      </c>
      <c r="W83" s="100">
        <v>0.24</v>
      </c>
      <c r="X83" s="100">
        <v>0.22</v>
      </c>
      <c r="Y83" s="100">
        <v>0.2</v>
      </c>
      <c r="Z83" s="100">
        <v>0.18</v>
      </c>
      <c r="AA83" s="100">
        <v>0.09</v>
      </c>
      <c r="AB83" s="100">
        <v>0.03</v>
      </c>
      <c r="AC83" s="217" t="s">
        <v>483</v>
      </c>
    </row>
    <row r="84" spans="2:29">
      <c r="B84" s="215"/>
      <c r="C84" s="216"/>
      <c r="D84" s="16" t="s">
        <v>288</v>
      </c>
      <c r="E84" s="100">
        <v>0.03</v>
      </c>
      <c r="F84" s="100">
        <v>0.02</v>
      </c>
      <c r="G84" s="100">
        <v>0.03</v>
      </c>
      <c r="H84" s="100">
        <v>0.02</v>
      </c>
      <c r="I84" s="100">
        <v>0.05</v>
      </c>
      <c r="J84" s="100">
        <v>0.12</v>
      </c>
      <c r="K84" s="100">
        <v>0.13</v>
      </c>
      <c r="L84" s="100">
        <v>0.15</v>
      </c>
      <c r="M84" s="100">
        <v>0.18</v>
      </c>
      <c r="N84" s="100">
        <v>0.21</v>
      </c>
      <c r="O84" s="100">
        <v>0.26</v>
      </c>
      <c r="P84" s="100">
        <v>0.28999999999999998</v>
      </c>
      <c r="Q84" s="100">
        <v>0.27</v>
      </c>
      <c r="R84" s="100">
        <v>0.25</v>
      </c>
      <c r="S84" s="100">
        <v>0.23</v>
      </c>
      <c r="T84" s="100">
        <v>0.23</v>
      </c>
      <c r="U84" s="100">
        <v>0.26</v>
      </c>
      <c r="V84" s="100">
        <v>0.26</v>
      </c>
      <c r="W84" s="100">
        <v>0.24</v>
      </c>
      <c r="X84" s="100">
        <v>0.22</v>
      </c>
      <c r="Y84" s="100">
        <v>0.2</v>
      </c>
      <c r="Z84" s="100">
        <v>0.18</v>
      </c>
      <c r="AA84" s="100">
        <v>0.09</v>
      </c>
      <c r="AB84" s="100">
        <v>0.03</v>
      </c>
      <c r="AC84" s="218"/>
    </row>
    <row r="85" spans="2:29">
      <c r="B85" s="215"/>
      <c r="C85" s="216"/>
      <c r="D85" s="16" t="s">
        <v>289</v>
      </c>
      <c r="E85" s="100">
        <v>0.03</v>
      </c>
      <c r="F85" s="100">
        <v>0.02</v>
      </c>
      <c r="G85" s="100">
        <v>0.03</v>
      </c>
      <c r="H85" s="100">
        <v>0.02</v>
      </c>
      <c r="I85" s="100">
        <v>0.05</v>
      </c>
      <c r="J85" s="100">
        <v>0.12</v>
      </c>
      <c r="K85" s="100">
        <v>0.13</v>
      </c>
      <c r="L85" s="100">
        <v>0.15</v>
      </c>
      <c r="M85" s="100">
        <v>0.18</v>
      </c>
      <c r="N85" s="100">
        <v>0.21</v>
      </c>
      <c r="O85" s="100">
        <v>0.26</v>
      </c>
      <c r="P85" s="100">
        <v>0.28999999999999998</v>
      </c>
      <c r="Q85" s="100">
        <v>0.27</v>
      </c>
      <c r="R85" s="100">
        <v>0.25</v>
      </c>
      <c r="S85" s="100">
        <v>0.23</v>
      </c>
      <c r="T85" s="100">
        <v>0.23</v>
      </c>
      <c r="U85" s="100">
        <v>0.26</v>
      </c>
      <c r="V85" s="100">
        <v>0.26</v>
      </c>
      <c r="W85" s="100">
        <v>0.24</v>
      </c>
      <c r="X85" s="100">
        <v>0.22</v>
      </c>
      <c r="Y85" s="100">
        <v>0.2</v>
      </c>
      <c r="Z85" s="100">
        <v>0.18</v>
      </c>
      <c r="AA85" s="100">
        <v>0.09</v>
      </c>
      <c r="AB85" s="100">
        <v>0.03</v>
      </c>
      <c r="AC85" s="219"/>
    </row>
    <row r="86" spans="2:29" ht="15.75" customHeight="1">
      <c r="B86" s="215" t="str">
        <f>$B$77&amp;" - "&amp;C86</f>
        <v>Receptacles - Atrium</v>
      </c>
      <c r="C86" s="216" t="s">
        <v>470</v>
      </c>
      <c r="D86" s="16" t="s">
        <v>287</v>
      </c>
      <c r="E86" s="100">
        <v>0.05</v>
      </c>
      <c r="F86" s="100">
        <v>0.05</v>
      </c>
      <c r="G86" s="100">
        <v>0.05</v>
      </c>
      <c r="H86" s="100">
        <v>0.05</v>
      </c>
      <c r="I86" s="100">
        <v>0.05</v>
      </c>
      <c r="J86" s="100">
        <v>0.05</v>
      </c>
      <c r="K86" s="100">
        <v>0.4</v>
      </c>
      <c r="L86" s="100">
        <v>0.4</v>
      </c>
      <c r="M86" s="100">
        <v>0.4</v>
      </c>
      <c r="N86" s="100">
        <v>0.75</v>
      </c>
      <c r="O86" s="100">
        <v>0.75</v>
      </c>
      <c r="P86" s="100">
        <v>0.75</v>
      </c>
      <c r="Q86" s="100">
        <v>0.75</v>
      </c>
      <c r="R86" s="100">
        <v>0.75</v>
      </c>
      <c r="S86" s="100">
        <v>0.75</v>
      </c>
      <c r="T86" s="100">
        <v>0.75</v>
      </c>
      <c r="U86" s="100">
        <v>0.75</v>
      </c>
      <c r="V86" s="100">
        <v>0.75</v>
      </c>
      <c r="W86" s="100">
        <v>0.75</v>
      </c>
      <c r="X86" s="100">
        <v>0.75</v>
      </c>
      <c r="Y86" s="100">
        <v>0.75</v>
      </c>
      <c r="Z86" s="100">
        <v>0.75</v>
      </c>
      <c r="AA86" s="100">
        <v>0.25</v>
      </c>
      <c r="AB86" s="100">
        <v>0.05</v>
      </c>
      <c r="AC86" s="217" t="s">
        <v>483</v>
      </c>
    </row>
    <row r="87" spans="2:29">
      <c r="B87" s="215"/>
      <c r="C87" s="216"/>
      <c r="D87" s="16" t="s">
        <v>288</v>
      </c>
      <c r="E87" s="100">
        <v>0.05</v>
      </c>
      <c r="F87" s="100">
        <v>0.05</v>
      </c>
      <c r="G87" s="100">
        <v>0.05</v>
      </c>
      <c r="H87" s="100">
        <v>0.05</v>
      </c>
      <c r="I87" s="100">
        <v>0.05</v>
      </c>
      <c r="J87" s="100">
        <v>0.05</v>
      </c>
      <c r="K87" s="100">
        <v>0.05</v>
      </c>
      <c r="L87" s="100">
        <v>0.3</v>
      </c>
      <c r="M87" s="100">
        <v>0.3</v>
      </c>
      <c r="N87" s="100">
        <v>0.5</v>
      </c>
      <c r="O87" s="100">
        <v>0.5</v>
      </c>
      <c r="P87" s="100">
        <v>0.5</v>
      </c>
      <c r="Q87" s="100">
        <v>0.5</v>
      </c>
      <c r="R87" s="100">
        <v>0.5</v>
      </c>
      <c r="S87" s="100">
        <v>0.5</v>
      </c>
      <c r="T87" s="100">
        <v>0.5</v>
      </c>
      <c r="U87" s="100">
        <v>0.5</v>
      </c>
      <c r="V87" s="100">
        <v>0.5</v>
      </c>
      <c r="W87" s="100">
        <v>0.5</v>
      </c>
      <c r="X87" s="100">
        <v>0.5</v>
      </c>
      <c r="Y87" s="100">
        <v>0.5</v>
      </c>
      <c r="Z87" s="100">
        <v>0.5</v>
      </c>
      <c r="AA87" s="100">
        <v>0.5</v>
      </c>
      <c r="AB87" s="100">
        <v>0.05</v>
      </c>
      <c r="AC87" s="218"/>
    </row>
    <row r="88" spans="2:29">
      <c r="B88" s="215"/>
      <c r="C88" s="216"/>
      <c r="D88" s="16" t="s">
        <v>289</v>
      </c>
      <c r="E88" s="100">
        <v>0.05</v>
      </c>
      <c r="F88" s="100">
        <v>0.05</v>
      </c>
      <c r="G88" s="100">
        <v>0.05</v>
      </c>
      <c r="H88" s="100">
        <v>0.05</v>
      </c>
      <c r="I88" s="100">
        <v>0.05</v>
      </c>
      <c r="J88" s="100">
        <v>0.05</v>
      </c>
      <c r="K88" s="100">
        <v>0.05</v>
      </c>
      <c r="L88" s="100">
        <v>0.3</v>
      </c>
      <c r="M88" s="100">
        <v>0.3</v>
      </c>
      <c r="N88" s="100">
        <v>0.3</v>
      </c>
      <c r="O88" s="100">
        <v>0.3</v>
      </c>
      <c r="P88" s="100">
        <v>0.3</v>
      </c>
      <c r="Q88" s="100">
        <v>0.65</v>
      </c>
      <c r="R88" s="100">
        <v>0.65</v>
      </c>
      <c r="S88" s="100">
        <v>0.65</v>
      </c>
      <c r="T88" s="100">
        <v>0.65</v>
      </c>
      <c r="U88" s="100">
        <v>0.65</v>
      </c>
      <c r="V88" s="100">
        <v>0.65</v>
      </c>
      <c r="W88" s="100">
        <v>0.65</v>
      </c>
      <c r="X88" s="100">
        <v>0.65</v>
      </c>
      <c r="Y88" s="100">
        <v>0.65</v>
      </c>
      <c r="Z88" s="100">
        <v>0.65</v>
      </c>
      <c r="AA88" s="100">
        <v>0.05</v>
      </c>
      <c r="AB88" s="100">
        <v>0.05</v>
      </c>
      <c r="AC88" s="219"/>
    </row>
    <row r="89" spans="2:29" ht="15.75" customHeight="1">
      <c r="B89" s="215" t="str">
        <f>$B$77&amp;" - "&amp;C89</f>
        <v>Receptacles - Conference/Meeting/Multipurpose</v>
      </c>
      <c r="C89" s="216" t="s">
        <v>472</v>
      </c>
      <c r="D89" s="16" t="s">
        <v>287</v>
      </c>
      <c r="E89" s="100">
        <v>0.05</v>
      </c>
      <c r="F89" s="100">
        <v>0.05</v>
      </c>
      <c r="G89" s="100">
        <v>0.05</v>
      </c>
      <c r="H89" s="100">
        <v>0.05</v>
      </c>
      <c r="I89" s="100">
        <v>0.05</v>
      </c>
      <c r="J89" s="100">
        <v>0.05</v>
      </c>
      <c r="K89" s="100">
        <v>0.4</v>
      </c>
      <c r="L89" s="100">
        <v>0.4</v>
      </c>
      <c r="M89" s="100">
        <v>0.4</v>
      </c>
      <c r="N89" s="100">
        <v>0.75</v>
      </c>
      <c r="O89" s="100">
        <v>0.75</v>
      </c>
      <c r="P89" s="100">
        <v>0.75</v>
      </c>
      <c r="Q89" s="100">
        <v>0.75</v>
      </c>
      <c r="R89" s="100">
        <v>0.75</v>
      </c>
      <c r="S89" s="100">
        <v>0.75</v>
      </c>
      <c r="T89" s="100">
        <v>0.75</v>
      </c>
      <c r="U89" s="100">
        <v>0.75</v>
      </c>
      <c r="V89" s="100">
        <v>0.75</v>
      </c>
      <c r="W89" s="100">
        <v>0.75</v>
      </c>
      <c r="X89" s="100">
        <v>0.75</v>
      </c>
      <c r="Y89" s="100">
        <v>0.75</v>
      </c>
      <c r="Z89" s="100">
        <v>0.75</v>
      </c>
      <c r="AA89" s="100">
        <v>0.25</v>
      </c>
      <c r="AB89" s="100">
        <v>0.05</v>
      </c>
      <c r="AC89" s="217" t="s">
        <v>482</v>
      </c>
    </row>
    <row r="90" spans="2:29">
      <c r="B90" s="215"/>
      <c r="C90" s="216"/>
      <c r="D90" s="16" t="s">
        <v>288</v>
      </c>
      <c r="E90" s="100">
        <v>0.05</v>
      </c>
      <c r="F90" s="100">
        <v>0.05</v>
      </c>
      <c r="G90" s="100">
        <v>0.05</v>
      </c>
      <c r="H90" s="100">
        <v>0.05</v>
      </c>
      <c r="I90" s="100">
        <v>0.05</v>
      </c>
      <c r="J90" s="100">
        <v>0.05</v>
      </c>
      <c r="K90" s="100">
        <v>0.05</v>
      </c>
      <c r="L90" s="100">
        <v>0.3</v>
      </c>
      <c r="M90" s="100">
        <v>0.3</v>
      </c>
      <c r="N90" s="100">
        <v>0.5</v>
      </c>
      <c r="O90" s="100">
        <v>0.5</v>
      </c>
      <c r="P90" s="100">
        <v>0.5</v>
      </c>
      <c r="Q90" s="100">
        <v>0.5</v>
      </c>
      <c r="R90" s="100">
        <v>0.5</v>
      </c>
      <c r="S90" s="100">
        <v>0.5</v>
      </c>
      <c r="T90" s="100">
        <v>0.5</v>
      </c>
      <c r="U90" s="100">
        <v>0.5</v>
      </c>
      <c r="V90" s="100">
        <v>0.5</v>
      </c>
      <c r="W90" s="100">
        <v>0.5</v>
      </c>
      <c r="X90" s="100">
        <v>0.5</v>
      </c>
      <c r="Y90" s="100">
        <v>0.5</v>
      </c>
      <c r="Z90" s="100">
        <v>0.5</v>
      </c>
      <c r="AA90" s="100">
        <v>0.5</v>
      </c>
      <c r="AB90" s="100">
        <v>0.05</v>
      </c>
      <c r="AC90" s="218"/>
    </row>
    <row r="91" spans="2:29">
      <c r="B91" s="215"/>
      <c r="C91" s="216"/>
      <c r="D91" s="16" t="s">
        <v>289</v>
      </c>
      <c r="E91" s="100">
        <v>0.05</v>
      </c>
      <c r="F91" s="100">
        <v>0.05</v>
      </c>
      <c r="G91" s="100">
        <v>0.05</v>
      </c>
      <c r="H91" s="100">
        <v>0.05</v>
      </c>
      <c r="I91" s="100">
        <v>0.05</v>
      </c>
      <c r="J91" s="100">
        <v>0.05</v>
      </c>
      <c r="K91" s="100">
        <v>0.05</v>
      </c>
      <c r="L91" s="100">
        <v>0.3</v>
      </c>
      <c r="M91" s="100">
        <v>0.3</v>
      </c>
      <c r="N91" s="100">
        <v>0.3</v>
      </c>
      <c r="O91" s="100">
        <v>0.3</v>
      </c>
      <c r="P91" s="100">
        <v>0.3</v>
      </c>
      <c r="Q91" s="100">
        <v>0.65</v>
      </c>
      <c r="R91" s="100">
        <v>0.65</v>
      </c>
      <c r="S91" s="100">
        <v>0.65</v>
      </c>
      <c r="T91" s="100">
        <v>0.65</v>
      </c>
      <c r="U91" s="100">
        <v>0.65</v>
      </c>
      <c r="V91" s="100">
        <v>0.65</v>
      </c>
      <c r="W91" s="100">
        <v>0.65</v>
      </c>
      <c r="X91" s="100">
        <v>0.65</v>
      </c>
      <c r="Y91" s="100">
        <v>0.65</v>
      </c>
      <c r="Z91" s="100">
        <v>0.65</v>
      </c>
      <c r="AA91" s="100">
        <v>0.05</v>
      </c>
      <c r="AB91" s="100">
        <v>0.05</v>
      </c>
      <c r="AC91" s="219"/>
    </row>
    <row r="92" spans="2:29">
      <c r="B92" s="215" t="str">
        <f>$B$77&amp;" - "&amp;C92</f>
        <v xml:space="preserve">Receptacles - </v>
      </c>
      <c r="C92" s="220"/>
      <c r="D92" s="16" t="s">
        <v>287</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217" t="s">
        <v>482</v>
      </c>
    </row>
    <row r="93" spans="2:29">
      <c r="B93" s="215"/>
      <c r="C93" s="221"/>
      <c r="D93" s="16" t="s">
        <v>288</v>
      </c>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218"/>
    </row>
    <row r="94" spans="2:29">
      <c r="B94" s="215"/>
      <c r="C94" s="222"/>
      <c r="D94" s="16" t="s">
        <v>289</v>
      </c>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219"/>
    </row>
    <row r="95" spans="2:29">
      <c r="B95" s="215" t="str">
        <f>$B$77&amp;" - "&amp;C95</f>
        <v xml:space="preserve">Receptacles - </v>
      </c>
      <c r="C95" s="216"/>
      <c r="D95" s="16" t="s">
        <v>287</v>
      </c>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217"/>
    </row>
    <row r="96" spans="2:29">
      <c r="B96" s="215"/>
      <c r="C96" s="216"/>
      <c r="D96" s="16" t="s">
        <v>288</v>
      </c>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218"/>
    </row>
    <row r="97" spans="2:29">
      <c r="B97" s="215"/>
      <c r="C97" s="216"/>
      <c r="D97" s="16" t="s">
        <v>289</v>
      </c>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219"/>
    </row>
    <row r="115" spans="2:30" ht="18.75">
      <c r="B115" s="190" t="s">
        <v>292</v>
      </c>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A115" s="190"/>
      <c r="AB115" s="190"/>
      <c r="AC115" s="126" t="s">
        <v>8</v>
      </c>
      <c r="AD115" s="126"/>
    </row>
    <row r="116" spans="2:30" s="10" customFormat="1" ht="5.0999999999999996" customHeight="1">
      <c r="B116" s="11"/>
      <c r="C116" s="11"/>
      <c r="D116" s="11"/>
      <c r="E116" s="11"/>
      <c r="F116" s="11"/>
      <c r="G116" s="12"/>
    </row>
    <row r="117" spans="2:30">
      <c r="B117" s="131"/>
      <c r="C117" s="17" t="s">
        <v>226</v>
      </c>
      <c r="D117" s="17" t="s">
        <v>263</v>
      </c>
      <c r="E117" s="17" t="s">
        <v>264</v>
      </c>
      <c r="F117" s="17" t="s">
        <v>265</v>
      </c>
      <c r="G117" s="17" t="s">
        <v>266</v>
      </c>
      <c r="H117" s="17" t="s">
        <v>267</v>
      </c>
      <c r="I117" s="17" t="s">
        <v>268</v>
      </c>
      <c r="J117" s="17" t="s">
        <v>269</v>
      </c>
      <c r="K117" s="17" t="s">
        <v>270</v>
      </c>
      <c r="L117" s="17" t="s">
        <v>271</v>
      </c>
      <c r="M117" s="17" t="s">
        <v>272</v>
      </c>
      <c r="N117" s="17" t="s">
        <v>273</v>
      </c>
      <c r="O117" s="17" t="s">
        <v>274</v>
      </c>
      <c r="P117" s="17" t="s">
        <v>275</v>
      </c>
      <c r="Q117" s="17" t="s">
        <v>276</v>
      </c>
      <c r="R117" s="17" t="s">
        <v>277</v>
      </c>
      <c r="S117" s="17" t="s">
        <v>278</v>
      </c>
      <c r="T117" s="17" t="s">
        <v>279</v>
      </c>
      <c r="U117" s="17" t="s">
        <v>280</v>
      </c>
      <c r="V117" s="17" t="s">
        <v>281</v>
      </c>
      <c r="W117" s="17" t="s">
        <v>282</v>
      </c>
      <c r="X117" s="17" t="s">
        <v>283</v>
      </c>
      <c r="Y117" s="17" t="s">
        <v>284</v>
      </c>
      <c r="Z117" s="17" t="s">
        <v>285</v>
      </c>
      <c r="AA117" s="17" t="s">
        <v>286</v>
      </c>
      <c r="AB117" s="151">
        <v>0</v>
      </c>
    </row>
    <row r="118" spans="2:30" ht="15.75" customHeight="1">
      <c r="B118" s="215" t="str">
        <f>$B$115&amp;" - "&amp;C118</f>
        <v>Domestic Hot Water - Audience Seating Area</v>
      </c>
      <c r="C118" s="216" t="s">
        <v>469</v>
      </c>
      <c r="D118" s="16" t="s">
        <v>287</v>
      </c>
      <c r="E118" s="100">
        <v>0</v>
      </c>
      <c r="F118" s="100">
        <v>0</v>
      </c>
      <c r="G118" s="100">
        <v>0</v>
      </c>
      <c r="H118" s="100">
        <v>0</v>
      </c>
      <c r="I118" s="100">
        <v>0</v>
      </c>
      <c r="J118" s="100">
        <v>0</v>
      </c>
      <c r="K118" s="100">
        <v>0</v>
      </c>
      <c r="L118" s="100">
        <v>0</v>
      </c>
      <c r="M118" s="100">
        <v>0</v>
      </c>
      <c r="N118" s="100">
        <v>0.05</v>
      </c>
      <c r="O118" s="100">
        <v>0.05</v>
      </c>
      <c r="P118" s="100">
        <v>0.35</v>
      </c>
      <c r="Q118" s="100">
        <v>0.05</v>
      </c>
      <c r="R118" s="100">
        <v>0.05</v>
      </c>
      <c r="S118" s="100">
        <v>0.05</v>
      </c>
      <c r="T118" s="100">
        <v>0.05</v>
      </c>
      <c r="U118" s="100">
        <v>0.05</v>
      </c>
      <c r="V118" s="100">
        <v>0</v>
      </c>
      <c r="W118" s="100">
        <v>0</v>
      </c>
      <c r="X118" s="100">
        <v>0</v>
      </c>
      <c r="Y118" s="100">
        <v>0</v>
      </c>
      <c r="Z118" s="100">
        <v>0</v>
      </c>
      <c r="AA118" s="100">
        <v>0</v>
      </c>
      <c r="AB118" s="100">
        <v>0</v>
      </c>
      <c r="AC118" s="217" t="s">
        <v>482</v>
      </c>
    </row>
    <row r="119" spans="2:30">
      <c r="B119" s="215"/>
      <c r="C119" s="216"/>
      <c r="D119" s="16" t="s">
        <v>288</v>
      </c>
      <c r="E119" s="100">
        <v>0</v>
      </c>
      <c r="F119" s="100">
        <v>0</v>
      </c>
      <c r="G119" s="100">
        <v>0</v>
      </c>
      <c r="H119" s="100">
        <v>0</v>
      </c>
      <c r="I119" s="100">
        <v>0</v>
      </c>
      <c r="J119" s="100">
        <v>0</v>
      </c>
      <c r="K119" s="100">
        <v>0</v>
      </c>
      <c r="L119" s="100">
        <v>0</v>
      </c>
      <c r="M119" s="100">
        <v>0</v>
      </c>
      <c r="N119" s="100">
        <v>0.05</v>
      </c>
      <c r="O119" s="100">
        <v>0.05</v>
      </c>
      <c r="P119" s="100">
        <v>0.2</v>
      </c>
      <c r="Q119" s="100">
        <v>0</v>
      </c>
      <c r="R119" s="100">
        <v>0</v>
      </c>
      <c r="S119" s="100">
        <v>0</v>
      </c>
      <c r="T119" s="100">
        <v>0</v>
      </c>
      <c r="U119" s="100">
        <v>0</v>
      </c>
      <c r="V119" s="100">
        <v>0</v>
      </c>
      <c r="W119" s="100">
        <v>0</v>
      </c>
      <c r="X119" s="100">
        <v>0.65</v>
      </c>
      <c r="Y119" s="100">
        <v>0.3</v>
      </c>
      <c r="Z119" s="100">
        <v>0</v>
      </c>
      <c r="AA119" s="100">
        <v>0</v>
      </c>
      <c r="AB119" s="100">
        <v>0</v>
      </c>
      <c r="AC119" s="218"/>
    </row>
    <row r="120" spans="2:30">
      <c r="B120" s="215"/>
      <c r="C120" s="216"/>
      <c r="D120" s="16" t="s">
        <v>289</v>
      </c>
      <c r="E120" s="100">
        <v>0</v>
      </c>
      <c r="F120" s="100">
        <v>0</v>
      </c>
      <c r="G120" s="100">
        <v>0</v>
      </c>
      <c r="H120" s="100">
        <v>0</v>
      </c>
      <c r="I120" s="100">
        <v>0</v>
      </c>
      <c r="J120" s="100">
        <v>0</v>
      </c>
      <c r="K120" s="100">
        <v>0</v>
      </c>
      <c r="L120" s="100">
        <v>0</v>
      </c>
      <c r="M120" s="100">
        <v>0</v>
      </c>
      <c r="N120" s="100">
        <v>0.05</v>
      </c>
      <c r="O120" s="100">
        <v>0.05</v>
      </c>
      <c r="P120" s="100">
        <v>0.1</v>
      </c>
      <c r="Q120" s="100">
        <v>0</v>
      </c>
      <c r="R120" s="100">
        <v>0</v>
      </c>
      <c r="S120" s="100">
        <v>0</v>
      </c>
      <c r="T120" s="100">
        <v>0</v>
      </c>
      <c r="U120" s="100">
        <v>0</v>
      </c>
      <c r="V120" s="100">
        <v>0</v>
      </c>
      <c r="W120" s="100">
        <v>0</v>
      </c>
      <c r="X120" s="100">
        <v>0.65</v>
      </c>
      <c r="Y120" s="100">
        <v>0.3</v>
      </c>
      <c r="Z120" s="100">
        <v>0</v>
      </c>
      <c r="AA120" s="100">
        <v>0</v>
      </c>
      <c r="AB120" s="100">
        <v>0</v>
      </c>
      <c r="AC120" s="219"/>
    </row>
    <row r="121" spans="2:30">
      <c r="B121" s="215" t="str">
        <f>$B$115&amp;" - "&amp;C121</f>
        <v>Domestic Hot Water - Cafeteria Space</v>
      </c>
      <c r="C121" s="216" t="s">
        <v>471</v>
      </c>
      <c r="D121" s="16" t="s">
        <v>287</v>
      </c>
      <c r="E121" s="100">
        <v>0.2</v>
      </c>
      <c r="F121" s="100">
        <v>0.15</v>
      </c>
      <c r="G121" s="100">
        <v>0.15</v>
      </c>
      <c r="H121" s="100">
        <v>0</v>
      </c>
      <c r="I121" s="100">
        <v>0</v>
      </c>
      <c r="J121" s="100">
        <v>0</v>
      </c>
      <c r="K121" s="100">
        <v>0</v>
      </c>
      <c r="L121" s="100">
        <v>0.6</v>
      </c>
      <c r="M121" s="100">
        <v>0.55000000000000004</v>
      </c>
      <c r="N121" s="100">
        <v>0.45</v>
      </c>
      <c r="O121" s="100">
        <v>0.4</v>
      </c>
      <c r="P121" s="100">
        <v>0.45</v>
      </c>
      <c r="Q121" s="100">
        <v>0.4</v>
      </c>
      <c r="R121" s="100">
        <v>0.35</v>
      </c>
      <c r="S121" s="100">
        <v>0.3</v>
      </c>
      <c r="T121" s="100">
        <v>0.3</v>
      </c>
      <c r="U121" s="100">
        <v>0.3</v>
      </c>
      <c r="V121" s="100">
        <v>0.4</v>
      </c>
      <c r="W121" s="100">
        <v>0.55000000000000004</v>
      </c>
      <c r="X121" s="100">
        <v>0.6</v>
      </c>
      <c r="Y121" s="100">
        <v>0.5</v>
      </c>
      <c r="Z121" s="100">
        <v>0.55000000000000004</v>
      </c>
      <c r="AA121" s="100">
        <v>0.45</v>
      </c>
      <c r="AB121" s="100">
        <v>0.25</v>
      </c>
      <c r="AC121" s="217" t="s">
        <v>483</v>
      </c>
    </row>
    <row r="122" spans="2:30">
      <c r="B122" s="215"/>
      <c r="C122" s="216"/>
      <c r="D122" s="16" t="s">
        <v>288</v>
      </c>
      <c r="E122" s="100">
        <v>0.2</v>
      </c>
      <c r="F122" s="100">
        <v>0.15</v>
      </c>
      <c r="G122" s="100">
        <v>0.15</v>
      </c>
      <c r="H122" s="100">
        <v>0</v>
      </c>
      <c r="I122" s="100">
        <v>0</v>
      </c>
      <c r="J122" s="100">
        <v>0</v>
      </c>
      <c r="K122" s="100">
        <v>0</v>
      </c>
      <c r="L122" s="100">
        <v>0</v>
      </c>
      <c r="M122" s="100">
        <v>0</v>
      </c>
      <c r="N122" s="100">
        <v>0.5</v>
      </c>
      <c r="O122" s="100">
        <v>0.45</v>
      </c>
      <c r="P122" s="100">
        <v>0.5</v>
      </c>
      <c r="Q122" s="100">
        <v>0.5</v>
      </c>
      <c r="R122" s="100">
        <v>0.45</v>
      </c>
      <c r="S122" s="100">
        <v>0.4</v>
      </c>
      <c r="T122" s="100">
        <v>0.4</v>
      </c>
      <c r="U122" s="100">
        <v>0.35</v>
      </c>
      <c r="V122" s="100">
        <v>0.4</v>
      </c>
      <c r="W122" s="100">
        <v>0.55000000000000004</v>
      </c>
      <c r="X122" s="100">
        <v>0.55000000000000004</v>
      </c>
      <c r="Y122" s="100">
        <v>0.5</v>
      </c>
      <c r="Z122" s="100">
        <v>0.55000000000000004</v>
      </c>
      <c r="AA122" s="100">
        <v>0.4</v>
      </c>
      <c r="AB122" s="100">
        <v>0.3</v>
      </c>
      <c r="AC122" s="218"/>
    </row>
    <row r="123" spans="2:30">
      <c r="B123" s="215"/>
      <c r="C123" s="216"/>
      <c r="D123" s="16" t="s">
        <v>289</v>
      </c>
      <c r="E123" s="100">
        <v>0.25</v>
      </c>
      <c r="F123" s="100">
        <v>0.2</v>
      </c>
      <c r="G123" s="100">
        <v>0.2</v>
      </c>
      <c r="H123" s="100">
        <v>0</v>
      </c>
      <c r="I123" s="100">
        <v>0</v>
      </c>
      <c r="J123" s="100">
        <v>0</v>
      </c>
      <c r="K123" s="100">
        <v>0</v>
      </c>
      <c r="L123" s="100">
        <v>0</v>
      </c>
      <c r="M123" s="100">
        <v>0</v>
      </c>
      <c r="N123" s="100">
        <v>0</v>
      </c>
      <c r="O123" s="100">
        <v>0.5</v>
      </c>
      <c r="P123" s="100">
        <v>0.5</v>
      </c>
      <c r="Q123" s="100">
        <v>0.4</v>
      </c>
      <c r="R123" s="100">
        <v>0.4</v>
      </c>
      <c r="S123" s="100">
        <v>0.3</v>
      </c>
      <c r="T123" s="100">
        <v>0.3</v>
      </c>
      <c r="U123" s="100">
        <v>0.3</v>
      </c>
      <c r="V123" s="100">
        <v>0.4</v>
      </c>
      <c r="W123" s="100">
        <v>0.5</v>
      </c>
      <c r="X123" s="100">
        <v>0.5</v>
      </c>
      <c r="Y123" s="100">
        <v>0.4</v>
      </c>
      <c r="Z123" s="100">
        <v>0.5</v>
      </c>
      <c r="AA123" s="100">
        <v>0.4</v>
      </c>
      <c r="AB123" s="100">
        <v>0.2</v>
      </c>
      <c r="AC123" s="219"/>
    </row>
    <row r="124" spans="2:30">
      <c r="B124" s="215" t="str">
        <f>$B$115&amp;" - "&amp;C124</f>
        <v>Domestic Hot Water - Atrium</v>
      </c>
      <c r="C124" s="216" t="s">
        <v>470</v>
      </c>
      <c r="D124" s="16" t="s">
        <v>287</v>
      </c>
      <c r="E124" s="100">
        <v>0</v>
      </c>
      <c r="F124" s="100">
        <v>0</v>
      </c>
      <c r="G124" s="100">
        <v>0</v>
      </c>
      <c r="H124" s="100">
        <v>0</v>
      </c>
      <c r="I124" s="100">
        <v>0</v>
      </c>
      <c r="J124" s="100">
        <v>0</v>
      </c>
      <c r="K124" s="100">
        <v>0</v>
      </c>
      <c r="L124" s="100">
        <v>0</v>
      </c>
      <c r="M124" s="100">
        <v>0</v>
      </c>
      <c r="N124" s="100">
        <v>0.05</v>
      </c>
      <c r="O124" s="100">
        <v>0.05</v>
      </c>
      <c r="P124" s="100">
        <v>0.35</v>
      </c>
      <c r="Q124" s="100">
        <v>0.05</v>
      </c>
      <c r="R124" s="100">
        <v>0.05</v>
      </c>
      <c r="S124" s="100">
        <v>0.05</v>
      </c>
      <c r="T124" s="100">
        <v>0.05</v>
      </c>
      <c r="U124" s="100">
        <v>0.05</v>
      </c>
      <c r="V124" s="100">
        <v>0</v>
      </c>
      <c r="W124" s="100">
        <v>0</v>
      </c>
      <c r="X124" s="100">
        <v>0</v>
      </c>
      <c r="Y124" s="100">
        <v>0</v>
      </c>
      <c r="Z124" s="100">
        <v>0</v>
      </c>
      <c r="AA124" s="100">
        <v>0</v>
      </c>
      <c r="AB124" s="100">
        <v>0</v>
      </c>
      <c r="AC124" s="217" t="s">
        <v>482</v>
      </c>
    </row>
    <row r="125" spans="2:30">
      <c r="B125" s="215"/>
      <c r="C125" s="216"/>
      <c r="D125" s="16" t="s">
        <v>288</v>
      </c>
      <c r="E125" s="100">
        <v>0</v>
      </c>
      <c r="F125" s="100">
        <v>0</v>
      </c>
      <c r="G125" s="100">
        <v>0</v>
      </c>
      <c r="H125" s="100">
        <v>0</v>
      </c>
      <c r="I125" s="100">
        <v>0</v>
      </c>
      <c r="J125" s="100">
        <v>0</v>
      </c>
      <c r="K125" s="100">
        <v>0</v>
      </c>
      <c r="L125" s="100">
        <v>0</v>
      </c>
      <c r="M125" s="100">
        <v>0</v>
      </c>
      <c r="N125" s="100">
        <v>0.05</v>
      </c>
      <c r="O125" s="100">
        <v>0.05</v>
      </c>
      <c r="P125" s="100">
        <v>0.2</v>
      </c>
      <c r="Q125" s="100">
        <v>0</v>
      </c>
      <c r="R125" s="100">
        <v>0</v>
      </c>
      <c r="S125" s="100">
        <v>0</v>
      </c>
      <c r="T125" s="100">
        <v>0</v>
      </c>
      <c r="U125" s="100">
        <v>0</v>
      </c>
      <c r="V125" s="100">
        <v>0</v>
      </c>
      <c r="W125" s="100">
        <v>0</v>
      </c>
      <c r="X125" s="100">
        <v>0.65</v>
      </c>
      <c r="Y125" s="100">
        <v>0.3</v>
      </c>
      <c r="Z125" s="100">
        <v>0</v>
      </c>
      <c r="AA125" s="100">
        <v>0</v>
      </c>
      <c r="AB125" s="100">
        <v>0</v>
      </c>
      <c r="AC125" s="218"/>
    </row>
    <row r="126" spans="2:30">
      <c r="B126" s="215"/>
      <c r="C126" s="216"/>
      <c r="D126" s="16" t="s">
        <v>289</v>
      </c>
      <c r="E126" s="100">
        <v>0</v>
      </c>
      <c r="F126" s="100">
        <v>0</v>
      </c>
      <c r="G126" s="100">
        <v>0</v>
      </c>
      <c r="H126" s="100">
        <v>0</v>
      </c>
      <c r="I126" s="100">
        <v>0</v>
      </c>
      <c r="J126" s="100">
        <v>0</v>
      </c>
      <c r="K126" s="100">
        <v>0</v>
      </c>
      <c r="L126" s="100">
        <v>0</v>
      </c>
      <c r="M126" s="100">
        <v>0</v>
      </c>
      <c r="N126" s="100">
        <v>0.05</v>
      </c>
      <c r="O126" s="100">
        <v>0.05</v>
      </c>
      <c r="P126" s="100">
        <v>0.1</v>
      </c>
      <c r="Q126" s="100">
        <v>0</v>
      </c>
      <c r="R126" s="100">
        <v>0</v>
      </c>
      <c r="S126" s="100">
        <v>0</v>
      </c>
      <c r="T126" s="100">
        <v>0</v>
      </c>
      <c r="U126" s="100">
        <v>0</v>
      </c>
      <c r="V126" s="100">
        <v>0</v>
      </c>
      <c r="W126" s="100">
        <v>0</v>
      </c>
      <c r="X126" s="100">
        <v>0.65</v>
      </c>
      <c r="Y126" s="100">
        <v>0.3</v>
      </c>
      <c r="Z126" s="100">
        <v>0</v>
      </c>
      <c r="AA126" s="100">
        <v>0</v>
      </c>
      <c r="AB126" s="100">
        <v>0</v>
      </c>
      <c r="AC126" s="219"/>
    </row>
    <row r="127" spans="2:30">
      <c r="B127" s="215" t="str">
        <f>$B$115&amp;" - "&amp;C127</f>
        <v>Domestic Hot Water - Conference/Meeting/Multipurpose</v>
      </c>
      <c r="C127" s="216" t="s">
        <v>472</v>
      </c>
      <c r="D127" s="16" t="s">
        <v>287</v>
      </c>
      <c r="E127" s="100">
        <v>0</v>
      </c>
      <c r="F127" s="100">
        <v>0</v>
      </c>
      <c r="G127" s="100">
        <v>0</v>
      </c>
      <c r="H127" s="100">
        <v>0</v>
      </c>
      <c r="I127" s="100">
        <v>0</v>
      </c>
      <c r="J127" s="100">
        <v>0</v>
      </c>
      <c r="K127" s="100">
        <v>0</v>
      </c>
      <c r="L127" s="100">
        <v>0</v>
      </c>
      <c r="M127" s="100">
        <v>0</v>
      </c>
      <c r="N127" s="100">
        <v>0.05</v>
      </c>
      <c r="O127" s="100">
        <v>0.05</v>
      </c>
      <c r="P127" s="100">
        <v>0.35</v>
      </c>
      <c r="Q127" s="100">
        <v>0.05</v>
      </c>
      <c r="R127" s="100">
        <v>0.05</v>
      </c>
      <c r="S127" s="100">
        <v>0.05</v>
      </c>
      <c r="T127" s="100">
        <v>0.05</v>
      </c>
      <c r="U127" s="100">
        <v>0.05</v>
      </c>
      <c r="V127" s="100">
        <v>0</v>
      </c>
      <c r="W127" s="100">
        <v>0</v>
      </c>
      <c r="X127" s="100">
        <v>0</v>
      </c>
      <c r="Y127" s="100">
        <v>0</v>
      </c>
      <c r="Z127" s="100">
        <v>0</v>
      </c>
      <c r="AA127" s="100">
        <v>0</v>
      </c>
      <c r="AB127" s="100">
        <v>0</v>
      </c>
      <c r="AC127" s="217" t="s">
        <v>482</v>
      </c>
    </row>
    <row r="128" spans="2:30">
      <c r="B128" s="215"/>
      <c r="C128" s="216"/>
      <c r="D128" s="16" t="s">
        <v>288</v>
      </c>
      <c r="E128" s="100">
        <v>0</v>
      </c>
      <c r="F128" s="100">
        <v>0</v>
      </c>
      <c r="G128" s="100">
        <v>0</v>
      </c>
      <c r="H128" s="100">
        <v>0</v>
      </c>
      <c r="I128" s="100">
        <v>0</v>
      </c>
      <c r="J128" s="100">
        <v>0</v>
      </c>
      <c r="K128" s="100">
        <v>0</v>
      </c>
      <c r="L128" s="100">
        <v>0</v>
      </c>
      <c r="M128" s="100">
        <v>0</v>
      </c>
      <c r="N128" s="100">
        <v>0.05</v>
      </c>
      <c r="O128" s="100">
        <v>0.05</v>
      </c>
      <c r="P128" s="100">
        <v>0.2</v>
      </c>
      <c r="Q128" s="100">
        <v>0</v>
      </c>
      <c r="R128" s="100">
        <v>0</v>
      </c>
      <c r="S128" s="100">
        <v>0</v>
      </c>
      <c r="T128" s="100">
        <v>0</v>
      </c>
      <c r="U128" s="100">
        <v>0</v>
      </c>
      <c r="V128" s="100">
        <v>0</v>
      </c>
      <c r="W128" s="100">
        <v>0</v>
      </c>
      <c r="X128" s="100">
        <v>0.65</v>
      </c>
      <c r="Y128" s="100">
        <v>0.3</v>
      </c>
      <c r="Z128" s="100">
        <v>0</v>
      </c>
      <c r="AA128" s="100">
        <v>0</v>
      </c>
      <c r="AB128" s="100">
        <v>0</v>
      </c>
      <c r="AC128" s="218"/>
    </row>
    <row r="129" spans="2:29">
      <c r="B129" s="215"/>
      <c r="C129" s="216"/>
      <c r="D129" s="16" t="s">
        <v>289</v>
      </c>
      <c r="E129" s="100">
        <v>0</v>
      </c>
      <c r="F129" s="100">
        <v>0</v>
      </c>
      <c r="G129" s="100">
        <v>0</v>
      </c>
      <c r="H129" s="100">
        <v>0</v>
      </c>
      <c r="I129" s="100">
        <v>0</v>
      </c>
      <c r="J129" s="100">
        <v>0</v>
      </c>
      <c r="K129" s="100">
        <v>0</v>
      </c>
      <c r="L129" s="100">
        <v>0</v>
      </c>
      <c r="M129" s="100">
        <v>0</v>
      </c>
      <c r="N129" s="100">
        <v>0.05</v>
      </c>
      <c r="O129" s="100">
        <v>0.05</v>
      </c>
      <c r="P129" s="100">
        <v>0.1</v>
      </c>
      <c r="Q129" s="100">
        <v>0</v>
      </c>
      <c r="R129" s="100">
        <v>0</v>
      </c>
      <c r="S129" s="100">
        <v>0</v>
      </c>
      <c r="T129" s="100">
        <v>0</v>
      </c>
      <c r="U129" s="100">
        <v>0</v>
      </c>
      <c r="V129" s="100">
        <v>0</v>
      </c>
      <c r="W129" s="100">
        <v>0</v>
      </c>
      <c r="X129" s="100">
        <v>0.65</v>
      </c>
      <c r="Y129" s="100">
        <v>0.3</v>
      </c>
      <c r="Z129" s="100">
        <v>0</v>
      </c>
      <c r="AA129" s="100">
        <v>0</v>
      </c>
      <c r="AB129" s="100">
        <v>0</v>
      </c>
      <c r="AC129" s="219"/>
    </row>
    <row r="130" spans="2:29">
      <c r="B130" s="215" t="str">
        <f>$B$115&amp;" - "&amp;C130</f>
        <v xml:space="preserve">Domestic Hot Water - </v>
      </c>
      <c r="C130" s="216"/>
      <c r="D130" s="16" t="s">
        <v>287</v>
      </c>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217"/>
    </row>
    <row r="131" spans="2:29">
      <c r="B131" s="215"/>
      <c r="C131" s="216"/>
      <c r="D131" s="16" t="s">
        <v>288</v>
      </c>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218"/>
    </row>
    <row r="132" spans="2:29">
      <c r="B132" s="215"/>
      <c r="C132" s="216"/>
      <c r="D132" s="16" t="s">
        <v>289</v>
      </c>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219"/>
    </row>
    <row r="150" spans="2:30" ht="18.75">
      <c r="B150" s="190" t="s">
        <v>98</v>
      </c>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26" t="s">
        <v>8</v>
      </c>
      <c r="AD150" s="126"/>
    </row>
    <row r="151" spans="2:30" s="10" customFormat="1" ht="5.0999999999999996" customHeight="1">
      <c r="B151" s="11"/>
      <c r="C151" s="11"/>
      <c r="D151" s="11"/>
      <c r="E151" s="11"/>
      <c r="F151" s="11"/>
      <c r="G151" s="12"/>
    </row>
    <row r="152" spans="2:30">
      <c r="B152" s="131"/>
      <c r="C152" s="17" t="s">
        <v>226</v>
      </c>
      <c r="D152" s="17" t="s">
        <v>263</v>
      </c>
      <c r="E152" s="17" t="s">
        <v>264</v>
      </c>
      <c r="F152" s="17" t="s">
        <v>265</v>
      </c>
      <c r="G152" s="17" t="s">
        <v>266</v>
      </c>
      <c r="H152" s="17" t="s">
        <v>267</v>
      </c>
      <c r="I152" s="17" t="s">
        <v>268</v>
      </c>
      <c r="J152" s="17" t="s">
        <v>269</v>
      </c>
      <c r="K152" s="17" t="s">
        <v>270</v>
      </c>
      <c r="L152" s="17" t="s">
        <v>271</v>
      </c>
      <c r="M152" s="17" t="s">
        <v>272</v>
      </c>
      <c r="N152" s="17" t="s">
        <v>273</v>
      </c>
      <c r="O152" s="17" t="s">
        <v>274</v>
      </c>
      <c r="P152" s="17" t="s">
        <v>275</v>
      </c>
      <c r="Q152" s="17" t="s">
        <v>276</v>
      </c>
      <c r="R152" s="17" t="s">
        <v>277</v>
      </c>
      <c r="S152" s="17" t="s">
        <v>278</v>
      </c>
      <c r="T152" s="17" t="s">
        <v>279</v>
      </c>
      <c r="U152" s="17" t="s">
        <v>280</v>
      </c>
      <c r="V152" s="17" t="s">
        <v>281</v>
      </c>
      <c r="W152" s="17" t="s">
        <v>282</v>
      </c>
      <c r="X152" s="17" t="s">
        <v>283</v>
      </c>
      <c r="Y152" s="17" t="s">
        <v>284</v>
      </c>
      <c r="Z152" s="17" t="s">
        <v>285</v>
      </c>
      <c r="AA152" s="17" t="s">
        <v>286</v>
      </c>
      <c r="AB152" s="151">
        <v>0</v>
      </c>
    </row>
    <row r="153" spans="2:30" ht="15.75" customHeight="1">
      <c r="B153" s="215" t="str">
        <f>$B$150&amp;" - "&amp;C153</f>
        <v>Process Loads - Audience Seating Area</v>
      </c>
      <c r="C153" s="216" t="s">
        <v>469</v>
      </c>
      <c r="D153" s="16" t="s">
        <v>287</v>
      </c>
      <c r="E153" s="100">
        <v>1</v>
      </c>
      <c r="F153" s="100">
        <v>1</v>
      </c>
      <c r="G153" s="100">
        <v>1</v>
      </c>
      <c r="H153" s="100">
        <v>1</v>
      </c>
      <c r="I153" s="100">
        <v>1</v>
      </c>
      <c r="J153" s="100">
        <v>1</v>
      </c>
      <c r="K153" s="100">
        <v>1</v>
      </c>
      <c r="L153" s="100">
        <v>1</v>
      </c>
      <c r="M153" s="100">
        <v>1</v>
      </c>
      <c r="N153" s="100">
        <v>1</v>
      </c>
      <c r="O153" s="100">
        <v>1</v>
      </c>
      <c r="P153" s="100">
        <v>1</v>
      </c>
      <c r="Q153" s="100">
        <v>1</v>
      </c>
      <c r="R153" s="100">
        <v>1</v>
      </c>
      <c r="S153" s="100">
        <v>1</v>
      </c>
      <c r="T153" s="100">
        <v>1</v>
      </c>
      <c r="U153" s="100">
        <v>1</v>
      </c>
      <c r="V153" s="100">
        <v>1</v>
      </c>
      <c r="W153" s="100">
        <v>1</v>
      </c>
      <c r="X153" s="100">
        <v>1</v>
      </c>
      <c r="Y153" s="100">
        <v>1</v>
      </c>
      <c r="Z153" s="100">
        <v>1</v>
      </c>
      <c r="AA153" s="100">
        <v>1</v>
      </c>
      <c r="AB153" s="100">
        <v>1</v>
      </c>
      <c r="AC153" s="217" t="s">
        <v>482</v>
      </c>
    </row>
    <row r="154" spans="2:30">
      <c r="B154" s="215"/>
      <c r="C154" s="216"/>
      <c r="D154" s="16" t="s">
        <v>288</v>
      </c>
      <c r="E154" s="100">
        <v>1</v>
      </c>
      <c r="F154" s="100">
        <v>1</v>
      </c>
      <c r="G154" s="100">
        <v>1</v>
      </c>
      <c r="H154" s="100">
        <v>1</v>
      </c>
      <c r="I154" s="100">
        <v>1</v>
      </c>
      <c r="J154" s="100">
        <v>1</v>
      </c>
      <c r="K154" s="100">
        <v>1</v>
      </c>
      <c r="L154" s="100">
        <v>1</v>
      </c>
      <c r="M154" s="100">
        <v>1</v>
      </c>
      <c r="N154" s="100">
        <v>1</v>
      </c>
      <c r="O154" s="100">
        <v>1</v>
      </c>
      <c r="P154" s="100">
        <v>1</v>
      </c>
      <c r="Q154" s="100">
        <v>1</v>
      </c>
      <c r="R154" s="100">
        <v>1</v>
      </c>
      <c r="S154" s="100">
        <v>1</v>
      </c>
      <c r="T154" s="100">
        <v>1</v>
      </c>
      <c r="U154" s="100">
        <v>1</v>
      </c>
      <c r="V154" s="100">
        <v>1</v>
      </c>
      <c r="W154" s="100">
        <v>1</v>
      </c>
      <c r="X154" s="100">
        <v>1</v>
      </c>
      <c r="Y154" s="100">
        <v>1</v>
      </c>
      <c r="Z154" s="100">
        <v>1</v>
      </c>
      <c r="AA154" s="100">
        <v>1</v>
      </c>
      <c r="AB154" s="100">
        <v>1</v>
      </c>
      <c r="AC154" s="218"/>
    </row>
    <row r="155" spans="2:30">
      <c r="B155" s="215"/>
      <c r="C155" s="216"/>
      <c r="D155" s="16" t="s">
        <v>289</v>
      </c>
      <c r="E155" s="100">
        <v>1</v>
      </c>
      <c r="F155" s="100">
        <v>1</v>
      </c>
      <c r="G155" s="100">
        <v>1</v>
      </c>
      <c r="H155" s="100">
        <v>1</v>
      </c>
      <c r="I155" s="100">
        <v>1</v>
      </c>
      <c r="J155" s="100">
        <v>1</v>
      </c>
      <c r="K155" s="100">
        <v>1</v>
      </c>
      <c r="L155" s="100">
        <v>1</v>
      </c>
      <c r="M155" s="100">
        <v>1</v>
      </c>
      <c r="N155" s="100">
        <v>1</v>
      </c>
      <c r="O155" s="100">
        <v>1</v>
      </c>
      <c r="P155" s="100">
        <v>1</v>
      </c>
      <c r="Q155" s="100">
        <v>1</v>
      </c>
      <c r="R155" s="100">
        <v>1</v>
      </c>
      <c r="S155" s="100">
        <v>1</v>
      </c>
      <c r="T155" s="100">
        <v>1</v>
      </c>
      <c r="U155" s="100">
        <v>1</v>
      </c>
      <c r="V155" s="100">
        <v>1</v>
      </c>
      <c r="W155" s="100">
        <v>1</v>
      </c>
      <c r="X155" s="100">
        <v>1</v>
      </c>
      <c r="Y155" s="100">
        <v>1</v>
      </c>
      <c r="Z155" s="100">
        <v>1</v>
      </c>
      <c r="AA155" s="100">
        <v>1</v>
      </c>
      <c r="AB155" s="100">
        <v>1</v>
      </c>
      <c r="AC155" s="219"/>
    </row>
    <row r="156" spans="2:30">
      <c r="B156" s="215" t="str">
        <f>$B$150&amp;" - "&amp;C156</f>
        <v>Process Loads - Cafeteria Space</v>
      </c>
      <c r="C156" s="216" t="s">
        <v>471</v>
      </c>
      <c r="D156" s="16" t="s">
        <v>287</v>
      </c>
      <c r="E156" s="100">
        <v>1</v>
      </c>
      <c r="F156" s="100">
        <v>1</v>
      </c>
      <c r="G156" s="100">
        <v>1</v>
      </c>
      <c r="H156" s="100">
        <v>1</v>
      </c>
      <c r="I156" s="100">
        <v>1</v>
      </c>
      <c r="J156" s="100">
        <v>1</v>
      </c>
      <c r="K156" s="100">
        <v>1</v>
      </c>
      <c r="L156" s="100">
        <v>1</v>
      </c>
      <c r="M156" s="100">
        <v>1</v>
      </c>
      <c r="N156" s="100">
        <v>1</v>
      </c>
      <c r="O156" s="100">
        <v>1</v>
      </c>
      <c r="P156" s="100">
        <v>1</v>
      </c>
      <c r="Q156" s="100">
        <v>1</v>
      </c>
      <c r="R156" s="100">
        <v>1</v>
      </c>
      <c r="S156" s="100">
        <v>1</v>
      </c>
      <c r="T156" s="100">
        <v>1</v>
      </c>
      <c r="U156" s="100">
        <v>1</v>
      </c>
      <c r="V156" s="100">
        <v>1</v>
      </c>
      <c r="W156" s="100">
        <v>1</v>
      </c>
      <c r="X156" s="100">
        <v>1</v>
      </c>
      <c r="Y156" s="100">
        <v>1</v>
      </c>
      <c r="Z156" s="100">
        <v>1</v>
      </c>
      <c r="AA156" s="100">
        <v>1</v>
      </c>
      <c r="AB156" s="100">
        <v>1</v>
      </c>
      <c r="AC156" s="217" t="s">
        <v>483</v>
      </c>
    </row>
    <row r="157" spans="2:30">
      <c r="B157" s="215"/>
      <c r="C157" s="216"/>
      <c r="D157" s="16" t="s">
        <v>288</v>
      </c>
      <c r="E157" s="100">
        <v>1</v>
      </c>
      <c r="F157" s="100">
        <v>1</v>
      </c>
      <c r="G157" s="100">
        <v>1</v>
      </c>
      <c r="H157" s="100">
        <v>1</v>
      </c>
      <c r="I157" s="100">
        <v>1</v>
      </c>
      <c r="J157" s="100">
        <v>1</v>
      </c>
      <c r="K157" s="100">
        <v>1</v>
      </c>
      <c r="L157" s="100">
        <v>1</v>
      </c>
      <c r="M157" s="100">
        <v>1</v>
      </c>
      <c r="N157" s="100">
        <v>1</v>
      </c>
      <c r="O157" s="100">
        <v>1</v>
      </c>
      <c r="P157" s="100">
        <v>1</v>
      </c>
      <c r="Q157" s="100">
        <v>1</v>
      </c>
      <c r="R157" s="100">
        <v>1</v>
      </c>
      <c r="S157" s="100">
        <v>1</v>
      </c>
      <c r="T157" s="100">
        <v>1</v>
      </c>
      <c r="U157" s="100">
        <v>1</v>
      </c>
      <c r="V157" s="100">
        <v>1</v>
      </c>
      <c r="W157" s="100">
        <v>1</v>
      </c>
      <c r="X157" s="100">
        <v>1</v>
      </c>
      <c r="Y157" s="100">
        <v>1</v>
      </c>
      <c r="Z157" s="100">
        <v>1</v>
      </c>
      <c r="AA157" s="100">
        <v>1</v>
      </c>
      <c r="AB157" s="100">
        <v>1</v>
      </c>
      <c r="AC157" s="218"/>
    </row>
    <row r="158" spans="2:30">
      <c r="B158" s="215"/>
      <c r="C158" s="216"/>
      <c r="D158" s="16" t="s">
        <v>289</v>
      </c>
      <c r="E158" s="100">
        <v>1</v>
      </c>
      <c r="F158" s="100">
        <v>1</v>
      </c>
      <c r="G158" s="100">
        <v>1</v>
      </c>
      <c r="H158" s="100">
        <v>1</v>
      </c>
      <c r="I158" s="100">
        <v>1</v>
      </c>
      <c r="J158" s="100">
        <v>1</v>
      </c>
      <c r="K158" s="100">
        <v>1</v>
      </c>
      <c r="L158" s="100">
        <v>1</v>
      </c>
      <c r="M158" s="100">
        <v>1</v>
      </c>
      <c r="N158" s="100">
        <v>1</v>
      </c>
      <c r="O158" s="100">
        <v>1</v>
      </c>
      <c r="P158" s="100">
        <v>1</v>
      </c>
      <c r="Q158" s="100">
        <v>1</v>
      </c>
      <c r="R158" s="100">
        <v>1</v>
      </c>
      <c r="S158" s="100">
        <v>1</v>
      </c>
      <c r="T158" s="100">
        <v>1</v>
      </c>
      <c r="U158" s="100">
        <v>1</v>
      </c>
      <c r="V158" s="100">
        <v>1</v>
      </c>
      <c r="W158" s="100">
        <v>1</v>
      </c>
      <c r="X158" s="100">
        <v>1</v>
      </c>
      <c r="Y158" s="100">
        <v>1</v>
      </c>
      <c r="Z158" s="100">
        <v>1</v>
      </c>
      <c r="AA158" s="100">
        <v>1</v>
      </c>
      <c r="AB158" s="100">
        <v>1</v>
      </c>
      <c r="AC158" s="219"/>
    </row>
    <row r="159" spans="2:30">
      <c r="B159" s="215" t="str">
        <f>$B$150&amp;" - "&amp;C159</f>
        <v>Process Loads - Atrium</v>
      </c>
      <c r="C159" s="216" t="s">
        <v>470</v>
      </c>
      <c r="D159" s="16" t="s">
        <v>287</v>
      </c>
      <c r="E159" s="100">
        <v>1</v>
      </c>
      <c r="F159" s="100">
        <v>1</v>
      </c>
      <c r="G159" s="100">
        <v>1</v>
      </c>
      <c r="H159" s="100">
        <v>1</v>
      </c>
      <c r="I159" s="100">
        <v>1</v>
      </c>
      <c r="J159" s="100">
        <v>1</v>
      </c>
      <c r="K159" s="100">
        <v>1</v>
      </c>
      <c r="L159" s="100">
        <v>1</v>
      </c>
      <c r="M159" s="100">
        <v>1</v>
      </c>
      <c r="N159" s="100">
        <v>1</v>
      </c>
      <c r="O159" s="100">
        <v>1</v>
      </c>
      <c r="P159" s="100">
        <v>1</v>
      </c>
      <c r="Q159" s="100">
        <v>1</v>
      </c>
      <c r="R159" s="100">
        <v>1</v>
      </c>
      <c r="S159" s="100">
        <v>1</v>
      </c>
      <c r="T159" s="100">
        <v>1</v>
      </c>
      <c r="U159" s="100">
        <v>1</v>
      </c>
      <c r="V159" s="100">
        <v>1</v>
      </c>
      <c r="W159" s="100">
        <v>1</v>
      </c>
      <c r="X159" s="100">
        <v>1</v>
      </c>
      <c r="Y159" s="100">
        <v>1</v>
      </c>
      <c r="Z159" s="100">
        <v>1</v>
      </c>
      <c r="AA159" s="100">
        <v>1</v>
      </c>
      <c r="AB159" s="100">
        <v>1</v>
      </c>
      <c r="AC159" s="217" t="s">
        <v>482</v>
      </c>
    </row>
    <row r="160" spans="2:30">
      <c r="B160" s="215"/>
      <c r="C160" s="216"/>
      <c r="D160" s="16" t="s">
        <v>288</v>
      </c>
      <c r="E160" s="100">
        <v>1</v>
      </c>
      <c r="F160" s="100">
        <v>1</v>
      </c>
      <c r="G160" s="100">
        <v>1</v>
      </c>
      <c r="H160" s="100">
        <v>1</v>
      </c>
      <c r="I160" s="100">
        <v>1</v>
      </c>
      <c r="J160" s="100">
        <v>1</v>
      </c>
      <c r="K160" s="100">
        <v>1</v>
      </c>
      <c r="L160" s="100">
        <v>1</v>
      </c>
      <c r="M160" s="100">
        <v>1</v>
      </c>
      <c r="N160" s="100">
        <v>1</v>
      </c>
      <c r="O160" s="100">
        <v>1</v>
      </c>
      <c r="P160" s="100">
        <v>1</v>
      </c>
      <c r="Q160" s="100">
        <v>1</v>
      </c>
      <c r="R160" s="100">
        <v>1</v>
      </c>
      <c r="S160" s="100">
        <v>1</v>
      </c>
      <c r="T160" s="100">
        <v>1</v>
      </c>
      <c r="U160" s="100">
        <v>1</v>
      </c>
      <c r="V160" s="100">
        <v>1</v>
      </c>
      <c r="W160" s="100">
        <v>1</v>
      </c>
      <c r="X160" s="100">
        <v>1</v>
      </c>
      <c r="Y160" s="100">
        <v>1</v>
      </c>
      <c r="Z160" s="100">
        <v>1</v>
      </c>
      <c r="AA160" s="100">
        <v>1</v>
      </c>
      <c r="AB160" s="100">
        <v>1</v>
      </c>
      <c r="AC160" s="218"/>
    </row>
    <row r="161" spans="2:29">
      <c r="B161" s="215"/>
      <c r="C161" s="216"/>
      <c r="D161" s="16" t="s">
        <v>289</v>
      </c>
      <c r="E161" s="100">
        <v>1</v>
      </c>
      <c r="F161" s="100">
        <v>1</v>
      </c>
      <c r="G161" s="100">
        <v>1</v>
      </c>
      <c r="H161" s="100">
        <v>1</v>
      </c>
      <c r="I161" s="100">
        <v>1</v>
      </c>
      <c r="J161" s="100">
        <v>1</v>
      </c>
      <c r="K161" s="100">
        <v>1</v>
      </c>
      <c r="L161" s="100">
        <v>1</v>
      </c>
      <c r="M161" s="100">
        <v>1</v>
      </c>
      <c r="N161" s="100">
        <v>1</v>
      </c>
      <c r="O161" s="100">
        <v>1</v>
      </c>
      <c r="P161" s="100">
        <v>1</v>
      </c>
      <c r="Q161" s="100">
        <v>1</v>
      </c>
      <c r="R161" s="100">
        <v>1</v>
      </c>
      <c r="S161" s="100">
        <v>1</v>
      </c>
      <c r="T161" s="100">
        <v>1</v>
      </c>
      <c r="U161" s="100">
        <v>1</v>
      </c>
      <c r="V161" s="100">
        <v>1</v>
      </c>
      <c r="W161" s="100">
        <v>1</v>
      </c>
      <c r="X161" s="100">
        <v>1</v>
      </c>
      <c r="Y161" s="100">
        <v>1</v>
      </c>
      <c r="Z161" s="100">
        <v>1</v>
      </c>
      <c r="AA161" s="100">
        <v>1</v>
      </c>
      <c r="AB161" s="100">
        <v>1</v>
      </c>
      <c r="AC161" s="219"/>
    </row>
    <row r="162" spans="2:29" ht="15.75" customHeight="1">
      <c r="B162" s="215" t="str">
        <f>$B$150&amp;" - "&amp;C162</f>
        <v>Process Loads - Conference/Meeting/Multipurpose</v>
      </c>
      <c r="C162" s="216" t="s">
        <v>472</v>
      </c>
      <c r="D162" s="16" t="s">
        <v>287</v>
      </c>
      <c r="E162" s="100">
        <v>1</v>
      </c>
      <c r="F162" s="100">
        <v>1</v>
      </c>
      <c r="G162" s="100">
        <v>1</v>
      </c>
      <c r="H162" s="100">
        <v>1</v>
      </c>
      <c r="I162" s="100">
        <v>1</v>
      </c>
      <c r="J162" s="100">
        <v>1</v>
      </c>
      <c r="K162" s="100">
        <v>1</v>
      </c>
      <c r="L162" s="100">
        <v>1</v>
      </c>
      <c r="M162" s="100">
        <v>1</v>
      </c>
      <c r="N162" s="100">
        <v>1</v>
      </c>
      <c r="O162" s="100">
        <v>1</v>
      </c>
      <c r="P162" s="100">
        <v>1</v>
      </c>
      <c r="Q162" s="100">
        <v>1</v>
      </c>
      <c r="R162" s="100">
        <v>1</v>
      </c>
      <c r="S162" s="100">
        <v>1</v>
      </c>
      <c r="T162" s="100">
        <v>1</v>
      </c>
      <c r="U162" s="100">
        <v>1</v>
      </c>
      <c r="V162" s="100">
        <v>1</v>
      </c>
      <c r="W162" s="100">
        <v>1</v>
      </c>
      <c r="X162" s="100">
        <v>1</v>
      </c>
      <c r="Y162" s="100">
        <v>1</v>
      </c>
      <c r="Z162" s="100">
        <v>1</v>
      </c>
      <c r="AA162" s="100">
        <v>1</v>
      </c>
      <c r="AB162" s="100">
        <v>1</v>
      </c>
      <c r="AC162" s="217" t="s">
        <v>482</v>
      </c>
    </row>
    <row r="163" spans="2:29">
      <c r="B163" s="215"/>
      <c r="C163" s="216"/>
      <c r="D163" s="16" t="s">
        <v>288</v>
      </c>
      <c r="E163" s="100">
        <v>1</v>
      </c>
      <c r="F163" s="100">
        <v>1</v>
      </c>
      <c r="G163" s="100">
        <v>1</v>
      </c>
      <c r="H163" s="100">
        <v>1</v>
      </c>
      <c r="I163" s="100">
        <v>1</v>
      </c>
      <c r="J163" s="100">
        <v>1</v>
      </c>
      <c r="K163" s="100">
        <v>1</v>
      </c>
      <c r="L163" s="100">
        <v>1</v>
      </c>
      <c r="M163" s="100">
        <v>1</v>
      </c>
      <c r="N163" s="100">
        <v>1</v>
      </c>
      <c r="O163" s="100">
        <v>1</v>
      </c>
      <c r="P163" s="100">
        <v>1</v>
      </c>
      <c r="Q163" s="100">
        <v>1</v>
      </c>
      <c r="R163" s="100">
        <v>1</v>
      </c>
      <c r="S163" s="100">
        <v>1</v>
      </c>
      <c r="T163" s="100">
        <v>1</v>
      </c>
      <c r="U163" s="100">
        <v>1</v>
      </c>
      <c r="V163" s="100">
        <v>1</v>
      </c>
      <c r="W163" s="100">
        <v>1</v>
      </c>
      <c r="X163" s="100">
        <v>1</v>
      </c>
      <c r="Y163" s="100">
        <v>1</v>
      </c>
      <c r="Z163" s="100">
        <v>1</v>
      </c>
      <c r="AA163" s="100">
        <v>1</v>
      </c>
      <c r="AB163" s="100">
        <v>1</v>
      </c>
      <c r="AC163" s="218"/>
    </row>
    <row r="164" spans="2:29">
      <c r="B164" s="215"/>
      <c r="C164" s="216"/>
      <c r="D164" s="16" t="s">
        <v>289</v>
      </c>
      <c r="E164" s="100">
        <v>1</v>
      </c>
      <c r="F164" s="100">
        <v>1</v>
      </c>
      <c r="G164" s="100">
        <v>1</v>
      </c>
      <c r="H164" s="100">
        <v>1</v>
      </c>
      <c r="I164" s="100">
        <v>1</v>
      </c>
      <c r="J164" s="100">
        <v>1</v>
      </c>
      <c r="K164" s="100">
        <v>1</v>
      </c>
      <c r="L164" s="100">
        <v>1</v>
      </c>
      <c r="M164" s="100">
        <v>1</v>
      </c>
      <c r="N164" s="100">
        <v>1</v>
      </c>
      <c r="O164" s="100">
        <v>1</v>
      </c>
      <c r="P164" s="100">
        <v>1</v>
      </c>
      <c r="Q164" s="100">
        <v>1</v>
      </c>
      <c r="R164" s="100">
        <v>1</v>
      </c>
      <c r="S164" s="100">
        <v>1</v>
      </c>
      <c r="T164" s="100">
        <v>1</v>
      </c>
      <c r="U164" s="100">
        <v>1</v>
      </c>
      <c r="V164" s="100">
        <v>1</v>
      </c>
      <c r="W164" s="100">
        <v>1</v>
      </c>
      <c r="X164" s="100">
        <v>1</v>
      </c>
      <c r="Y164" s="100">
        <v>1</v>
      </c>
      <c r="Z164" s="100">
        <v>1</v>
      </c>
      <c r="AA164" s="100">
        <v>1</v>
      </c>
      <c r="AB164" s="100">
        <v>1</v>
      </c>
      <c r="AC164" s="219"/>
    </row>
    <row r="165" spans="2:29">
      <c r="B165" s="215" t="str">
        <f>$B$150&amp;" - "&amp;C165</f>
        <v xml:space="preserve">Process Loads - </v>
      </c>
      <c r="C165" s="216"/>
      <c r="D165" s="16" t="s">
        <v>287</v>
      </c>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217"/>
    </row>
    <row r="166" spans="2:29">
      <c r="B166" s="215"/>
      <c r="C166" s="216"/>
      <c r="D166" s="16" t="s">
        <v>288</v>
      </c>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218"/>
    </row>
    <row r="167" spans="2:29">
      <c r="B167" s="215"/>
      <c r="C167" s="216"/>
      <c r="D167" s="16" t="s">
        <v>289</v>
      </c>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219"/>
    </row>
  </sheetData>
  <mergeCells count="86">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95:B97"/>
    <mergeCell ref="C95:C97"/>
    <mergeCell ref="AC95:AC97"/>
    <mergeCell ref="B115:AB115"/>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30:B132"/>
    <mergeCell ref="C130:C132"/>
    <mergeCell ref="AC130:AC132"/>
    <mergeCell ref="B150:AB150"/>
    <mergeCell ref="B153:B155"/>
    <mergeCell ref="C153:C155"/>
    <mergeCell ref="AC153:AC155"/>
    <mergeCell ref="B156:B158"/>
    <mergeCell ref="C156:C158"/>
    <mergeCell ref="AC156:AC158"/>
    <mergeCell ref="B165:B167"/>
    <mergeCell ref="C165:C167"/>
    <mergeCell ref="AC165:AC167"/>
    <mergeCell ref="B159:B161"/>
    <mergeCell ref="C159:C161"/>
    <mergeCell ref="AC159:AC161"/>
    <mergeCell ref="B162:B164"/>
    <mergeCell ref="C162:C164"/>
    <mergeCell ref="AC162:AC164"/>
  </mergeCells>
  <conditionalFormatting sqref="C10:C12">
    <cfRule type="containsText" dxfId="205" priority="44" operator="containsText" text="Example:">
      <formula>NOT(ISERROR(SEARCH("Example:",C10)))</formula>
    </cfRule>
  </conditionalFormatting>
  <conditionalFormatting sqref="C16:C24">
    <cfRule type="containsText" dxfId="204" priority="43" operator="containsText" text="Example:">
      <formula>NOT(ISERROR(SEARCH("Example:",C16)))</formula>
    </cfRule>
  </conditionalFormatting>
  <conditionalFormatting sqref="C57:C59">
    <cfRule type="containsText" dxfId="203" priority="42" operator="containsText" text="Example:">
      <formula>NOT(ISERROR(SEARCH("Example:",C57)))</formula>
    </cfRule>
  </conditionalFormatting>
  <conditionalFormatting sqref="C92 C95:C97">
    <cfRule type="containsText" dxfId="202" priority="41" operator="containsText" text="Example:">
      <formula>NOT(ISERROR(SEARCH("Example:",C92)))</formula>
    </cfRule>
  </conditionalFormatting>
  <conditionalFormatting sqref="AC10:AC12">
    <cfRule type="containsText" dxfId="201" priority="40" operator="containsText" text="Example">
      <formula>NOT(ISERROR(SEARCH("Example",AC10)))</formula>
    </cfRule>
  </conditionalFormatting>
  <conditionalFormatting sqref="AC22:AC24">
    <cfRule type="containsText" dxfId="200" priority="39" operator="containsText" text="Example">
      <formula>NOT(ISERROR(SEARCH("Example",AC22)))</formula>
    </cfRule>
  </conditionalFormatting>
  <conditionalFormatting sqref="AC57:AC59">
    <cfRule type="containsText" dxfId="199" priority="38" operator="containsText" text="Example">
      <formula>NOT(ISERROR(SEARCH("Example",AC57)))</formula>
    </cfRule>
  </conditionalFormatting>
  <conditionalFormatting sqref="C130:C132">
    <cfRule type="containsText" dxfId="198" priority="37" operator="containsText" text="Example:">
      <formula>NOT(ISERROR(SEARCH("Example:",C130)))</formula>
    </cfRule>
  </conditionalFormatting>
  <conditionalFormatting sqref="AC130:AC132">
    <cfRule type="containsText" dxfId="197" priority="36" operator="containsText" text="Example">
      <formula>NOT(ISERROR(SEARCH("Example",AC130)))</formula>
    </cfRule>
  </conditionalFormatting>
  <conditionalFormatting sqref="C165:C167">
    <cfRule type="containsText" dxfId="196" priority="35" operator="containsText" text="Example:">
      <formula>NOT(ISERROR(SEARCH("Example:",C165)))</formula>
    </cfRule>
  </conditionalFormatting>
  <conditionalFormatting sqref="AC165:AC167">
    <cfRule type="containsText" dxfId="195" priority="34" operator="containsText" text="Example">
      <formula>NOT(ISERROR(SEARCH("Example",AC165)))</formula>
    </cfRule>
  </conditionalFormatting>
  <conditionalFormatting sqref="C13:C15">
    <cfRule type="containsText" dxfId="194" priority="33" operator="containsText" text="Example:">
      <formula>NOT(ISERROR(SEARCH("Example:",C13)))</formula>
    </cfRule>
  </conditionalFormatting>
  <conditionalFormatting sqref="AC95:AC97">
    <cfRule type="containsText" dxfId="193" priority="32" operator="containsText" text="Example">
      <formula>NOT(ISERROR(SEARCH("Example",AC95)))</formula>
    </cfRule>
  </conditionalFormatting>
  <conditionalFormatting sqref="AC13:AC15">
    <cfRule type="containsText" dxfId="192" priority="31" operator="containsText" text="Example">
      <formula>NOT(ISERROR(SEARCH("Example",AC13)))</formula>
    </cfRule>
  </conditionalFormatting>
  <conditionalFormatting sqref="AC45:AC47">
    <cfRule type="containsText" dxfId="191" priority="30" operator="containsText" text="Example">
      <formula>NOT(ISERROR(SEARCH("Example",AC45)))</formula>
    </cfRule>
  </conditionalFormatting>
  <conditionalFormatting sqref="AC48:AC50">
    <cfRule type="containsText" dxfId="190" priority="29" operator="containsText" text="Example">
      <formula>NOT(ISERROR(SEARCH("Example",AC48)))</formula>
    </cfRule>
  </conditionalFormatting>
  <conditionalFormatting sqref="AC86:AC88">
    <cfRule type="containsText" dxfId="189" priority="28" operator="containsText" text="Example">
      <formula>NOT(ISERROR(SEARCH("Example",AC86)))</formula>
    </cfRule>
  </conditionalFormatting>
  <conditionalFormatting sqref="AC118:AC120">
    <cfRule type="containsText" dxfId="188" priority="27" operator="containsText" text="Example">
      <formula>NOT(ISERROR(SEARCH("Example",AC118)))</formula>
    </cfRule>
  </conditionalFormatting>
  <conditionalFormatting sqref="AC121:AC123">
    <cfRule type="containsText" dxfId="187" priority="26" operator="containsText" text="Example">
      <formula>NOT(ISERROR(SEARCH("Example",AC121)))</formula>
    </cfRule>
  </conditionalFormatting>
  <conditionalFormatting sqref="AC80:AC82">
    <cfRule type="containsText" dxfId="186" priority="25" operator="containsText" text="Example">
      <formula>NOT(ISERROR(SEARCH("Example",AC80)))</formula>
    </cfRule>
  </conditionalFormatting>
  <conditionalFormatting sqref="AC16:AC21">
    <cfRule type="containsText" dxfId="185" priority="24" operator="containsText" text="Example">
      <formula>NOT(ISERROR(SEARCH("Example",AC16)))</formula>
    </cfRule>
  </conditionalFormatting>
  <conditionalFormatting sqref="C45:C47">
    <cfRule type="containsText" dxfId="184" priority="23" operator="containsText" text="Example:">
      <formula>NOT(ISERROR(SEARCH("Example:",C45)))</formula>
    </cfRule>
  </conditionalFormatting>
  <conditionalFormatting sqref="C51:C56">
    <cfRule type="containsText" dxfId="183" priority="22" operator="containsText" text="Example:">
      <formula>NOT(ISERROR(SEARCH("Example:",C51)))</formula>
    </cfRule>
  </conditionalFormatting>
  <conditionalFormatting sqref="C48:C50">
    <cfRule type="containsText" dxfId="182" priority="21" operator="containsText" text="Example:">
      <formula>NOT(ISERROR(SEARCH("Example:",C48)))</formula>
    </cfRule>
  </conditionalFormatting>
  <conditionalFormatting sqref="C118:C120">
    <cfRule type="containsText" dxfId="181" priority="20" operator="containsText" text="Example:">
      <formula>NOT(ISERROR(SEARCH("Example:",C118)))</formula>
    </cfRule>
  </conditionalFormatting>
  <conditionalFormatting sqref="C124:C129">
    <cfRule type="containsText" dxfId="180" priority="19" operator="containsText" text="Example:">
      <formula>NOT(ISERROR(SEARCH("Example:",C124)))</formula>
    </cfRule>
  </conditionalFormatting>
  <conditionalFormatting sqref="C121:C123">
    <cfRule type="containsText" dxfId="179" priority="18" operator="containsText" text="Example:">
      <formula>NOT(ISERROR(SEARCH("Example:",C121)))</formula>
    </cfRule>
  </conditionalFormatting>
  <conditionalFormatting sqref="AC51:AC53">
    <cfRule type="containsText" dxfId="178" priority="17" operator="containsText" text="Example">
      <formula>NOT(ISERROR(SEARCH("Example",AC51)))</formula>
    </cfRule>
  </conditionalFormatting>
  <conditionalFormatting sqref="AC54:AC56">
    <cfRule type="containsText" dxfId="177" priority="16" operator="containsText" text="Example">
      <formula>NOT(ISERROR(SEARCH("Example",AC54)))</formula>
    </cfRule>
  </conditionalFormatting>
  <conditionalFormatting sqref="AC124:AC126">
    <cfRule type="containsText" dxfId="176" priority="15" operator="containsText" text="Example">
      <formula>NOT(ISERROR(SEARCH("Example",AC124)))</formula>
    </cfRule>
  </conditionalFormatting>
  <conditionalFormatting sqref="AC127:AC129">
    <cfRule type="containsText" dxfId="175" priority="14" operator="containsText" text="Example">
      <formula>NOT(ISERROR(SEARCH("Example",AC127)))</formula>
    </cfRule>
  </conditionalFormatting>
  <conditionalFormatting sqref="AC153:AC155">
    <cfRule type="containsText" dxfId="174" priority="13" operator="containsText" text="Example">
      <formula>NOT(ISERROR(SEARCH("Example",AC153)))</formula>
    </cfRule>
  </conditionalFormatting>
  <conditionalFormatting sqref="AC156:AC158">
    <cfRule type="containsText" dxfId="173" priority="12" operator="containsText" text="Example">
      <formula>NOT(ISERROR(SEARCH("Example",AC156)))</formula>
    </cfRule>
  </conditionalFormatting>
  <conditionalFormatting sqref="C153:C155">
    <cfRule type="containsText" dxfId="172" priority="11" operator="containsText" text="Example:">
      <formula>NOT(ISERROR(SEARCH("Example:",C153)))</formula>
    </cfRule>
  </conditionalFormatting>
  <conditionalFormatting sqref="C159:C164">
    <cfRule type="containsText" dxfId="171" priority="10" operator="containsText" text="Example:">
      <formula>NOT(ISERROR(SEARCH("Example:",C159)))</formula>
    </cfRule>
  </conditionalFormatting>
  <conditionalFormatting sqref="C156:C158">
    <cfRule type="containsText" dxfId="170" priority="9" operator="containsText" text="Example:">
      <formula>NOT(ISERROR(SEARCH("Example:",C156)))</formula>
    </cfRule>
  </conditionalFormatting>
  <conditionalFormatting sqref="AC159:AC161">
    <cfRule type="containsText" dxfId="169" priority="8" operator="containsText" text="Example">
      <formula>NOT(ISERROR(SEARCH("Example",AC159)))</formula>
    </cfRule>
  </conditionalFormatting>
  <conditionalFormatting sqref="AC162:AC164">
    <cfRule type="containsText" dxfId="168" priority="7" operator="containsText" text="Example">
      <formula>NOT(ISERROR(SEARCH("Example",AC162)))</formula>
    </cfRule>
  </conditionalFormatting>
  <conditionalFormatting sqref="AC83:AC85">
    <cfRule type="containsText" dxfId="167" priority="6" operator="containsText" text="Example">
      <formula>NOT(ISERROR(SEARCH("Example",AC83)))</formula>
    </cfRule>
  </conditionalFormatting>
  <conditionalFormatting sqref="AC89:AC91">
    <cfRule type="containsText" dxfId="166" priority="5" operator="containsText" text="Example">
      <formula>NOT(ISERROR(SEARCH("Example",AC89)))</formula>
    </cfRule>
  </conditionalFormatting>
  <conditionalFormatting sqref="AC92:AC94">
    <cfRule type="containsText" dxfId="165" priority="4" operator="containsText" text="Example">
      <formula>NOT(ISERROR(SEARCH("Example",AC92)))</formula>
    </cfRule>
  </conditionalFormatting>
  <conditionalFormatting sqref="C80:C82">
    <cfRule type="containsText" dxfId="164" priority="3" operator="containsText" text="Example:">
      <formula>NOT(ISERROR(SEARCH("Example:",C80)))</formula>
    </cfRule>
  </conditionalFormatting>
  <conditionalFormatting sqref="C86:C91">
    <cfRule type="containsText" dxfId="163" priority="2" operator="containsText" text="Example:">
      <formula>NOT(ISERROR(SEARCH("Example:",C86)))</formula>
    </cfRule>
  </conditionalFormatting>
  <conditionalFormatting sqref="C83:C85">
    <cfRule type="containsText" dxfId="162" priority="1" operator="containsText" text="Example:">
      <formula>NOT(ISERROR(SEARCH("Example:",C83)))</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B6A20F-9AF2-4D10-A112-C4815F1885F8}">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f333701-128c-4d8a-833f-c30df131bb3c"/>
    <ds:schemaRef ds:uri="http://schemas.microsoft.com/sharepoint/v3"/>
    <ds:schemaRef ds:uri="http://purl.org/dc/terms/"/>
    <ds:schemaRef ds:uri="232c94ed-ed3c-49c8-92ac-e0a693860585"/>
    <ds:schemaRef ds:uri="http://www.w3.org/XML/1998/namespace"/>
    <ds:schemaRef ds:uri="http://purl.org/dc/dcmitype/"/>
  </ds:schemaRefs>
</ds:datastoreItem>
</file>

<file path=customXml/itemProps2.xml><?xml version="1.0" encoding="utf-8"?>
<ds:datastoreItem xmlns:ds="http://schemas.openxmlformats.org/officeDocument/2006/customXml" ds:itemID="{920E422D-BD08-42C1-B65B-33E288AD2619}">
  <ds:schemaRefs>
    <ds:schemaRef ds:uri="http://schemas.microsoft.com/sharepoint/v3/contenttype/forms"/>
  </ds:schemaRefs>
</ds:datastoreItem>
</file>

<file path=customXml/itemProps3.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2018-09-18T07:36:06Z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dc6b946a-9fdd-4384-8a83-1a230a59f1dd</vt:lpwstr>
  </property>
</Properties>
</file>